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525"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<sst xmlns="http://schemas.openxmlformats.org/spreadsheetml/2006/main" count="14986" uniqueCount="2164">
  <si>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</si>
  <si>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</si>
  <si>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</si>
  <si>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</si>
  <si>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</si>
  <si>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</si>
  <si>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</si>
  <si>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</si>
  <si>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</si>
  <si>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</si>
  <si>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</si>
  <si>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</si>
  <si>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</si>
  <si>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</si>
  <si>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</si>
  <si>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</si>
  <si>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</si>
  <si>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</si>
  <si>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</si>
  <si>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</si>
  <si>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</si>
  <si>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</si>
  <si>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</si>
  <si>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</si>
  <si>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</si>
  <si>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</si>
  <si>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</si>
  <si>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</si>
  <si>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</si>
  <si>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</si>
  <si>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</si>
  <si>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</si>
  <si>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</si>
  <si>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</si>
  <si>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</si>
  <si>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</si>
  <si>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</si>
  <si>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</si>
  <si>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</si>
  <si>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</si>
  <si>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</si>
  <si>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</si>
  <si>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</si>
  <si>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</si>
  <si>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</si>
  <si>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</si>
  <si>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</si>
  <si>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</si>
  <si>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</si>
  <si>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</si>
  <si>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</si>
  <si>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</si>
  <si>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</si>
  <si>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</si>
  <si>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</si>
  <si>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</si>
  <si>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</si>
  <si>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</si>
  <si>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</si>
  <si>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</si>
  <si>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</si>
  <si>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</si>
  <si>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</si>
  <si>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</si>
  <si>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</si>
  <si>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</si>
  <si>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</si>
  <si>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</si>
  <si>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</si>
  <si>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</si>
  <si>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</si>
  <si>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</si>
  <si>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</si>
  <si>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</si>
  <si>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</si>
  <si>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</si>
  <si>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</si>
  <si>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</si>
  <si>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</si>
  <si>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</si>
  <si>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</si>
  <si>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</si>
  <si>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</si>
  <si>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</si>
  <si>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</si>
  <si>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</si>
  <si>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</si>
  <si>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</si>
  <si>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</si>
  <si>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</si>
  <si>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</si>
  <si>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</si>
  <si>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</si>
  <si>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</si>
  <si>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</si>
  <si>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</si>
  <si>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</si>
  <si>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</si>
  <si>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</si>
  <si>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</si>
  <si>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</si>
  <si>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</si>
  <si>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</si>
  <si>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</si>
  <si>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</si>
  <si>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</si>
  <si>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</si>
  <si>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</si>
  <si>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</si>
  <si>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</si>
  <si>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</si>
  <si>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</si>
  <si>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</si>
  <si>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</si>
  <si>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</si>
  <si>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</si>
  <si>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</si>
  <si>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</si>
  <si>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</si>
  <si>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</si>
  <si>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</si>
  <si>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</si>
  <si>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</si>
  <si>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</si>
  <si>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</si>
  <si>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</si>
  <si>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</si>
  <si>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</si>
  <si>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</si>
  <si>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</si>
  <si>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</si>
  <si>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</si>
  <si>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</si>
  <si>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</si>
  <si>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</si>
  <si>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</si>
  <si>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</si>
  <si>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</si>
  <si>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</si>
  <si>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</si>
  <si>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</si>
  <si>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</si>
  <si>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</si>
  <si>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</si>
  <si>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</si>
  <si>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</si>
  <si>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</si>
  <si>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</si>
  <si>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</si>
  <si>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</si>
  <si>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</si>
  <si>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</si>
  <si>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</si>
  <si>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</si>
  <si>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</si>
  <si>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</si>
  <si>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</si>
  <si>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</si>
  <si>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</si>
  <si>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</si>
  <si>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</si>
  <si>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</si>
  <si>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</si>
  <si>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</si>
  <si>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</si>
  <si>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</si>
  <si>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</si>
  <si>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</si>
  <si>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</si>
  <si>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</si>
  <si>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</si>
  <si>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</si>
  <si>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</si>
  <si>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</si>
  <si>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</si>
  <si>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</si>
  <si>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</si>
  <si>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</si>
  <si>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</si>
  <si>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</si>
  <si>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</si>
  <si>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</si>
  <si>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</si>
  <si>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</si>
  <si>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</si>
  <si>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</si>
  <si>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</si>
  <si>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</si>
  <si>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</si>
  <si>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&lt;value&gt;0.44&lt;/value&gt;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t>
  </si>
  <si>
    <t>y}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</si>
  <si>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t>
  </si>
  <si>
    <t>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t>
  </si>
  <si>
    <t>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t>
  </si>
  <si>
    <t>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t>
  </si>
  <si>
    <t>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t>
  </si>
  <si>
    <t>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t>
  </si>
  <si>
    <t>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t>
  </si>
  <si>
    <t>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t>
  </si>
  <si>
    <t>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t>
  </si>
  <si>
    <t xml:space="preserve">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t>
  </si>
  <si>
    <t xml:space="preserve">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t>
  </si>
  <si>
    <t xml:space="preserve">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t>
  </si>
  <si>
    <t>&lt;value&gt;Red&lt;/value&gt;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</si>
  <si>
    <t>Autofill Workbook Results</t>
  </si>
  <si>
    <t>Graph History</t>
  </si>
  <si>
    <t>Relationship</t>
  </si>
  <si>
    <t>Edge Weight</t>
  </si>
  <si>
    <t>Edge Type</t>
  </si>
  <si>
    <t>Edit Comment</t>
  </si>
  <si>
    <t>Edit Size</t>
  </si>
  <si>
    <t>النسوية في إيطاليا</t>
  </si>
  <si>
    <t>النسوية_في_مصر</t>
  </si>
  <si>
    <t>جمعية تعزيز صحة المرأة</t>
  </si>
  <si>
    <t>النقاب في مصر</t>
  </si>
  <si>
    <t>كتاب (مدرسة)</t>
  </si>
  <si>
    <t>678 (فيلم)</t>
  </si>
  <si>
    <t>المرأة في مصر</t>
  </si>
  <si>
    <t>المركز المصري لحقوق المرأة</t>
  </si>
  <si>
    <t>تحرش جنسي</t>
  </si>
  <si>
    <t>المجلس القومي للمرأة (مصر)</t>
  </si>
  <si>
    <t>الحركة النسوية الإسلامية</t>
  </si>
  <si>
    <t>المرأة والجنس</t>
  </si>
  <si>
    <t>نوال السعداوي</t>
  </si>
  <si>
    <t>درية شفيق</t>
  </si>
  <si>
    <t>فاطمة نعمت راشد</t>
  </si>
  <si>
    <t>الجامعة الأمريكية بالقاهرة</t>
  </si>
  <si>
    <t>نبوية موسى</t>
  </si>
  <si>
    <t>الاتحاد النسوي المصري</t>
  </si>
  <si>
    <t>الحقوق السياسية للمرأة في مصر</t>
  </si>
  <si>
    <t>هدى شعراوي</t>
  </si>
  <si>
    <t>سيزا نبراوي</t>
  </si>
  <si>
    <t>مجلس قيادة الثورة (مصر)</t>
  </si>
  <si>
    <t>جمال عبد الناصر</t>
  </si>
  <si>
    <t>ثورة 23 يوليو</t>
  </si>
  <si>
    <t>حزب الوفد</t>
  </si>
  <si>
    <t>سعد زغلول</t>
  </si>
  <si>
    <t>8 مارس</t>
  </si>
  <si>
    <t>ثورة 1919</t>
  </si>
  <si>
    <t>فاروق الأول</t>
  </si>
  <si>
    <t>استيلاء محمد علي باشا على السلطة</t>
  </si>
  <si>
    <t>الحرب العالمية الثانية</t>
  </si>
  <si>
    <t>مالطا</t>
  </si>
  <si>
    <t>المملكة المتحدة</t>
  </si>
  <si>
    <t>قناة السويس</t>
  </si>
  <si>
    <t>الدولة العثمانية</t>
  </si>
  <si>
    <t>1919</t>
  </si>
  <si>
    <t>الاحتلال البريطاني لمصر</t>
  </si>
  <si>
    <t>1882</t>
  </si>
  <si>
    <t>باشا</t>
  </si>
  <si>
    <t>نابليون بونابرت</t>
  </si>
  <si>
    <t>1798</t>
  </si>
  <si>
    <t>الحملة الفرنسية على مصر</t>
  </si>
  <si>
    <t>محمد علي باشا</t>
  </si>
  <si>
    <t>عبد الرحمن الجبرتي</t>
  </si>
  <si>
    <t>مريت بتاح</t>
  </si>
  <si>
    <t>بسشيت</t>
  </si>
  <si>
    <t>زوجة آمون</t>
  </si>
  <si>
    <t>أحمس-نفرتاري</t>
  </si>
  <si>
    <t>تاريخ مصر</t>
  </si>
  <si>
    <t>تاريخ مصر القديمة</t>
  </si>
  <si>
    <t>سبك نفرو</t>
  </si>
  <si>
    <t>روما</t>
  </si>
  <si>
    <t>كليوباترا</t>
  </si>
  <si>
    <t>إيزيس</t>
  </si>
  <si>
    <t>حتحور</t>
  </si>
  <si>
    <t>موط (مصر القديمة)</t>
  </si>
  <si>
    <t>مصر القديمة</t>
  </si>
  <si>
    <t>حتشبسوت</t>
  </si>
  <si>
    <t>حقوق المرأة</t>
  </si>
  <si>
    <t>مصر</t>
  </si>
  <si>
    <t>مصريون</t>
  </si>
  <si>
    <t>الدين في مصر</t>
  </si>
  <si>
    <t>الخديوي إسماعيل</t>
  </si>
  <si>
    <t>نسوية</t>
  </si>
  <si>
    <t>مساواة بين الجنسين</t>
  </si>
  <si>
    <t>اختلاط (توضيح)</t>
  </si>
  <si>
    <t>هيئة الأمم المتحدة للمرأة</t>
  </si>
  <si>
    <t>محب الرفاعي</t>
  </si>
  <si>
    <t>الخلع في القانون المصري</t>
  </si>
  <si>
    <t>الحزب النسائي المصري</t>
  </si>
  <si>
    <t>L'Egyptienne (المصرية)</t>
  </si>
  <si>
    <t>قانون خاص (مفهوم)</t>
  </si>
  <si>
    <t>خاص:BookSources/9772391104</t>
  </si>
  <si>
    <t>إرتيراو</t>
  </si>
  <si>
    <t>نبت (وزيرة فرعونية)</t>
  </si>
  <si>
    <t>مريت نيت</t>
  </si>
  <si>
    <t>خاص:BookSources/0-86232-264-2</t>
  </si>
  <si>
    <t>رقم دولي معياري للكتاب</t>
  </si>
  <si>
    <t>النسوية والقومية في العالم الثالث (كتاب)</t>
  </si>
  <si>
    <t>النسوية في روسيا</t>
  </si>
  <si>
    <t>Article-Article</t>
  </si>
  <si>
    <t>Hyperlink</t>
  </si>
  <si>
    <t>Custom Menu Item Text</t>
  </si>
  <si>
    <t>Custom Menu Item Action</t>
  </si>
  <si>
    <t>Vertex Type</t>
  </si>
  <si>
    <t>Content</t>
  </si>
  <si>
    <t>Age</t>
  </si>
  <si>
    <t>Gini Coefficient</t>
  </si>
  <si>
    <t>Nr Revisions</t>
  </si>
  <si>
    <t>URL</t>
  </si>
  <si>
    <t>https://upload.wikimedia.org/wikipedia/ar/a/a7/%D8%A7%D9%84%D8%B1%D8%A6%D9%8A%D8%B3_%D9%85%D8%AD%D9%85%D8%AF_%D9%86%D8%AC%D9%8A%D8%A8_%D9%81%D9%8A_%D9%85%D9%83%D8%AA%D8%A8_%D8%A7%D9%84%D9%81%D8%B1%D9%8A%D9%82_%D8%AD%D8%B3%D9%8A%D9%86_%D9%81%D8%B1%D9%8A%D8%AF_%D8%A8%D8%B9%D8%AF_%D8%A7%D9%84%D8%A3%D8%B3%D8%AA%D9%8A%D9%84%D8%A7%D8%A1_%D8%B9%D9%84%D9%8A%D9%87.jpg</t>
  </si>
  <si>
    <t>Open Wiki Page for This Article</t>
  </si>
  <si>
    <t>http://ar.wikipedia.org/wiki/النسوية في روسيا</t>
  </si>
  <si>
    <t>http://ar.wikipedia.org/wiki/النسوية في إيطاليا</t>
  </si>
  <si>
    <t>http://ar.wikipedia.org/wiki/المملكة المتحدة</t>
  </si>
  <si>
    <t>http://ar.wikipedia.org/wiki/جمعية تعزيز صحة المرأة</t>
  </si>
  <si>
    <t>http://ar.wikipedia.org/wiki/النقاب في مصر</t>
  </si>
  <si>
    <t>http://ar.wikipedia.org/wiki/جمال عبد الناصر</t>
  </si>
  <si>
    <t>http://ar.wikipedia.org/wiki/الاتحاد النسوي المصري</t>
  </si>
  <si>
    <t>http://ar.wikipedia.org/wiki/هدى شعراوي</t>
  </si>
  <si>
    <t>http://ar.wikipedia.org/wiki/كتاب (مدرسة)</t>
  </si>
  <si>
    <t>http://ar.wikipedia.org/wiki/محمد علي باشا</t>
  </si>
  <si>
    <t>http://ar.wikipedia.org/wiki/اختلاط (توضيح)</t>
  </si>
  <si>
    <t>http://ar.wikipedia.org/wiki/678 (فيلم)</t>
  </si>
  <si>
    <t>http://ar.wikipedia.org/wiki/تحرش جنسي</t>
  </si>
  <si>
    <t>http://ar.wikipedia.org/wiki/المرأة في مصر</t>
  </si>
  <si>
    <t>http://ar.wikipedia.org/wiki/هيئة الأمم المتحدة للمرأة</t>
  </si>
  <si>
    <t>http://ar.wikipedia.org/wiki/المركز المصري لحقوق المرأة</t>
  </si>
  <si>
    <t>http://ar.wikipedia.org/wiki/محب الرفاعي</t>
  </si>
  <si>
    <t>http://ar.wikipedia.org/wiki/الخلع في القانون المصري</t>
  </si>
  <si>
    <t>http://ar.wikipedia.org/wiki/المجلس القومي للمرأة (مصر)</t>
  </si>
  <si>
    <t>http://ar.wikipedia.org/wiki/الحركة النسوية الإسلامية</t>
  </si>
  <si>
    <t>http://ar.wikipedia.org/wiki/المرأة والجنس</t>
  </si>
  <si>
    <t>http://ar.wikipedia.org/wiki/نوال السعداوي</t>
  </si>
  <si>
    <t>http://ar.wikipedia.org/wiki/درية شفيق</t>
  </si>
  <si>
    <t>http://ar.wikipedia.org/wiki/ثورة 23 يوليو</t>
  </si>
  <si>
    <t>http://ar.wikipedia.org/wiki/قناة السويس</t>
  </si>
  <si>
    <t>http://ar.wikipedia.org/wiki/فاطمة نعمت راشد</t>
  </si>
  <si>
    <t>http://ar.wikipedia.org/wiki/الحزب النسائي المصري</t>
  </si>
  <si>
    <t>http://ar.wikipedia.org/wiki/الجامعة الأمريكية بالقاهرة</t>
  </si>
  <si>
    <t>http://ar.wikipedia.org/wiki/L'Egyptienne (المصرية)</t>
  </si>
  <si>
    <t>http://ar.wikipedia.org/wiki/قانون خاص (مفهوم)</t>
  </si>
  <si>
    <t>http://ar.wikipedia.org/wiki/الاحتلال البريطاني لمصر</t>
  </si>
  <si>
    <t>http://ar.wikipedia.org/wiki/ثورة 1919</t>
  </si>
  <si>
    <t>http://ar.wikipedia.org/wiki/مريت بتاح</t>
  </si>
  <si>
    <t>http://ar.wikipedia.org/wiki/سيزا نبراوي</t>
  </si>
  <si>
    <t>http://ar.wikipedia.org/wiki/نبوية موسى</t>
  </si>
  <si>
    <t>http://ar.wikipedia.org/wiki/سعد زغلول</t>
  </si>
  <si>
    <t>http://ar.wikipedia.org/wiki/الخديوي إسماعيل</t>
  </si>
  <si>
    <t>http://ar.wikipedia.org/wiki/الدولة العثمانية</t>
  </si>
  <si>
    <t>http://ar.wikipedia.org/wiki/الحملة الفرنسية على مصر</t>
  </si>
  <si>
    <t>http://ar.wikipedia.org/wiki/حقوق المرأة</t>
  </si>
  <si>
    <t>http://ar.wikipedia.org/wiki/الحقوق السياسية للمرأة في مصر</t>
  </si>
  <si>
    <t>http://ar.wikipedia.org/wiki/مصر القديمة</t>
  </si>
  <si>
    <t>http://ar.wikipedia.org/wiki/فاروق الأول</t>
  </si>
  <si>
    <t>http://ar.wikipedia.org/wiki/حزب الوفد</t>
  </si>
  <si>
    <t>http://ar.wikipedia.org/wiki/مجلس قيادة الثورة (مصر)</t>
  </si>
  <si>
    <t>http://ar.wikipedia.org/wiki/الحرب العالمية الثانية</t>
  </si>
  <si>
    <t>http://ar.wikipedia.org/wiki/8 مارس</t>
  </si>
  <si>
    <t>http://ar.wikipedia.org/wiki/استيلاء محمد علي باشا على السلطة</t>
  </si>
  <si>
    <t>http://ar.wikipedia.org/wiki/نابليون بونابرت</t>
  </si>
  <si>
    <t>http://ar.wikipedia.org/wiki/عبد الرحمن الجبرتي</t>
  </si>
  <si>
    <t>http://ar.wikipedia.org/wiki/نبت (وزيرة فرعونية)</t>
  </si>
  <si>
    <t>http://ar.wikipedia.org/wiki/زوجة آمون</t>
  </si>
  <si>
    <t>http://ar.wikipedia.org/wiki/تاريخ مصر</t>
  </si>
  <si>
    <t>http://ar.wikipedia.org/wiki/مريت نيت</t>
  </si>
  <si>
    <t>http://ar.wikipedia.org/wiki/تاريخ مصر القديمة</t>
  </si>
  <si>
    <t>http://ar.wikipedia.org/wiki/سبك نفرو</t>
  </si>
  <si>
    <t>http://ar.wikipedia.org/wiki/موط (مصر القديمة)</t>
  </si>
  <si>
    <t>http://ar.wikipedia.org/wiki/رقم دولي معياري للكتاب</t>
  </si>
  <si>
    <t>http://ar.wikipedia.org/wiki/النسوية والقومية في العالم الثالث (كتاب)</t>
  </si>
  <si>
    <t>http://ar.wikipedia.org/wiki/الدين في مصر</t>
  </si>
  <si>
    <t>http://ar.wikipedia.org/wiki/مساواة بين الجنسين</t>
  </si>
  <si>
    <t>Article</t>
  </si>
  <si>
    <t>نشأت النسوية في روسيا في القرن ال18 متأثرة بعصر التنوير في أوروبا الغربية، وكانت قاصرة على الطبقة الأرستقراطية. وخلال القرن ال19، ظلت فكرة النسوية مرتبطة ارتباطاً وثيقاً بالسياسات الثورية والإصلاح الاجتماعي. في القرن ال20 تأثرت النسويات الروسيات بالمذهب الاشتراكي[؟] ليتم التركيز على الفلاحين والعمال. بعد ثورة فبراير 1917، حصلت النسويات على حق التصويت والمساواة بين الجنسين -نظرياً- في التعليم والعمل. ومع هذا، عانت النساء في الستينات والسبعينات من التمييز في مجالات معينة كالسياسة، بالإضافة إلى عدم المساواة في الأجور وزيادة أعباء الأعمال المنزلية.
بعد تفكك الاتحاد السوفيتي عام 1991، انبثقت الأوساط النسوية بين النخبة المثقفة، على الرغم من أن المصطلح لا زال يحمل دلالات سلبية بين الروس المعاصرين. في القرن ال21 انضمت بعض النسويات الروس كفرقة البانك روك بوسي ريوت إلى حركات ثورية معارضة للحكومة كمظاهرات 2012 ضد الرئيس فلاديمير بوتين، التي أدت إلى وصف المحامية الممثلة للكنيسة الروسية الأرثوذكسية للنسوية بأنها "خطيئة مميتة".</t>
  </si>
  <si>
    <t>نشأت الحركة النسوية الإيطالية خلال عصر النهضة الإيطالية، وكانت بدايتها في نهايات القرن الثالث عشر. وقد وضعت بعض الكتبات الإيطاليات نظريات تدعم المساواة بين الجنسين، مثل: كريستين دي بيزان، موديراتا فونت ولوكريزيا مارينيللا وغيرهن. وعلى النقيض من الحركات النسائية في فرنسا والمملكة المتحدة، ركزت الحركة النسوية الإيطالية في بدايتها على حق التعليم وتحسين الأوضاع الاجتماعية.وقد مرت الحركة النسائية الإيطالية بانتكاسة في ظل الحكومة الفاشية لبينيتو موسوليني في النصف الأول من القرن العشرين مع الأيديولوجية الفاشية التي تجعل من الإنجاب واجباً على المرأة، ثم عادت لتنهض في فترة ما بعد الحرب مع زيادة النشاط في قضايا مثل الطلاق والإجهاض خلال السبعينات. وقد أصبحت النسوية الإيطالية مؤخراً أكثر بروزاً، لا سيما في عهد رئيس الوزراء سيلفيو برلسكوني الذي شهد ارتفاع الأصوات التي تحتج على تشييئ المرأة في البرامج التلفزيونية والسياسة.</t>
  </si>
  <si>
    <t>روما أو رومية (بالإيطالية: Roma) هي عاصمة إيطاليا والبلدية والمدينة الكبرى في البلاد والأكثر سكانًا مع أكثر من 2.7 مليون نسمة منتشرين على 1,285.3 كم2. تقع المدينة في الجزء المركزي الغربي من شبه الجزيرة الإيطالية، على نهر التيبر في إقليم لاتسيو الإيطالي.
يمتد تاريخ روما على ألفين وخمسمائة عام. كانت المدينة عاصمة المملكة الرومانية وتعتبر إحدى أماكن ولادة الحضارة الغربية والجمهورية الرومانية والإمبراطورية الرومانية التي كانت القوة المهيمنة في أوروبا الغربية والأراضي المطلة على البحر الأبيض المتوسط لأكثر من 700 سنة منذ القرن الأول قبل الميلاد وحتى القرن السابع الميلادي. منذ القرن الأول الميلادي وروما مقر للبابوية وبعد نهاية الهيمنة البيزنطية في القرن الثامن، أصبحت عاصمة الدولة البابوية والتي استمرت حتى عام 1870. في عام 1871، أصبحت روما عاصمة لمملكة إيطاليا، ومن ثم عاصمة الجمهورية الإيطالية عام 1946.
بعد العصور الوسطى، حكم روما الباباوات مثل ألكسندر السادس وليو العاشر والذين حولوا المدينة إلى واحدة من المراكز الرئيسية لعصر النهضة الإيطالية إلى جانب فلورنسا. بنيت كاتدرائية القديس بطرس الحالية وزينت كنيسة سيستينا على يدي ميكيلانجيلو. أقام مشاهير الفنانين والمهندسين المعماريين مثل برامانتي وبرنيني ورافاييل لبعض الوقت في روما، وساهموا في نهضتها وعمارتها الباروكية.
صنفت روما بواسطة شبكة بحث المدن العالمية والعولمة في عام 2010 مدينة عالمية بدرجة بيتا +، فضلًا عن كونها المدينة 28 من حيث الأهمية العالمية. في عام 2007، كانت روما المدينة الحادية عشرة الأكثر زيارة في العالم، والثالثة الأكثر زيارة في الاتحاد الأوروبي وأكثر المدن جاذبية سياحية في إيطاليا. المدينة واحدة من أنجح "العلامات" الأوروبية سواء من حيث السمعة أو الأصول. يقع مركز المدينة التاريخي على قائمة اليونسكو لمواقع التراث العالمي. أما الآثار والمتاحف مثل متحف الفاتيكان والكولوسيوم فهي من بين أكثر 50 وجهة سياحية زيارة في العالم (تستقبل متاحف الفاتيكان 4.2 مليون سائح والكولوسيوم 4 ملايين سائح سنويًا). استضافت روما دورة الألعاب الأولمبية الصيفية لعام 1960 وتسعى حاليًا لاستضافة دورة الألعاب الأولمبية الصيفية عام 2020.</t>
  </si>
  <si>
    <t xml:space="preserve">المملكة المتحدة لبريطانيا العظمى وأيرلندا الشمالية (بالإنجليزية: United Kingdom of Great Britain and Northern Ireland)‏ (تعرف أيضاً بالمملكة المتحدة أو بريطانيا) هي دولة ذات سيادة تقع قبالة الساحل الشمالي الغربي لقارة أوروبا. تتكون المملكة المتحدة من أرخبيل بريطانيا العظمى والجزء الشمالي من جزيرة أيرلندا والعديد من الجزر الصغيرة.  تعد أيرلندا الشمالية القسم الوحيد من المملكة ذا الحدود البرية  التي تفصلها عن جمهورية أيرلندا. عدا ذلك تحد المملكة المتحدة بالمحيط الأطلسي وبحر الشمال والقنال الإنكليزي وما يسمى بالبحر الأيرلندي. يربط نفق بحر المانش بريطانيا العظمى بفرنسا.
المملكة المتحدة دولة ذات نظام ملكي دستوري، وتعدّ دولة اتحادية بموجب قرار سنة 1800 تتكون من أربع أقاليم وهي: إنجلترا وأيرلندا الشمالية واسكتلندا وويلز. يحكمها نظام برلماني وتتمركز الحكومة في العاصمة لندن، لكن هنالك حكومات محلية في كل من بلفاست وكارديف وادنبره وهي عواصم أيرلندا الشمالية وويلز واسكتلندا حكم ذاتي داخلي. تعد كل من بيليفية جيرزي وجزيرة جيرنزي وجزيرة مان وجزر أخرى تابعة لسيادة المملكة المتحدة، هو ما يعني أنها مرتبطة دستوريا بالمملكة ولكنها ليست جزءاً منها. يخضع للمملكة المتحدة أربعة عشر إقليماً تسمى أقاليم ما وراء البحار البريطانية والتي ليست جزءاً دستورياً من المملكة المتحدة ولديها حكم ذاتي مطلق وتسيير شؤونها بنفسها لكن شؤونها الدفاعية ترجع للمملكة المتحدة. هذه الأراضي من مخلفات الإمبراطورية البريطانية  والتي كانت في أوجها في عام 1922 وشملت ما يقرب من ربع مساحة اليابسة في العالم، وأكبر امبراطورية في التاريخ. لا يزال يلاحظ النفوذ البريطاني في اللغة والثقافة والنظم القانونية في العديد من مستعمراتها السابقة.
المملكة المتحدة من الدول المتقدمة، اقتصادها السادس عالمياً من حيث الناتج المحلي الإجمالي والسادس من حيث تعادل القدرة الشرائية. كما أنها كانت أولى دول العالم تحولاً للمجال الصناعي  وكانت تعدّ القوة العظمى الأكبر في العالم خلال القرن التاسع عشر وبداية القرن العشرين. لكن مع التكلفة الاقتصادية والاجتماعية لحربين عالميتين تراجعت الإمبراطورية في النصف الأخير من القرن العشرين مما أدى إلى تقلص دورها القيادي في الشؤون العالمية. لا تزال المملكة المتحدة مع ذلك قوة عظمى ذات نفوذ اقتصادي وثقافي وعسكري وعلمي وسياسي قوي. هي أيضاً من الدول النووية وتمتلك ثالث أو رابع أعلى إنفاق عسكري في العالم وفقاً لطريقة حساب النفقات في 2008.
المملكة المتحدة من الدول الأعضاء في الاتحاد الأوروبي ولكنها صوتت للانفصال عنه يوم 22 حزيران 2016 كما أنها عضو دائم في مجلس الأمن وكذلك عضو في الكومنويلث وعضو في مجموعة الثماني ومجموعة العشرين ومنظمة حلف شمال الأطلسي وعضو في منظمة التعاون والتنمية الاقتصادية ومنظمة التجارة العالمية.
</t>
  </si>
  <si>
    <t>النِّسْوية أو الأنثوية (بالإنجليزية: Feminism)‏ هي مجموعة من الحركات الإجتماعية والسياسية والأيديولوجيات التي تهدف إلى تعريف وتأسيس المساواة السياسية والاقتصادية والشخصية والاجتماعية بين الجنسين.  النسوية تأخذ موقف أن المجتمات تعطي الأولوية وجهة نظر الذكور، وأن النساء يعاملن بشلك غير عادل في هذه المجتمات. محاولات تغير ذلك تشمل محاربة الصورة النمطية الجندرية وإنشاء فرص ونتائج تعليمية ومهنية وشخصية للمرأة مساوية للرجل.
الحركة النسوية طالبت ولازالت تطالب بحقوق المرأة، منها: التصويت، شغل مناصب عامة،العمل، مساواة الأجور، الملكية، التعليم، المشاكة في العقود، الحصول على حقوق متساوية في الزواج وإجزازة الأمومة.  النسوية عملت أيضاً للحصول على الإجهاض القانوني والدمج الاجتماعي، وحماية النساء والفتيات من الإغتصاب والتحرش الجنسي والعنف الأسري. التغيير في معايير اللبس الأنثوي والأنشطة البدنية المقبولة للإناث غالبًا ما كانت جزء من الحركات النسوية.يرى بعض الباحثين أن الحملات النسوية هي القوة الرئيسية وراء تغيرات إجتماعية تاريخية كبيرة في حقوق المرأة، خصوصاً في الغرب، أين يُنسب الفضل بالإجماع تقريباً للنسوية في تحقيق حق التصويت للنساء، اللغة المحايدة جنسياً  وحقوق الإنجاب للمرأة (بما فيها حرية الوصول إلى موانع الحمل والإجهاض)، الحق في الدخول في عقود والملكية الشخصية. بالغرم من أن النسوية كانت ولازالت تركز بشكل رئيسي على حقوق المرأة، بعض النسويين يجادلون لإدراج حرية الرجال ضمن اهدافها، لأنهم بعتقدون أن الرجال أيضاً متضررين من الأدوار الجندرية التقليدية. النظرية النسوية، التي ظهرت من الحركة النسوية تهدف إلى فهم طبيعة عدم المساواة بين الجنسين من خلال دراسة الأدوار الاجتماعية للمرأة والتجربة الحية؛ لقد طورت نظريات في مجموعة متنوعة من التخصصات من أجل الاستجابة للقضايا المتعلقة بالجندر.تطورت العديد من الحركات والأيديولوجيات النسوية على مر السنين وتمثل وجهات نظر وأهداف مختلفة. تقليدياً، منذ القرن التاسع عشر، الموجة النسوية الليبرالية الأولى التي سعت لتحقيق المساواة السياسية والقضائية من خلال إصلاحات داخل إطار العمل الديمقراطي الليبرالي والتي تتناقض مع حركة النساء العمالية البروليتارية والتي تطورت مع الموقت إلى نسوية اشتراكية ماركسية قائمة على أساس نظرية الصراع الطبقي. من الستينات، تناقض هذان التقليدان مع النسوية الراديكالية التي ظهرت من الجناح الراديكالي من الموجة النسوية الثانية والتي تدعوا إلى إعاجة ترتيب  راديكالي للمجتمع للقضاء على السيادة الذكورية، النسوية  النسوية الليبرالية والاشتراكية والراديكالية تسمى أحياناً بالمدارس "الثلاث الكبرى" للفكر النسوي. منذ أواخر القرن العشرين ظهرت العديد من لأنشكال النسوية. أُانتقدت بعض أشكال أشكال النسوية بأنها وجات نظر تأخذ بعين الإعتبار فقط وجهات نظر البيض والطبقة الوسطى والمتعلمين والمغايرين جنسياً ومتوافقي الجنس. هذه الإنتقادات أدت إلى نشوء أشكال محددة عرقياً أو متنوعة ثقافياً من النسوية، مثل النسوية السوداء والنسوية التقاطعية.</t>
  </si>
  <si>
    <t>جَمعية تعزيز صحة المرأة (بالإنجليزية: Women's Health Promotion Society)‏ هيَ مُنظمة مُستقلة غير ربحية تَأسست في عام 2014م بَهدف تعزيز صِحة المَرأة وَتمكين المَرأة على الصَعيد الدُولي بشكلٍ عام وعلى الصَعيد الوَطني في مصر بِشكلٍ خاص.
تَعتبر الجَمعية أن القيمة الأساسية للمُجتمع تقوم على أَساس رِعاية وَعِلاج المَرأة بشكل مِهني صِحي، وعلى أنَّ المُجتمع يجب أن يستجيب لِمُجمل حاجات المرأة، وينبغي أن تُقدم هذه الحاجيات بِشكل كامِل من غير تَجزأة ولا انتقاص، وَقد عَرفت الجَمعية تمكين المرأة على أنَهُ قُدرة المرأة على الاختيار، واتخاذ القَرار، والقيام بالأمور التي من شَأنها أن تُؤثر على حَياتها سَواء بشكل مُباشر أو غير مُباشر، ويُعتبر تمكين المرأة مَهمة جَميع أفراد المُجتمع.</t>
  </si>
  <si>
    <t>مِصرُ أو (رسميًّا: جُمهورِيّةُ مِصرَ العَرَبيّةِ) هي دولة عربية تقع في الركن الشمالي الشرقي من قارة أفريقيا، ولديها امتداد آسيوي، حيث تقع شبه جزيرة سيناء داخل قارة آسيا فهي دولة عابرة للقارات، قُدّر عدد سكانها بـ104 مليون نسمة، ليكون ترتيبها الثالثة عشر بين دول العالم بعدد السكان والأكثر سكانًا عربيًّا. ولجمهورية مِصرَ العربية سواحل طويلة على البحرين الأبيض والأحمر، وتشترك بحدود مع سبعة دول، تبلغ مساحة جمهورية مصر العربية حوالي 1.002.000 كيلومتر مربع  والمساحة المأهولة تبلغ 78990 كم2 بنسبة 7.8 % من المساحة الكلية. وتُقسم مصر إداريًّا إلى 27 محافظة، وتنقسم كل محافظة إلى تقسيمات إدارية أصغر وهي المراكز أو الأقسام.ويتركز أغلب سكان مصر في وادي النيل وفي الحضر ويشكل وادي النيل والدلتا أقل من 4% من المساحة الكلية للبلاد أي حوالي 33000 كم2، وأكبر الكتل السكانية هي القاهرة الكبرى التي بها تقريبًا ربع السكان، تليها الإسكندرية؛ كما يعيش أغلب السكان الباقين في الدلتا وعلى ساحلي البحر المتوسط والبحر الأحمر ومدن قناة السويس، وتشغل هذه المناطق ما مساحته 40 ألف كيلومتر مربع. بينما تشكل الصحراء غير المعمورة غالبية مساحة البلاد.تشتهر مصر بأن بها إحدى أقدم الحضارات على وجه الأرض حيث بدأ البشر بالنزوح إلى ضفاف النيل والاستقرار وبدأ في زراعة الأرض وتربية الماشية منذ نحو 10,000 سنة.
وتطور أهلها سريعًا وبدأت فيها صناعات بسيطة وتطور نسيجها الاجتماعي المترابط، وكوّنوا إمارات متجاورة مسالمة على ضفاف النيل تتبادل التجارة، سابقة في ذلك كل بلاد العالم. تشهد على ذلك حضارة البداري منذ نحو 7000 سنة وحضارة نقادة (4400 سنة قبل الميلاد - نحو 3000 سنة قبل الميلاد). وكان التطور الطبيعي لها أن تندمج مع بعضها البعض شمالًا وجنوبًا وتوحيد الوجهين القبلي والبحري وبدأ الحكم المركزي الممثل في بدء عصر الأسرات (نحو 3000 سنة قبل الميلاد). وتبادلت التجارة مع جيرانها حيث تعد مصر من أوائل الدول التجارية. وكان لابتكار الكتابة في مصر أثرًا كبيرًا على مسيرة الحياة في البلاد وتطورها السريع، وكان المصري القديم مولعًا بالكتابة، كذلك شهدت مصر القديمة تطورًا في مجالات الطب والهندسة والحساب.
تواكبت على مصر العديد من العصور والحقب التاريخية، مرورًا بالفرس (نحو 343 قبل الميلاد) ثم قدوم الإسكندر الأكبر (323 قبل الميلاد) والذي تأسست بعده الدولة البطلمية، وبعدها غزاها الرومان (31 قبل الميلاد) وظلت تحت حكمهم 600 عام. وفي فترة حكم الرومان شهدت مصر  ظهور المسيحية وانتشارها في مصر، وبعدها جاء الفتح الإسلامي (نحو 639 بعد الميلاد) وتحولت مصر إلى دولة إسلامية. وتأسست في مصر العديد من الدول مثل: الدولة الطولونية ثم الإخشيدية ثم الفاطمية ثم الأيوبية ثم المماليك، وبعدها أصبحت تحت حكم العثمانيين حتى عام 1914 عندما أعلنت السلطنة، ثم تحولت إلى مملكة (1922)، ثم تحولت بعد ذلك إلى جمهورية (1954).
تشتهر مصر بالعديد من الآثار حيث يوجد بها ثلث آثار العالم، مثل أهرام الجيزة وأبي الهول، ومعبد الكرنك والدير البحري ووادي الملوك وآثارها القديمة الأخرى، مثل الموجودة في مدينة منف وطيبة والكرنك، ويُعرض بعض من هذه الآثار في المتاحف الكبرى في جميع أنحاء العالم. وقد وجد علم خاص بدراسة آثار مصر سمي بعلم المصريات، وكذلك هناك الآثار الرومانية والإغريقية والقبطية والإسلامية بمختلف عصورها.
تعد اللغة المصرية القديمة من أقدم لغات العالم  واستمرت أكثر من 3000 سنة، واخترع المصريون القدماء الكتابة الهيروغليفية. 
تعد اللغة العربية هي اللغة الرسمية لها، ووفقًا للدستور الدين الرسميّ الإسلام، ونظام الحكم فيها جمهوري ديمقراطي. وتُعد مصر من الأعضاء المؤسسين لجامعة الدول العربية ويوجد بها المقر الرئيسي لها، كذلك تعد من الأعضاء المؤسسين للأمم المتحدة حيث انضمت لها عام 1945، بالإضافة إلى عضويتها بالاتحاد الأفريقي، وكذلك تعد مصر عضوًا في العديد من الاتحادات والمنظمات الدولية، ولديها العديد من العلاقات الدبلوماسية مع أغلب دول العالم. في 2016، أخذت مصر مركز جنوب أفريقيا لتصبح ثاني أكبر اقتصاد في إفريقيا (بعد نيجيريا).</t>
  </si>
  <si>
    <t>في مجتمع يغلب عليه الطابع الإسلامي، يرتدي ما يصل إلى 90 في المائة من النساء في مصر شكلا من أشكال الحجاب. وتغطي أغلبية النساء المصريات شعرهن على الأقل بالحجاب. و"الحجاب" يشير إلى غطاء الرأس الذي ترتديه النساء المسلمات.
على الرغم من أن ظاهرة ارتداء النقاب، أي الحجاب الذي يغطي الوجه ليست شائعة، فقد أصبح النقاب في مصر أكثر انتشارا. وفي حين أن البعض من النساء في مصر يرتدون نقابا أسود مع عباية سوداء، كما هو الحال في بلدان مثل المملكة العربية السعودية، فإن الكثيرات يختارن ارتداء ألوان مختلفة من "النقاب" أو التلاعب "بالحجاب" لتغطية وجههم. وبغض النظر عن ذلك، فإن الاتجاه المتنامي ل "المنتقبات"، أو النساء اللواتي يرتدن "النقاب"، قد أثار قلق السلطات. وقد بدأوا يرون هذا اللباس تهديداً أمنياً، لأنه يخفي الوجه، ولأنه ينظر إليه على أنه بيان سياسي، ورفض الدولة لصالح نظام إسلامي صارم.ويبدو أن الجدل حول "النقاب" قد ظهر في تاريخ مصر الحديث. وعلى وجه الخصوص، حدثت استجابة عاطفية للغاية من المجتمع المصري في 8 أكتوبر / تشرين الأول 2009، عندما حظرت المدرسة الإسلامية في مصر والمدرسة الرائدة في العالم جامعة الأزهر، ارتداء " النقاب "في جميع الفصول الدراسية والمهاجع في جميع المدارس التابعة لها والمعاهد التعليمية. ومع ذلك، فإن "النقاب" كان له تاريخ طويل ومثير للجدل في المجتمع المصري. ويختلف معنى "النقاب" الذي ترتديه المرأة المصرية العليا في مطلع القرن عن ما ترتديه المرأة اليوم.</t>
  </si>
  <si>
    <t>جمال عبد الناصر (15 يناير 1918 – 28 سبتمبر 1970)، هو ثاني رؤساء مصر. تولى السلطة من سنة 1956 إلى وفاته. وهو أحد قادة ثورة 23 يوليو 1952 التي أطاحت بالملك فاروق (آخر حاكم من أسرة محمد علي)، والذي شغل منصب نائب رئيس الوزراء في حكومتها الجديدة. وصل جمال عبد الناصر إلى الحكم، وبعد ذلك وضع الرئيس محمد نجيب تحت الإقامة الجبرية، وذلك بعد تنامي الخلافات بين نجيب وبين مجلس قيادة الثورة، قام عبد الناصر بعد الثورة بالاستقالة من منصبه بالجيش وتولى رئاسة الوزراء، ثم اختير رئيساً للجمهورية في 25 يونيو 1956، طبقاً للاستفتاء الذي أجري في 23 يونيو 1956.
أدت سياسات عبد الناصر المحايدة خلال الحرب الباردة إلى توتر العلاقات مع القوى الغربية التي سحبت تمويلها للسد العالي، الذي كان عبد الناصر يخطط لبنائه. رد عبد الناصر على ذلك بتأميم شركة قناة السويس سنة 1956، ولاقى ذلك استحساناً داخل مصر والوطن العربي. وبالتالي، قامت بريطانيا، وفرنسا، وإسرائيل باحتلال سيناء لكنهم انسحبوا وسط ضغوط دولية؛ وقد عزز ذلك مكانة عبد الناصر السياسية بشكل ملحوظ. ومنذ ذلك الحين، نمت شعبية عبد الناصر في المنطقة بشكل كبير، وتزايدت الدعوات إلى الوحدة العربية تحت قيادته، وتحقق ذلك بتشكيل الجمهورية العربية المتحدة مع سوريا (1958 - 1961).
في سنة 1962، بدأ عبد الناصر سلسلة من القرارات الاشتراكية والإصلاحات التحديثية في مصر. وعلى الرغم من النكسات التي تعرضت لها قضيته القومية العربية، بحلول سنة 1963، وصل أنصار عبد الناصر للسلطة في عدة دول عربية. وقد شارك في الحرب الأهلية اليمنية في ذلك الوقت. قدم ناصر دستوراً جديداً في سنة 1964، وهو العام نفسه الذي أصبح فيه رئيساً لحركة عدم الانحياز الدولية. بدأ ناصر ولايته الرئاسية الثانية في مارس 1965 بعد انتخابه بدون معارضة. وتبع ذلك هزيمة مصر من إسرائيل في حرب الأيام الستة سنة 1967. واستقال عبد الناصر من جميع مناصبه السياسية بسبب هذه الهزيمة، ولكنه تراجع عن استقالته بعد مظاهرات حاشدة طالبت بعودته إلى الرئاسة. بين سنتي 1967 و1968 عين عبد الناصر نفسه رئيساً للوزراء بالإضافة إلى منصبه كرئيس للجمهورية، وشن حرب الاستنزاف لاستعادة الأراضي المفقودة في حرب 1967. وبدأ عملية عدم تسييس الجيش وأصدر مجموعة من الإصلاحات الليبرالية السياسية.
بعد اختتام قمة جامعة الدول العربية سنة 1970، توفي عبد الناصر إثر تعرضه لنوبة قلبية. وشيع جنازته في القاهرة أكثر من خمسة ملايين شخص. يعتبره مؤيدوه في الوقت الحاضر رمزاً للكرامة والوحدة العربية والجهود المناهضة للإمبريالية؛ بينما يصفه معارضوه بالمستبد، وينتقدون انتهاكات حكومته لحقوق الإنسان. تعرض عبد الناصر لعدة محاولات اغتيال في حياته، كان من بينها محاولة اغتيال نسبت لأحد أعضاء جماعة الإخوان المسلمين، وقد نفت الجماعة علاقتها بالحادثة. أمر ناصر بعد ذلك بحملة أمنية ضد جماعة الإخوان المسلمين. يصف المؤرخون ناصر باعتباره واحداً من الشخصيات السياسية البارزة في التاريخ الحديث للشرق الأوسط في القرن العشرين.</t>
  </si>
  <si>
    <t>يعد الاتحاد النسوي المصري أول حركة وطنية أنشأت في مصر في عام 1923 على يد الرائدة النسائية المصرية هدى شعراوي.</t>
  </si>
  <si>
    <t>نور الهدى محمد سلطان الشعراوي، ولدت في مدينة المنيا في صعيد مصر في 23 يونيو 1879، وتوفيت في 12 ديسمبر 1947 م.
تنتمي هدى شعراوي إلى الجيل الأول من الناشطات النسويات المصريات، بالإضافة إلى شخصيات بارزة أخرى مثل: نبوية موسى وعديلة نبراوي وغيرهن. كانت من أبرز الناشطات المصريات اللاتي شكلن تاريخ الحركة النسوية في مصر في نهايات القرن التاسع عشر وحتى منتصف القرن العشرين.</t>
  </si>
  <si>
    <t>المقرأة أو الكُتَّاب (بضم الكاف وتشديد التاء، والجمع الكتاتيب) أو مسيد في المغرب أصولها ترجع إلى أقدم العصور. وهو الأماكن الأساسية لتعليم الناشئة المسلمين حفظ القرآن الكريم ومبادئ القراءة والكتابة.
بدأ ظهورها في الدولة الإسلامية منذ العصر الأموي وحتى الآن. أما في الحضارات السابقة وجدت كتاتيب ملحقة بالمعابد الفرعونية وعرفت باسم «مدرسة المعبد» وكانت تمنح شهادة للدارس تسمى كاتب تلقى المحبرة. وفي العصر المسيحي استمرت الكتاتيب أيضا لتعليم أجزاء من الكتاب المقدس والمزامير.
وكتاتيب المسلمين بني لبعضها مبان مستقلة ملحقة بالمساجد أو منفصلة أو في بيوت المحفظين وأمامها وخرجت الكتاتيب عظماء الفقهاء والحفظة وعرف معلمي الكتاتيب بالمؤدبين والمشايخ ويساعدهم العرفاء واقتصرت مناهجها على القرآن والحديث ومبادئ القراءة والحساب وتحمل أولياء الأمور نفقات تعليم الأبناء به ولم تحظى بالرعاية الكافية من جانب الحكومات ودخلت الكتاتيب في منافسة شرسة وغير متكافئة مع دور الحضانة والمدارس وأصبج دورها مساعد وليس أساسي في العملية التعليمية وتمتاز بالبساطة والتحق خريجي الكتاتيب المصرية بالمعاهد الأزهرية وبهم بدأ محمد علي باشا نهضته التعليمية في مصر الحديثة
ومن مشاهير خريجي الكتاتيب رفاعة الطهطاوي وطه حسين الذي صورت روايته «الأيام مايدور» في الكتاتيب في عصره ومن طرائف المؤدبين ما أورد صاحب نوادر الجمقى والمغفلين عن ظرفاء معلمي الكتاتيب وما أكثر نوادرهم ويذكر أن معلم الصبيان لم يكن يؤخذ له بشهادة أمام القاضي وبإهمال محفظي القرآن ودفع أولياء الأمور رواتبهم بقليل المال أو البيض والخبز لجأ بعضهم للقراءة في المقابر على أرواح الأموات مقابل الرحمات ثم احترف بعضهم تلاوة القرآن بصوت حسن فأحيوا ليالي المأتم واستمر الحال حتى ظهر منهم مشاهير قراء العالم الإسلامي ولا ينكر أجدهم فضل الكتاب ومعلمه عليه ومن محفظي الكتاتيب من كان أديبا كاتب للشعر كالشيخ أحمد شفيق كامل الذي صدحت أم كلثوم بقصائده ومن مشاهير المحفظات في العالم الإسلامي من النساء في العصر الحديث الشيخة زينب محفظة قرية صراوة أشمون منوفية والتي خرجت الكثير من الحفظة وكرمتها جمهورية مصر العربية أكثر من مرة وما بين عودة الكتاتيب لتنفس الصعداء برعاية فاعلي الخير عن طريق عمل مسابقات والحرب الأمنية على الكتاتيب يظل القرآن كلام الله المتكفل بحفظه ويصطفي من يحفظه ويحفظه ويعد اشراف المسلمين حفظة القرآن الكريم</t>
  </si>
  <si>
    <t>محمد علي باشا المسعود بن إبراهيم آغا قوللي الألباني (بالتركية العثمانية: قوللى محمد على پاشا؛ وبالتركية الحديثة: Kavalalı Mehmet Ali Paşa؛ وبالألبانية: Mehmet Ali Pasha)، الملقب بالعزيز أو عزيز مصر، هو مؤسس الأسرة العلوية وحاكم مصر ما بين عامي 1805 إلى 1848، ويشيع وصفه بأنه "مؤسس مصر الحديثة" وهي مقولة كان هو نفسه أول من روج لها واستمرت بعده بشكل منظم وملفت. استطاع أن يعتلي عرش مصر عام 1805 بعد أن بايعه أعيان البلاد ليكون واليًا عليها، بعد أن ثار الشعب على سلفه خورشيد باشا، ومكّنه ذكاؤه واستغلاله للظروف المحيطة به من أن يستمر في حكم مصر لكل تلك الفترة، ليكسر بذلك العادة العثمانية التي كانت لا تترك واليًا على مصر لأكثر من عامين.
خاض محمد علي في بداية فترة حكمه حربًا داخلية ضد المماليك والإنجليز إلى أن خضعت له مصر بالكليّة، ثم خاض حروبًا بالوكالة عن الدولة العثمانية في جزيرة العرب ضد الوهابيين وضد الثوار اليونانيين الثائرين على الحكم العثماني في المورة، كما وسع دولته جنوبًا بضمه للسودان. وبعد ذلك تحول لمهاجمة الدولة العثمانية حيث حارب جيوشها في الشام والأناضول، وكاد يسقط الدولة العثمانية، لولا تعارض ذلك مع مصالح الدول الغربية التي أوقفت محمد علي وأرغمته على التنازل عن معظم الأراضي التي ضمها.
خلال فترة حكم محمد علي، استطاع أن ينهض بمصر عسكريًا وتعليميًا وصناعيًا وزراعيًا وتجاريًا، مما جعل من مصر دولة ذات ثقل في تلك الفترة، إلا أن حالتها تلك لم تستمر بسبب ضعف خلفائه وتفريطهم في ما حققه من مكاسب بالتدريج إلى أن سقطت دولته في 18 يونيو سنة 1953 م، بإلغاء الملكية وإعلان الجمهورية في مصر.</t>
  </si>
  <si>
    <t>اختلاط الرجال والنساء: موضوع فقهي في الإسلام.
اِخْتِلاَطُ الْمَوَادِّ الكِيميَائِيَّةِ : كالمزيج والامتزاج والسكب والذوبان.
اختلاط إنزيمي
اختلاط متلائق</t>
  </si>
  <si>
    <t>678 هو فيلم مصري من إنتاج عام 2010، تأليف وإخراج محمد دياب وإنتاج نيوسينشري للإنتاج الفني، عُرض في ديسمبر 2010، ويعتبر أول إخراج له كفيلم روائي طويل، أدى بطولته نيللي كريم، وبشرى، وماجد الكدواني، وباسم سمرة، وأحمد الفيشاوي وسوسن بدر. تتمحور حبكة الفيلم حول قضية التحرش الجنسي في مصر من خلال قصص واقعية. العرض الأول للفيلم كان في مهرجان دبي السينمائي الدولي.</t>
  </si>
  <si>
    <t>التحرش الجنسي هو تنمر أو إكراه على فعل جسدي، أو وعد غير لائق أو غير مرحب به بمكافآت مقابل خدمات جنسية. وفي معظم القوانين الحديثة يعد التحرش الجنسي غير قانوني، وتقول عنه لجنة تكافؤ فرص العمل الأمريكية: "أنه لمن المؤسف تعرض شخص (موظف أو متقدم للعمل) للمضايقة فقط بسبب جنسه.
يمكن أن يتضمن "التحرش الجنسي" التلميحات الجنسية، أو طلب خدمات جنسية وأي مضايقات لفظية أو جسدية لها طبيعة جنسية. وتختلف عقوبة التحرش القانونية باختلاف السلطة القضائية. والتحرش الجنسي هو رهن توجيه الأتحاد الأوروبي. يمكن أن يحدث التحرش في العديد من البيئات الاجتماعية المختلفة مثل: أماكن العمل، المنزل، المدرسة، الأماكن الدينية، وغيرها. يمكن أن يكون المتحرش أو الضحية من أى جنس.
يعد التحرش الجنسي في الولايات المتحدة ممارسة توظيف غير قانونية وانتهاك للمادة السابعة من قانون الحقوق المدنية لعام 1964، وهو القانون الفيدرالي للمساواة في فرص العمل والذي ينص على منع العنصرية بناءً على خمس فئات وهي: الجنس والعرق واللون والدين والأصل الوطني.ورغم وجود القوانين التي تمنع التحرش إلا أنها لا تمنع المعاكسات البسيطة والتعليقات المسيئة والحوادث الصغيرة، أى أنهم لا يطبقون قوانين الكنيسة العامة. في العمل، يعتبر التحرش غير قانوني عندما يكون حاد ومتكرر لدرجة خلق جو عمل عدائي وعدواني أو عندما يؤدي إلى قرارات توظيف سلبية (كإنزال رتبة الضحية أو طردها أو استقالتها)، ولكن مع ذلك يختلف تعريف التحرش الجنسي باختلاف الثقافة.
في قانون التوظيف في الولايات المتحدة يمكن أن يكون المتحرش رئيس الضحية في العمل أو رئيس في منطقة أخرى أو فرد ليس بموظف أو موظِف كعميل أو زبون، والمتحرش والضحية قد يكونا من أي جنس.و قد يكون أي فعل سواء كان انتهاك بسيط أو إساءة جنسية أو اعتداء جنسي نوع من التمييز الغير قانوني في العمل في عدة بلاد ونوع من الإساءة (الجسدية والنفسية) والتمييز. بالنسبة للكثير من المنظمات والشركات، أصبح منع التحرش الجنسي والدفاع عن الموظفين ضد تهم التحرش الجنسي أهداف رئيسية لمتخدي القرارات القانونية.
يعتبر التحرش الجنسي من قبل صاحب العمل من أشكال التمييز في العمل غير القانونية. بالنسبة للعديد من الشركات والمؤسسات، أصبح منع التحرش الجنسي والدفاع عن الموظفين من تهم التحرش الجنسي، من الأهداف الرئيسية لإتخاذ القرارات القانونية.
ويُعرِّف المركز المصري لحقوق المرأة التحرش الجنسي بأنه "كل سلوك غير لائق له طبيعة جنسية يضايق المرأة أو يعطيها إحساسا بعدم الأمان".
ويُعرَّف التحرش الجنسي على أنه أي صيغة من الكلمات غير المرحب بها أو الأفعال ذات الطابع الجنسي والتي تنتهك جسد أو خصوصية أو مشاعر شخص ما وتجعله يشعر بعدم الارتياح، أو التهديد، أو عدم الأمان، أو الخوف، أو عدم الاحترام، أو الترويع، أو الإهانة، أو الإساءة، أو الترهيب، أو الانتهاك أو أنه مجرد جسد.</t>
  </si>
  <si>
    <t>لطالما لعبت المرأة في مصر دورا مؤثرا في السياسة والمجتمع المصري منذ عهد الدولة الفرعونية، ولكن يظهر جليًا تدهور وضع المرأة المصرية في الآونة الأخيرة، حيث تواجه المرأة المصرية اليوم تحديات جمة واضطهاد يشمل العديد من نواحي الحياة، ففي 2012 أعلنت
منظمة الأمم المتحدة للطفولة (اليونيسيف) أن 92% من الفتيات والسيدات المصريات في الفترة العمرية ما بين 15-45 عام قد تعرضن لعملية تشويه الأعضاء الجنسية الأنثوية (الختان). وذلك بالإضافة لمعاناة المرأة المصرية من التحرش والاغتصاب والزواج القسري والعنف المنزلي والقوانين التي تميز بين الجنسين، وزيادة معدلات الإتجار بالنساء. وأظهرت نتائج دراسة أجرتها مؤسسة "تومسون رويترز" أن مصر أسوأ مكان بالعالم العربي يمكن أن تعيش فيه المرأة، وذلك عكس كل الآمال في أن تكون المرأة من أكبر المستفيدين من الربيع العربي الممثل في مصر بثورة 25 يناير، إلا أنها كانت من أكبر الخاسرين بعد اندلاع الصراعات وانعدام الاستقرار وموجات النزوح وظهور جماعات متطرفة في أجزاء كثيرة بالمنطقة.</t>
  </si>
  <si>
    <t>هيئة الأمم المتحدة للمرأة (بالإنجليزية: UN Women)‏ هي كيان تابع للأمم المتحدة، يعمل على تمكين المرأة والمساواة بين الجنسين.
أصبحت هيئة الأمم المتحدة للمرأة في حيز التشغيل منذ كانون الثاني (يناير) 2011. كانت رئيسة تشيلي السابقة ميشال باشيلي المدير التنفيذي الأول للهيئة، أما المدير الحالي فهي الأفريقية الجنوبية "فومزيل ملامبو-نغوكا" هيئة الأمم المتحدة للمرأة عضو في مجموعة الأمم المتحدة للتنمية المستدامة كما كان حال صندوق الأمم المتحدة الإنمائي للمرأة</t>
  </si>
  <si>
    <t>المركز المصري لحقوق المرأة هو منظمة مدنية وغير حكومية في مصر، ويهدف لدعم المرأة المصرية في الحصول على حقوقها الكاملة والمساواة مع الرجل. كما يهدف المركز أيضاً لمراجعة التشريعات المتعلقة بحقوق المرأة؛ من حيث صلتها بالدستور المصري والاتفاقيات الدولية. يقدم المركز خدمات قانونية للنساء غير القادرات على تسديد ثمنها. وتترأس المركز نهاد أبو القمصان.</t>
  </si>
  <si>
    <t>الخلع في القانون المصري هي دعوى ترفعها الزوجة المسلمة، في حالة عدم التراضي بينها وبين زوجها على الطلاق، وتتنازل بمقتضاها عن جميع حقوقها المالية الشرعية (وتشمل: مؤخر الصداق، ونفقة العدة والمتعة)، كما ترد لزوجها مقدم الصداق (المهر) الذي دفعه لها والثابت في عقد الزواج؛ وذلك كي تقوم المحكمة بمخالعة زوجها وتطليقها منه. ولا تستطيع المحكمة أن تحكم بالتطليق للخلع إلا بعد أن تحاول الصلح بين الزوجين؛ وذلك بندب حكمين لهذا الغرض، خلال مدة لا تزيد عن ثلاثة أشهر، فإذا عجزت المحكمة عن الصلح، فإنها تحكم بالتطليق. ويكون الحكم بالتطليق للخلع غير قابل للطعن عليه بأي طريق من طرق الطعن. ملحوظة : يجوز للزوجة المسيحية ان ترفع دعوى خلع على زوجها إذا كانت مختلفة مع زوجها في الدين أو في المذهب أو الطائفة</t>
  </si>
  <si>
    <t>المجلس القومي للمرأة هو مجلس قومي حكومي مصري، منشأ بقرار رئيس الجمهورية رقم 90 لسنة 2000، ويتبع رئيس الجمهورية.</t>
  </si>
  <si>
    <t>الحركة النسوية الإسلامية، هي مثال الأيدلوجيات الهجينة التي بدأت تجد مكاناً لنفسها في الحياة الفكرية الحديثة. وتسمي كل خطابات وتطبيقات الحركة النسوية التي أعربت في النموذج الإسلامي. وعند القول بأن كل الناس متساوية في بيانات حقوق الإنسان الحديثة، قد دفع لخلط الفكر الإسلامي بنظام فكر يدافع عن مساواة أو تفوق المرأة، ضد قول تفوق الرجال والتمييز بين الرجل والمرأة التي لا تتناسب مع الظروف الراهنة التي تعتمد علي الاعتقادات التقليدية والمعتقدات الدينية في الحياة اليومية في العالم الإسلامي.</t>
  </si>
  <si>
    <t>المرأة والجنس هو كتاب للروائية والكاتبة المصرية نوال السعداوي، وقد حقق نجاحا كبيرا، حيث أُصدرت الطبعة الرابعة منه سنة 1990. تتناول فيه السعداوي أحد المواضيع المحرمة نسبيا في العالم العربي ألا وهي المرأة وعلاقتها بالجنس.</t>
  </si>
  <si>
    <t>المصريون هم سكان مصر ومن شعوب الوطن العربي، يقدر عددهم بنحو 104 ملايين نسمة،  غالبيتهم من المسلمين مع وجود أقلية مسيحية، ويأتي في أول مادة من الدستور المصري أن
تعتبر اللغة العربية اللغة الرسمية، وتنتشر اللهجة المصرية بأنوعها لهجة دارجة في الحياة اليومية.
تتقدم أكبر التجمعات الحضرية العاصمة وامتدادها والذي يسمى القاهرة الكبرى (نحو 20 مليون نسمة) والذي يتفرع عندها نهر النيل ثم مدينة الإسكندرية المتوسطية، ثم مدن وجه بحري (المنصورة - طنطا - المحلة الكبرى) وفي الوجه القبلي أسيوط كبرى مدن صعيد مصر والأقصر، وفي أقصى الجنوب أسوان عاصمة الشطر المصري من النوبة.
أما من ناحية عدد سكان المحافظات، جاءت محافظة القاهرة كأكثر المحافظات سكاناً في مصر بنحو 7 ملايين و787 ألف نسمة بنسبة 10.73 % من السكان تليها الجيزة 6 ملايين و273 ألف نسمة بنسبة 8.64 % ثم الشرقية 5 ملايين و340 ألف نسمة بنسبة 7.36 %، فالدقهلية فالبحيرة فالقليوبية فالمنيا ثم محافظة الأسكندرية نسبة 5.66 %.حسب رئيس الجهاز المركزي للتعبئة العامة والإحصاء، في مؤتمر عقده في 3 أبريل العام 2007 م.</t>
  </si>
  <si>
    <t>نوال السعداوي ولدت في 27 أكتوبر عام 1931، طبيبة أمراض صدرية وطبيبة أمراض نفسية، كاتبة وروائية مصرية مدافعة عن حقوق الإنسان بشكل عام وحقوق المرأة بشكل خاص. كتبت العديد من الكتب عن المرأة في الإسلام، أشتهرت بمحاربتها لظاهرة الختان.
أسست جمعية تضامن المرأة العربية عام 1982، كما ساعدت في تأسيس المؤسسة العربية لحقوق الإنسان. استطاعت نوال أن تنال ثلاث درجات فخرية من ثلاث قارات. ففي عام 2004 حصلت على جائزة الشمال والجنوب من مجلس أوروبا. وفي عام 2005 فازت بجائزة إينانا الدولية من بلجيكا ، وفي عام 2012 فازت بجائزة شون ماكبرايد للسلام من المكتب الدولي للسلام في سويسرا.شغلت نوال السعداوي العديد من المناصب مثل منصب المدير العام لإدارة التثقيف الصحي في وزارة الصحة في القاهرة، الأمين العام لنقابة الأطباء بالقاهرة، غير عملها كطبيبة في المستشفي الجامعي. كما نالت عضوية المجلس الأعلى للفنون والعلوم الاجتماعية بالقاهرة. وأسست جمعية التربية الصحية وجميعة للكاتبات المصريات. وعملت فترة كرئيس تحرير مجلة الصحة بالقاهرة، ومحرره في مجلة الجمعية الطبية.</t>
  </si>
  <si>
    <t>درية شفيق (14 ديسمبر 1908 - 20 سبتمبر 1975) من رواد حركة تحرير المرأة في مصر في النصف الأول من القرن العشرين وينسب لها الفضل في حصول المرأة المصرية على حق الانتخاب والترشح في دستور مصر عام 1956. ومؤسسة لدوريات أدبية وباحثة ومناضلة ضد الوجود البريطاني في مصر.
ولدت درية في مدينة طنطا في دلتا النيل عام 1908، أرسلت ضمن أول فوج طالبات من قبل وزارة المعارف المصرية للدراسة في جامعة السوربون في باريس على نفقة الدولة، وهي نفس الجامعة التي حصلت منها على درجة الدكتوراه في الفلسفة عام 1940، وكان موضوع الرسالة "المرأة في الإسلام". كما شاركت في مسابقة ملكة جمال مصر.
لدى عودتها من فرنسا برفقة زوجها، رفض عميد كلية الآداب بجامعة القاهرة تعيينها في الجامعة لأنها "امرأة"، وعرضت عليها الأميرة شويكار منصب رئاسة مجلة المرأة الجديدة التي تصدرها، لكنها لم تستمر في منصبها طويلا فأصدرت مجلة بنت النيل والتي كانت أول مجلة نسائية ناطقة بالعربية وموجهة لتعليم وتثقيف المرأة المصرية. أسست في أواخر الأربعينيات حركة لـ"التحرر الكامل للمرأة المصرية" عرفت باتحاد بنت النيل. في 1951، قادت مظاهرة اقتحمت مقر البرلمان المصري سعياً لمنح المرأة حقوق سياسية، وفي 1954 قامت هي وأخريات بالإضراب عن الطعام وممارسة ضغوط ساعدت في منح المرأة في مصر الكثير من الحقوق السياسية لأول مرة. تم وضع شفيق تحت الإقامة الجبرية بعد انتقادها لجمال عبد الناصر في 1957، وعاشت في عزلة حتى انتحارها سنة 1975.</t>
  </si>
  <si>
    <t>ثورة 23 يوليو أو انقلاب 23 يوليو هي تحرك عسكري قاده ضباط جيش مصريون ضد الحكم الملكي في 23 يوليو 1952 وعرف في البداية باسم "الحركة المباركة" ثم أطلق عليها ثورة 23 يوليو عقب حل الأحزاب السياسية واسقاط دستور 1923 في يناير 1953.</t>
  </si>
  <si>
    <t>قناة السويس هي ممر مائي اصطناعي ازدواجي المرور في مصر، يبلغ طولها 193 كم وتصل بين البحرين الأبيض المتوسط والأحمر، وتنقسم طولياً إلى قسمين شمال وجنوب البحيرات المرّة، وعرضياً إلى ممرين في أغلب أجزائها لتسمح بعبور السفن في اتجاهين في نفس الوقت بين كل من أوروبا وآسيا، وتعتبر أسرع ممر بحري بين القارتين وتوفر نحو 15 يوماً في المتوسط من وقت الرحلة عبر طريق رأس الرجاء الصالح.بدأت فكرة إنشاء القناة عام 1798 مع قدوم الحملة الفرنسية على مصر، ففكر نابليون في شق القناة إلا أن تلك الخطوة لم تكلل بالنجاح، وفي عام 1854 استطاع دي لسبس إقناع محمد سعيد باشا بالمشروع وحصل على موافقة الباب العالي، فقام بموجبه بمنح الشركة الفرنسية برئاسة دي لسبس امتياز حفر وتشغيل القناة لمدة 99 عام. استغرق بناء القناة 10 سنوات (1859 - 1869)، وساهم في عملية الحفر ما يقرب من مليون عامل مصري، مات منهم أكثر من 120 ألف أثناء عملية الحفر نتيجة الجوع والعطش والأوبئة والمعاملة السيئة. وتم افتتاح القناة عام 1869 في حفل مهيب وبميزانية ضخمة. وفي عام 1905 حاولت الشركة الفرنسية تمديد حق الامتياز 50 عاماً إضافية إلا أن تلك المحاولة لم تنجح مساعيها. وفي يوليو عام 1956 قام الرئيس عبد الناصر بتأميم قناة السويس، والذي تسبب في إعلان بريطانيا وفرنسا بمشاركة إسرائيل الحرب على مصر ضمن العدوان الثلاثي والذي انتهى بانسحابهم تحت ضغوط دولية ومقاومة شعبية.
تسببت حرب 1967 في إغلاق قناة السويس لأكثر من 8 سنوات، حتى قام الرئيس السادات بإعادة افتتاحها في يونيو 1975، بعد فض الاشتباك بين مصر وإسرائيل ووقف إطلاق النار ضمن أحداث حرب أكتوبر. شهدت القناة بعد ذلك عدة مشاريع لتوسيع مجراها وتقليل وقت عبورها بدأت عام 1980 وكان آخرها في 6 أغسطس 2015 مع افتتاح مشروع قناة السويس الجديدة.تعد قناة السويس إحدى أهم المجاري البحرية في العالم، حيث بلغت إيرادات القناة في العام المالي (2014 - 2015) نحو 39 مليار جنيه مصري. ويمر عبر القناة ما بين 8% إلي 12% من حجم التجارة العالمية.</t>
  </si>
  <si>
    <t>فاطمة نعمت راشد هي أول امرأة مصرية تتولى منصب رئيس تحرير لمجلة "المصرية"، والتي أصدرتها هدى شعراوي في عام 1937 بعد أن كانت تصدرها باللغة الفرنسية باسم L’Egyptienne.</t>
  </si>
  <si>
    <t>الجامعة الأمريكية بالقاهرة (بالإنجليزية: American University in Cairo)‏ هي جامعة مصرية، مستقلة، غير هادفة للربح، ومتعددة الثقافات والتخصصات، وتعتبر الجامعة واحدة من أكبر الجامعات التي توفر تعليم متميز باللغة الإنجليزية. تأسست في عام 1919 في ميدان التحرير في وسط العاصمة المصرية، القاهرة، وأصبح مقرها الحالي بالقاهرة الجديدة، ويوجد لها مجلس للأوصياء وبعض المكاتب الإدارية في نيويورك. كان الرئيس الأول لها هو تشارلز واتسون الذي ظل رئيساً لها لمدة 25 عاماً، والذي ولد بالقاهرة عام 1873. تقدم الجامعة تعليماً قائماً على النهج الليبرالي المعتمد على التفكير النقدي والتحليلي لطلاب البكالوريوس والدراسات العليا، وبرامج مهنية، بالإضافة إلى برامج التعليم المستمر.يتوافد طلاب الجامعة من أكثر من 50 دولة حول العالم. ويأتي أعضاء هيئة تدريس الجامعة، والأساتذة غير المتفرغين، والأساتذة الزائرين، وتتضمن القائمة أكاديميين، ومهنيين، ودبلوماسيين، وصحفيين، وكُتاب وآخرين من الولايات المتحدة الأمريكية ومصر وبلدان أخرى من سائر أنحاء العالم، حيث أن تعدد الثقافات يضمن إثراء التجربة التعليمية للطلاب ويتيح الفرص للتواصل بين مختلف الخلفيات الثقافية.
تعد جميع البرامج الدراسية بالجامعة معتمدة من قبل لجنة الدول المتوسطة للتعليم العالي، والهيئة المصرية العامة لتأكيد الجودة واعتماد التعليم، ومن جهات الاعتماد الأمريكية، بالإضافة إلى أن البرامج الأكاديمية التي تقدمها الجامعة معتمدة اعتماداً خاصاً من منظمات مهنية أخرى معترف بها عالمياً.</t>
  </si>
  <si>
    <t>القانون الخاص هو مجموع القواعد القانونية التي تنظم العلاقات التي تنشأ بين أشخاص لا يعمل أي منهم بصفته صاحب سيادة ، سواء كان جميع الأشخاص أشخاصاً عاديين أي لا يملكون السيادة أم كان بعضهم ممن يملكون السيادة ولكنه لا يدخل في العلاقة القانونية بهذه الصفة أي باعتباره صاحب سيادة.</t>
  </si>
  <si>
    <t>ثورة 1919 كانت سلسلة من الاحتجاجات الشعبية على السياسة البريطانية في مصر عقب الحرب العالمية الأولى، بقيادة الوفد المصري الذي كان يرأسه سعد زغلول ومجموعة كبيرة من السياسين المصريين، كنتيجة لتذمّر الشعب المصري من الاحتلال الإنجليزي وتغلغله في شؤون الدولة بالإضافة إلى إلغاء الدستور وفرض الحماية وإعلان الأحكام العرفية وطغيان المصالح الأجنبية على الاقتصاد. بدأت أحداث الثورة في صباح يوم الأحد 9 مارس 1919، بقيام الطلبة بمظاهرات واحتجاجات في أرجاء القاهرة والأسكندرية والمدن الإقليمية. تصدت القوات البريطانية للمتظاهرين بإطلاق الرصاص عليهم، مما أدى إلى سقوط قتلى وجرحى. استمرت أحداث الثورة إلى شهر أغسطس وتجددت في أكتوبر ونوفمبر، لكن وقائعها السياسية لم تنقطع واستمرت إلى عام 1922، وبدأت نتائجها الحقيقية تتبلور عام 1923 بإعلان الدستور والبرلمان.
كان لتأليف الوفد المصري المنوط به السفر إلى مؤتمر باريس للسلام، لمناقشة القضية المصرية بعد انتصار الحلفاء، أثره الكبير كمقدمة أدت إلى اشتعال الثورة. فقد اعتقلت بريطانيا سعد زغلول وثلاثة من زملائه لتشكيلهم الوفد ونفيهم إلى جزيرة مالطا، الأمر الذي أدى إلى بداية الاحتجاجات في مارس 1919. انطلقت تظاهرات في العديد من المدن والأقاليم المصرية وكانت القاهرة والأسكندرية وطنطا من أكثر تلك المدن اضطرابًا، الأمر الذي أدى السلطات البريطانية إلى الإفراج عن سعد زغلول وزملائه، والسماح لهم بالسفر لباريس. وصل الوفد المصري إلى باريس في 18 إبريل، وأُعلنت شروط الصلح التي قررها الحُلفاء، مؤيدة للحماية التي فرضتها إنجلترا على مصر.
أُوفِدت لجنة ملنر، للوقوف على أسباب هذه التظاهرات. وصلت اللجنة، في 7 ديسمبر وغادرت في 6 مارس 1920. دعا اللورد ملنر الوفد المصري في باريس للمجيء إلى لندن للتفاوض مع اللجنة، وأسفرت المفاوضات عن مشروع للمعاهدة بين مصر وإنجلترا ورفض الوفد المشروع وتوقفت المفاوضات. استؤنفت المفاوضات مرة أخرى، وقدّمت لجنة ملنر مشروعاً آخر، فانتهى الأمر بالوفد إلى عرض المشروع على الرأي العام المصري. قابل الوفد اللورد ملنر وقدموا له تحفظات المصريين على المُعاهدة، فرفض ملنر المناقشة حول هذه التحفظات، فغادر الوفد لندن في نوفمبر 1920 ووصل إلى باريس، دون أي نتيجة.
دعت بريطانيا المصريين إلى الدخول في مفاوضات لإيجاد علاقة مرضية مع مصر غير الحماية، فمضت وزارة عدلي بمهمة المفاوضات، ولم تنجح المفاوضات بعض رفضها لمشروع المُعاهدة، فنشر سعد زغلول نداءً إلى المصريين دعاهم إلى مواصلة التحرك ضد الاحتلال البريطاني فاعتقلته السلطة العسكرية هو وزملائه، ونفي بعد ذلك إلى سيشيل.
حققت الثورة مطالبها، ففي 28 فبراير ألغت بريطانيا الحماية المفروضة على مصر منذ 1914. وفي 1923، صدر الدستور المصري وقانون الانتخابات وألغيت الأحكام العرفية. لم تستطع الثورة تحقيق الاستقلال التام، فقد ظلت القوات البريطانية متواجدة في مصر.</t>
  </si>
  <si>
    <t>مريت بتاح (بالإنجليزية: Merit Ptah) "أي محبوبة الإله بتاح ، هي أحد الأطباء الأوائل في العالم ، عاشت في عهد الأسرة المصرية الثالثة نحو 2700 قبل الميلاد . اشتهرت بكونها أول امرأة طبيبة يذكر اسمها وربما تكون أول امرأة في التاريخ تعمل في مجال العلوم . 
لها صورة على أحد مقابر سقارة بالقرب من هرم سقارة.
كان ابنها أحد الكهنة الكبار في مصر القديمة ووصفها بأنها كانت "رئيسة الأطباء".
ولا يجب الخلط بين "مريت بتاح " العالمة والطبيبة وبين مريت بتاح زوجة رعمسيس ، رئيس مدينة طيبة القديم ووزير الملك إخناتون .:</t>
  </si>
  <si>
    <t>سيزا نبراوي (24 مايو 1897م - 24 فبراير 1985م)، ولدت يوم 24 مايو من عام 1897 في قرية القرشية إحدى قرى السنطة بمديرية الغربية،
هي صديقة هدى شعراوي في المؤتمرات الدولية والداخلية وهما أول من نزع الحجاب في مصر بعد عودتهما من الغرب إثر حضور مؤتمر الاتحاد النسائي الدولي الذي عقد في روما 1923م. في واقعة خلع النساء حجابهن في محطة القطار في 1923 كانت هي أصغرهن، وسارت «نبراوي» على خطى هدى شعراوي وتقدمت معها صفوف المتظاهرات في ثورة 1919، وأكملت في الاتحاد النسائي بعد وفاة مؤسسته هدى شعراوي.</t>
  </si>
  <si>
    <t>نبوية موسى محمد بدوية هي أول فتاة مصرية تحصل على شهادة البكالوريا وأول ناظرة مصرية لمدرسة ابتدائية. تعد نبوية موسى كاتبة ومفكرة وأديبة مصرية، وهي إحدى رائدات التعليم والعمل الاجتماعي خلال النصف الأول من القرن العشرين، وهي أول ناظرة مصرية، وكانت من رعاة الدكتورة سميرة موسى عالمة الذرة المصرية، وكانت من رائدات العمل الوطني وتحرير المرأة والحركات النسائية المصرية القرن الماضي. كانت المساواة شعار نبوية موسى؛ فلم تقبل أن تأخذ المرأة نصف راتب الرجل، فقررت دخول معركة البكالوريا -الشهادة الجامعية- لتتساوى مع خريجى المعلمين العليا، ولذلك أنشأت الحكومة لجنة خاصة لامتحانها ونجحت في النهاية.</t>
  </si>
  <si>
    <t>سعد زغلول (1858م - 1927م) زعيم مصري وقائد ثورة 1919م في مصر وأحد الزعماء المصريين التاريخيين. أحد الذين طالبوا باستقلال مصر. شغل منصب رئيس وزراء مصر ومنصب رئيس مجلس الأمة.</t>
  </si>
  <si>
    <t>الخديوي إسماعيل (1245 هـ / 31 ديسمبر 1830 - 1312 هـ / 2 مارس 1895)، خامس حكام مصر من الأسرة العلوية وذلك من 18 يناير 1863 إلى أن خلعه عن العرش السلطان العثماني تحت ضغط كل من إنجلترا وفرنسا في 26 يونيو 1879. في فترة حكمه عمل على تطوير الملامح العمرانية والاقتصادية والإدارية في مصر بشكل كبير ليستحق لقب المؤسس الثاني لمصر الحديثة بعد إنجازات جده محمد علي باشا الكبير.</t>
  </si>
  <si>
    <t>الدَّوْلَةُ العُثمَانِيَّة، أو الدَّوْلَةُ العَلِيَّةُ العُثمَانِيَّة (بالتركية العثمانية: دَوْلَتِ عَلِيّهٔ عُثمَانِيّه؛ بالتركية الحديثة: Yüce Osmanlı Devleti) أو الخِلَافَةُ العُثمَانِيَّة، هي إمبراطورية إسلامية أسسها عثمان الأول بن أرطغرل، واستمرت قائمة لما يقرب من 600 سنة، وبالتحديد من 27 يوليو 1299م حتى 29 أكتوبر 1923م. نشأت الدولة العُثمانيَّة بدايةً كإمارة حُدود تُركمانيَّة تعمل في خدمة سلطنة سلاجقة الروم وترد الغارات البيزنطيَّة عن ديار الإسلام، وبعد سُقُوط السلطنة سالفة الذِكر استقلَّت الإمارات التُركمانيَّة التابعة لها، بما فيها الإمارة العُثمانيَّة، التي قُدِّر لها أن تبتلع سائر الإمارات بِمُرور الوقت. عبر العُثمانيُّون إلى أوروبا الشرقيَّة لأوَّل مرَّة بعد سنة 1354م، وخلال السنوات اللاحقة تمكَّن العُثمانيُّون من فتح أغلب البلاد البلقانيَّة، فتحوَّلت إمارتهم الصغيرة إلى دولة كبيرة، وكانت أوَّل دولةٍ إسلاميَّة تتخذ لها موطئ قدم في البلقان، كما قُدِّر لِلعُثمانيين أن يفتتحوا القسطنطينية سنة 1453م، ويُسقطوا الإمبراطوريَّة البيزنطيَّة بعد أن عاشت أحد عشر قرنًا ونيفًا، وذلك تحت قيادة السُلطان محمد الفاتح.بلغت الدولة العثمانية ذروة مجدها وقوتها خلال القرنين السادس عشر والسابع عشر، فامتدت أراضيها لتشمل أنحاء واسعة من قارات العالم القديم الثلاثة: أوروبا وآسيا وأفريقيا، حيث خضعت لها كامل آسيا الصغرى وأجزاء كبيرة من جنوب شرق أوروبا، وغربي آسيا، وشمالي أفريقيا. وصل عدد الولايات العثمانية إلى 29 ولاية، وكان للدولة سيادة اسمية على عدد من الدول والإمارات المجاورة في أوروبا، التي أضحى بعضها يُشكل جزءًا فعليًا من الدولة مع مرور الزمن، بينما حصل بعضها الآخر على نوع من الاستقلال الذاتي. وعندما ضمَّ العُثمانيُّون الشَّام ومصر والحجاز سنة 1517م، وأسقطوا الدولة المملوكية بعد أن شاخت وتراجعت قوتها، تنازل آخر الخلفاء العباسيين المُقيم في القاهرة مُحمَّد المتوكل على الله عن الخلافة لِلسُلطان سليم الأول، ومُنذ ذلك الحين أصبح سلاطين آل عُثمان خُلفاء المُسلمين. كان للدولة العثمانية سيادة على بضعة دول بعيدة كذلك الأمر، إما بحكم كونها دولاً إسلامية تتبع شرعًا سلطان آل عثمان كونه يحمل لقب "أمير المؤمنين" و"خليفة المسلمين"، كما في حالة سلطنة آتشيه السومطرية التي أعلنت ولاءها للسلطان في سنة 1565م؛ أو عن طريق استحواذها عليها لفترة مؤقتة، كما في حالة جزيرة "أنزاروت" في المحيط الأطلسي، والتي فتحها العثمانيون سنة 1585م.أضحت الدولة العثمانية في عهد السلطان سليمان الأول "القانوني" (حكم منذ عام 1520م حتى عام 1566م)، قوّة عظمى من الناحيتين السياسية والعسكرية، وأصبحت عاصمتها القسطنطينية تلعب دور صلة الوصل بين العالمين الأوروبي المسيحي والشرقي الإسلامي، كما كان لها سيطرة مُطلقة على البحار: المُتوسط والأحمر والأسود والعربي بالإضافة للمحيط الهندي. كان التوجه الأكاديمي السابق ينص على أنه بعد انتهاء عهد السلطان سالف الذكر، الذي يُعد عصر الدولة العثمانية الذهبي، أصيبت الدولة بالضعف والتفسخ وأخذت تفقد ممتلكاتها شيئاً فشيئاً، على الرغم من أنها عرفت فترات من الانتعاش والإصلاح إلا أنها لم تكن كافية لإعادتها إلى وضعها السابق، غير أن التوجه المُعاصر يُخالف هذا الرأي، إذ حافظت الدولة على اقتصادها القوي والمرن، وأبقت على مُجتمعها مُتماسكًا طيلة القرن السابع عشر وشطرٍ من القرن الثامن عشر. لكن بدايةً من سنة 1740م أخذت الدولة العُثمانيَّة تتراجع وتتخلَّف عن ركب الحضارة، وعاشت فترةً طويلةً من الخمود والركود الثقافي والحضاري فيما أخذ خصومها يتفوقون عليها عسكريًا وعلميًا، وفي مُقدمتهم مملكة هابسبورغ النمساويَّة والإمبراطورية الروسية. عانت الدولة العثمانية من خسائر عسكرية قاتلة على يد خصومها الأوروبيين والروس خلال أواخر القرن الثامن عشر وأوائل القرن التاسع عشر، وتغلغلت القوى الأوروبية في البلاد العثمانية وتدخلت في شؤون الدولة وفرض بعضها الحماية على الأقليات الدينية، مما أدى إلى ازدياد أوضاع الدولة سوءًا. حثَّت هذه الحالة السلاطين العُثمانيين كي يتصرفوا ويُحاولوا انتشال السلطنة مما آلت إليه، فكان أن أُطلقت التنظيمات التي طالت الجيش والإدارة والتعليم وجوانب الحياة، فأُلبست الدولة حُلَّةً مُعاصرة، وتماسكت وأصبحت أكثر قُوَّةً وتنظيمًا من ذي قبل، رُغم أنَّها لم تسترجع البلاد التي خسرتها لصالح الغرب وروسيا، بل خسرت مزيدًا منها، وخصوصًا في البلقان.تحول نظام الحكم في الدولة العثمانية من الملكيّ المطلق إلى الملكي الدستوري في بدايات عهد السلطان عبد الحميد الثاني، بعد أن افتتح المجلس العمومي وتمثلت فيه كل الولايات عن طريق نوابٍ مُنتخبين، ووضع هؤلاء دستورًا للدولة. لكن ما لبث السُلطان أن عطل العمل بالدستور لأسبابٍ مُختلفة، فعادت البلاد إلى النظام الملكي المُطلق طيلة 33 سنة، عُرفت باسم "العهد الحميدي" الذي تميز بكونه آخر عهد سُلطاني فعلي نظرًا لأن عبد الحميد الثاني كان آخر سلطانٍ فعليٍ للدولة، كون من تلوه كانوا مُجردين من القوة السياسية. تميز العهد الحميدي بتوسع نطاق التعليم وازدياد المؤسسات التعليمية في الدولة، وازدياد الانفتاح على الغرب، كما برزت فيه المطامع الصهيونية بأرض فلسطين، وظهرت الأزمة الأرمنية. أُعيد العمل بالدستور العُثماني سنة 1908م وسيطر حزب الاتحاد والترقي على أغلب مقاعد البرلمان، فعادت السلطنة للنظام الملكي الدستوري وبقيت كذلك حتى انهارت بعد عشر سنوات. شاركت الدولة العثمانية بالحرب العالمية الأولى إلى جانب الإمبراطورية الألمانية في محاولة لكسر عزلتها السياسية المفروضة عليها من قبل الدول الأوروبية مُنذ العهد الحميدي، وعلى الرُغم من تمكنها من الصُمُود على عدَّة جبهات إلَّا أنها عانت من الثورات الداخليَّة التي أشعلتها الحركات القوميَّة في الداخل العُثماني، ردًا على عنصريَّة حزب الاتحاد والترقي من جهة، وبسبب التحريض الأجنبي من جهةٍ أُخرى. وفي نهاية المطاف لم تتمكن السلطنة من الصُمود بوجه القوى العظمى، فاستسلمت لِلحُلفاء سنة 1918م. انتهت الدولة العثمانية بصفتها السياسية بتاريخ 1 نوفمبر سنة 1922م، وأزيلت بوصفها دولة قائمة بحكم القانون في 24 يوليو سنة 1923م، بعد توقيعها على معاهدة لوزان، وزالت نهائيًا في 29 أكتوبر من نفس السنة عند قيام الجمهورية التركية، التي تعتبر حاليًا الوريث الشرعي للدولة العثمانية. كما أدَّى سقوط الدولة العُثمانيَّة إلى ولادة مُعظم دُول الشرق الأوسط المُعاصرة، بعد أن اقتسمت المملكة المتحدة وفرنسا التركة العُثمانيَّة في العراق والشام، بعد أن انتزعت منها سابقًا مصر وبلاد المغرب.
عُرفت الدولة العثمانية بأسماء مختلفة في اللغة العربية، لعلّ أبرزها هو "الدولة العليّة" وهو اختصار لاسمها الرسمي "الدولة العليّة العثمانية"، كذلك كان يُطلق عليها محليًا في العديد من الدول العربية، وخصوصًا بلاد الشام ومصر، "الدولة العثمليّة"، اشتقاقًا من كلمة "عثملى - Osmanlı" التركية، التي تعني "عثماني". ومن الأسماء الأخرى التي أضيفت للأسماء العربية نقلاً من تلك الأوروبية: "الإمبراطورية العثمانية" (بالتركية: Osmanlı İmparatorluğu)، كذلك يُطلق البعض عليها تسمية "السلطنة العثمانية"، و"دولة آل عثمان". تركت الدولة العثمانية إرثًا حضاريًا غنيًا في البلاد العربية وفي البلقان، إذ دخلت عدة كلمات ومصطلحات تركية إلى اللغة العربية وغيرها من اللغات التي كانت شائعة في الدولة العثمانية، وامتزجت مع المعاجم اللغوية المحلية وأصبحت بمرور الزمن تشكل جُزءًا مهمًا منها، ونزلت الكثير من العائلات والأُسر التُركيَّة في البلاد العربية والأوروبية الشرقية وتمازجت مع أهلها وذابت في وسطهم بمرور الزمن، وكان انتشار الإسلام في أوروبا الشرقية إحدى النتائج الحتمية للفتوحات العثمانية في تلك البلاد. كما ترك العثمانيون عدة آثار معمارية شهيرة في المشرق العربي والبلقان، عدا عن تركيا نفسها، كما دخلت عدَّة مأكولات ومشروبات تركية عثمانية إلى المطابخ البلقانية والعربية. بالمُقابل، تأثرت الثقافة التركية بِالثقافتين العربية والفارسية بشكلٍ كبيرٍ خلال هذه الفترة، لدرجة أن 88% من مصطلحات اللغة التركية العثمانية كانت ذات أصولٍ عربية وفارسية. وكانت هذه اللغة سالفة الذِكر ضحية سقوط الدولة العُثمانية، إذ زالت تدريجيًا بعد ذلك ما أن قامت الجمهورية التركية، بعد أن أُزيلت منها المُصطلحات الفارسية والعربية وطُعمت بِمُصطلحات تركية صرف، فتحولت إلى اللغة التركية المعاصرة. 
تركت سياسة الاتحاديين، بالإضافة إلى الاستعمار الغربي الذي تلا سُقُوط الدولة العُثمانيَّة، العلاقة العُثمانيَّة العربيَّة في حالة جدال، فقد زعم الغرب والعديد من المؤرخين العرب والبلقانيين الذين داروا في فلكهم، أنَّ العُثمانيين كانوا مُستعمرين للبلاد العربية والبلقانية، فيما أنكر آخرون هذا الكلام، على اعتبار أنَّ العُثمانيين يُشكلون امتدادًا لِلدول الإسلاميَّة السابقة وأنهم ساروا على نهجهم، وأنَّ وصولهم إلى شرقي أوروبا قضى على استغلالية الملوك لشعوبهم، وأقام مقامها الحرية الفردية، وقضى على التدخل الكاثوليكي في شؤون الأرثوذكس.</t>
  </si>
  <si>
    <t>الحملة الفرنسية على مصر هي حملة عسكرية قام بها الجنرال نابليون بونابرت على الولايات العثمانية مصر والشام (1798-1801م) بهدف الدفاع عن المصالح الفرنسية، منع إنجلترا من القدرة على الوصول للهند، وكذلك كان للحملة أهداف علمية. كانت بداية الحملة هي حملة البحر المتوسط عام 1798، وهي سلسلة من المعارك البحرية شملت السيطرة على مالطا.
من الناحية العلمية، أدت الحملة إلى اكتشاف حجر رشيد، واضعة بذلك حجر الأساس لعلم المصريات. بالرغم من تحقيق بعض الانتصارات، ونجاح الحملة في البداية، إلا أن نابليون اضطر إلى الانسحاب بجيشه لعدة أسباب منها حدوث اضطرابات سياسية في فرنسا، النزاعات في أوروبا، وكذلك الهزيمة في معركة أبي قير البحرية.</t>
  </si>
  <si>
    <t>الملكة كليوباترا السابعة والمعروفة باسم كليوباترا هي آخر ملوك الأسرة المقدونية، التي حكمت مصر منذ وفاة الإسكندر الأكبر في عام 323 قبل الميلاد، وحتى احتلال مصر من قِبَل روما عام 30 قبل الميلاد.كانت كليوباترا ابنة بطليموس الثاني عشر . وقد خلفته كملكة سنة 51 ق.م مشاطرة العرش أخاها بطليموس الثالث عشر . وقد وصُفـت بأنها كانت جميلة وساحرة. على نقيض ماتبرزها الصور التي وصلت إلينا. أما الرجال الذين وقعوا في غرامها فقد أسرتهم بشخصيتها القوية الظريفة وبذكائها ودهائها.
وكانت دائمة النزاع مع شقيقها الذي انتهى بطردها من مصر . وكانت البلاد في ذلك الوقت مملكة تحت الحماية الرومانية ، والمصدر الرئيسي للقمح بالنسبة للشعب الروماني. وأقبل قيصر إلى مصر عقب هزيمة بومباي في فارسالوس سنة 48 ق.م، فوجد الحـرب الأهلية ماتزال قائمة فيها. وكانت كليوباترا تحاول العودة إلى مصر ، فعمدت إلى الظهور فجأة أمام قيصر ملفوفة في سجادة - كما يزعمون - بحيث تستطيع التوسل إليه لمساعدتها في تحقيق غايتها للعودة إلى الحكم. وقد أسرته، إما بمفاتنها، أو بالمنطق الجلي بأنها ستكون حاكماً أفضل من شقيقها. وساعدها قيصر على التغلب على بطليموس الذي أغرق في نهاية المعركة.
وحكمت كليوباترا بضع سنوات. وفي سنة 40 ق. م كانت مملكتها جزءاً من نصيب الإمبراطوري الذي أصاب ماركوس انطونيوس عندما اقتسـم العالم الروماني مع كل من اوكتافيوس و ماركوس ليبيدوس بعد مصـرع يوليوس قيصر. وقد أحب ماركوس أنطونيوس كليوباترا، وكلّفته علاقته الغرامية هذه فقدان حظوته في روما .
وانتهى أمر أنطونيوس بالانتحار إثر الهزيمة التي أنزلها به أوكتافيوس في معركة أكتيوم سنة 31 ق.م. فلما سمعت كليوباترا بالنبأ انتحـرت هي الأخرى.</t>
  </si>
  <si>
    <t>غنمت امون حتشبسوت، هي ملكة حاكمة مصرية قديمة، وهي الخامسة ضمن تسلسل ملوك الأسرة الثامنة عشرة، حكمت بعد وفاة زوجها الملك تحتمس الثاني كوصية على الملك الصغير تحتمس الثالث في البداية ثم كملكة وابنة الإله آمون بعد أن نشرت قصة نقشتها في معبدها بالدير البحري تقول فيها إنها كانت نتيجة لقاء حميم بين آمون وأمها الملكة أحمس، ويخلط مانيتون في ترتيبها فيضعها بعد أمنحتب الأول في منتصف الأسرة الثامنة عشرة.</t>
  </si>
  <si>
    <t>حتحور هي إلهة السماء، والحب، والجمال، والأموالسعادة، والموسيقى، والخصوبة، سميت قديما باسم بات ووجدت على لوحة نارمر ، وكان يرمز لها بالبقرة امنيه، عبادتها كانت ما بين مدينة الأشمونين بالقرب من الفيوم ومدينة أبيدوس بالقرب من سوهاج.</t>
  </si>
  <si>
    <t>إيزيس هي إلهة رئيسة في الديانة المصرية القديمة والتي انتشرت عبادتها في العالم اليوناني الروماني. ذُكرت إيزيس لأول مرة في المملكة المصرية القديمة (2686-2181 ق.م) كإحدى الشخصيات الرئيسة في أسطورة أوزوريس، إذ قامت بإحياء زوجها الملك الإلهي المذبوح أوزوريس، كما أنجبت وريثه حورس وقامت بحمايته. كان يُعتقد أن إيزيس ترشد الموتى إلى الحياة الآخرة كما ساعدت أوزوريس، وكانت تُعتبر الأم الإلهية للفرعون إذ كان يُشبّه بابنها حورس. تمثلت مساعدتها الأمومية في تعويذة الشفاء لمساعدة عامة الشعب. في الأصل لعبت إيزيس دورا صغيرا في الترانيم الملكية وفي شعائر وطقوس المعابد، إلا أنها كانت أكثر أهمية في طقوس الدفن وفي النصوص السحرية. غالبا ما كانت تُمثل في الفن كبشرية أنثى تلبس ما يشبه العرش على رأسها. أثناء المملكة الحديثة، أخذت السمات التي كانت تتمتع بها حتحور –الإلهة البارزة سابقا- إذ أصبحت إيزيس تُمثل وهي تلبس ملابس حتحور، وعلى رأسها قرص الشمس بين قرني بقرة، كما كانت تُمثل حتحور سابقا.
في الألفية الأولى قبل الميلاد أصبح إيزيس وأوزوريس أكثر الآلهة المصرية عبادة، وامتصت إيزيس العديد من سمات الآلهة الأخرى. بدأ حكام مصر وحكام جيرانها جنوبا في النوبة بناء المعابد المكرسة خصيصا لإيزيس، كما كان معبدها في فيلة أحد أهم المراكز الدينية للمصريين والنوبيين على حد سواء. كانت قوى إيزيس السحرية أقوى من كل باقي الآلهة، كما كان يُقال أنها تحمي المملكة من أعدائها، لتحكم السماوات والعالم الطبيعي، ولتسيطر على القدر نفسه.
في الفترة الهلنستية (323-30 ق.م) عندما حكم اليونانيون مصر، أصبحت إيزيس تُعبد بواسطة المصريين واليونانيين بالإضافة إلى إله جديد اسمه سيرابيس. انتشرت عبادتهما في عالم البحر المتوسط الأوسع. أسبغ اليونانيون على إيزيس بعض السمات التي تميزت بها الآلهة اليونانية، مثل اختراع الزواج وحماية السفن في البحر، وحافظت على روابط قوية بين مصر والآلهة المصرية الأخرى التي انتشرت في العصر الهلنستي مثل أوزوريس وهاربوكراتيس. مع امتصاص روما للثقافة الهلنستية في القرن الأول قبل الميلاد، أصبحت عبادة إيزيس جزءا من الديانة الرومانية. على الرغم من أن عبدتها كانوا جزءا صغيرا من الإمبراطورية الرومانية، إلا أنهم كانوا منتشرين في كل أرجائها. بدأ أتباعها في تطوير بعض المهرجانات مثل مهرجان "ممر إيزيس"، بالإضافة إلى بعض الاحتفالات الجديدة التي كانت تشبه ألغاز الأديان اليونانية الرومانية. قال بعض الأتباع أنها شملت كل قوى الآلهة الإناث في العالم.
انتهت عبادة إيزيس مع انتشار المسيحية في القرنين الرابع والخامس ميلاديا. أثرت عبادتها في المعتقدات والممارسات المسيحية مثل تبجيل مريم، إلا أن دلائل هذا التأثير لا تزال مبهمة وعليها الكثير من الخلاف. استمرت إيزيس في الظهور في الثقافة الغربية خاصة في التعاليم الباطنية الغربية وفي الوثنية الجديدة غالبا كتشخيص للطبيعة أو الجانب الأنثوي من الألوهية.</t>
  </si>
  <si>
    <t>حقوق المرأة هي الحقوق والاستحقاقات التي تطالب بها النساء والفتيات حول العالم. وقد تشكلت أسس حركة حقوق المرأة في القرن التاسع عشر، والحركة النسوية خلال القرن العشرين، في بعض البلاد تلك الحقوق لها طابع مؤسسي أو مدعوم من قبل القانون. والأعراف المحلية والسلوكيات، بينما في بلاد آخري يتم تجاهل وقمع هذه الحقوق.
وهي تختلف عن المفاهيم ذات النطاق الواسع لحقوق الإنسان من خلال الادعاء بوجود تحيز تاريخي وتقليدي متأصل ضد ممارسة النساء والفتيات لحقوقه وذلك لصالح ممارسة الرجال والفتيان.وتتضمن غالبًا القضايا المرتبطة بمفاهيم حقوق المرأة: الحق في السلامة الجسمانية، والاستقلال، وعدم التعرض للعنف الجنسي، والتصويت، وشغل المناصب العامة، وإبرام العقود القانونية، والحصول على حقوق متساوية في قانون الأسرة، الأجور العادلة أو المساواة في الأجور، والحقوق الإنجابية، والحق في الملكية، التعليم.</t>
  </si>
  <si>
    <t>الحقوق السياسية للمرأة في مصر شاركت المرأة المصرية في الحياة السياسية في مصر على مر تاريخها القديم والحديث؛ حيث تقلّدت المرأة المناصب السياسية ومارست شؤون الحكم بدرجاتٍ اختلفت وفق ظروف كل مرحلة تاريخية.</t>
  </si>
  <si>
    <t>مصر القديمة هي حضارة قديمة في الشمال الشرقي لأفريقيا وقد تركزت حضارة القدماء المصريين(1) على ضفاف نهر النيل في ما يعرف الآن بجمهورية مصر العربية.
بدأت الحضارة المصرية في حوالي العام 3150 ق.م، عندما وحد الملك مينا (نارمر) جنوب وشمال مصر معا، وتطورت بعد ذلك على مدى الثلاث ألفيات اللاحقة. ضمت تاريخياً سلسلة من الممالك المستقرة سياسياً، تخللتها فترات عدم استقرار نسبي تسمى الفترات المتوسطة. بلغت مصر القديمة ذروة حضارتها في عصر الدولة الحديثة، وبعد ذلك دخلت البلاد في فترة انحدار بطئ. هوجمت مصر في تلك الفترة من قبل العديد من القوى الأجنبية، وانتهى حكم المصريين القدماء رسمياً حين غزت الإمبراطورية الرومانية مصر وجعلتها إحدى مقاطعاتها.نجحت الحضارة المصرية القديمة في وادي نهر النيل حيث توافرت لها كل مقومات الزراعة من تربة خصبة ومياه ومناخ معتدل، وساعد التنبؤ بالفيضانات والسيطرة على أضرارها في إنتاج محاصيل زراعية وافرة أسهمت في التنمية الاجتماعية والثقافية. واستخرجت السلطات مع توافر المواد اللازمة الكثير من المعادن الموجودة في منطقة الوادي والمناطق الصحراوية المحيطة به، وكتبت ووضعت نظام كتابة مستقل بها، ونظمت البناء الجماعي والمشاريع الزراعية، بالإضافة للتجارة مع المناطق المحيطة بمصر، وكان تعزيز القوى العسكرية للدفاع العسكري ضروريا لمقاومة أعداء الخارج، وتأكيد الهيمنة للأسر الفرعونية على البلاد.
وقد كان تنظيم تلك الأنشطة وتحفيزها يتم من خلال نخبة من البيروقراطيين والزعماء الدينيين والإداريين تحت سيطرة حاكم مصر الذي حرص على التعاون والوحدة بين المصريين، في سياق نظام محكم من معتقدات دينية.ولقد تضمنت إنجازات قدماء المصريين استغلال المحاجر، المسح وتقنيات البناء التي سهلت بناء الأهرامات الضخمة والمعابد والمسلات، بالإضافة لنظام رياضيات عملي وفعال في الطب. وأنظمة للري وتقنيات الإنتاج
الزراعي، وأول ما عرف من السفن، والقيشاني المصري وتكنولوجيا الرسم على الزجاج، وأشكال جديدة من الأدب، وأول معاهدة سلام معروفة. تركت مصر القديمة إرثاً دائماً للبشرية جمعاء وأخذ منها اليونانيون القدماء الكثير وتلاهم الرومان. ونُسخت وقُلدت الحضارة والفن والعمارة المصرية على نطاق واسع في العالم، ونقلت آثارها إلى بقاع بعيدة من العالم. وألهمت الأطلال والبقايا خيال المسافرين والكتاب لعدة قرون، وأدت اكتشافات في مطلع العصر الحديث عن آثار وحفريات مصرية إلى أبحاث علمية للحضارة المصرية تجلت في علم أطلق عليه علم المصريات، ومزيداً من التقدير لتراثها الثقافي في مصر والعالم.</t>
  </si>
  <si>
    <t>الملك فاروق (11 فبراير 1920 - 18 مارس 1965)، آخر ملوك المملكة المصرية وآخر من حكم مصر من الأسرة العلوية. استمر حكمه مدة ست عشرة سنة إلى أن أطاح به تنظيم الضباط الأحرار في ثورة 23 يوليو وأجبره على التنازل عن العرش لابنه الطفل أحمد فؤاد والذي كان عمره حينها ستة شهور والذي ما لبث أن عزل في 18 يونيو 1953 بتحويل مصر من ملكية إلى جمهورية.
بعد تنازله عن العرش أقام في منفاه بروما، وكان يزور منها سويسرا وفرنسا، وذلك إلى أن توفي بروما في 18 مارس 1965 ودفن أولا في مقابر إبراهيم باشا في منطقة الإمام الشافعي ثم نقلت رفاته في عهد الرئيس محمد أنور السادات إلى المقبرة الملكية بمسجد الرفاعي بالقاهرة تنفيذاً لوصية الملك فاروق.</t>
  </si>
  <si>
    <t>كلمة باشا من (اللغة التركية : پاشا, paşa ) لقب فخر في الدولة العثمانية يمنحه السلطان العثماني إلى السياسيين البارزين، والجنرالات والشخصيات الهامة والحكام. ويعادل هذا اللقب في اللغة الإنجليزية لقب لورد.
اعتبر هذا اللقب الأعلى في فترة ما بعد الحكم العثماني لمصر في 1517 حيث كان لقب سلطان مصر هو المستخدم حتى هذا التاريخ وصولاً إلى العام 1914 حين استخدم لقب سلطان مصر مجدداً من قبل حسين كامل، ليمنح لقب "الباشا" بعد ذلك من قبل الملك إلى شخصيات رفيعة في المجتمع، حيث ألغي في فترة مصر الجمهورية.
وهناك ما يقال حول أن الأيوبيين هم أول من استخدم هذا اللفظ كمرتبة شرفية لمماليكهم وكانت اللفظة تعني "حامل حذاء السلطان" وهو ما يعني ملازمته للسلطان وكثرة استعانة السلطان به. وهي ما كانت تعتبر مهمة مشرفة لمماليك هم في الأصل عبيد أرقاء. وكانت اللفظة فارسية كسائر الرتب والوظائف التي استخدمها المماليك.
وتطور استخدام اللفظة حتى اختفى أصلها الفارسي وبقي شبهها باللفظة التركية التي تعني كبير وهي "باش".
وأطلق اللقب على علية القوم وأعاظمهم وولاتهم أما في أواخر القرن الماضي أصبح يطلق على ضباط الشرطة ووكلاء النيابة وكبار موظفين أجهزة الدولة. والآن أصبح يطلق على كائناً ما كان على سبيل التملق أو المجاملة كصورة من صور الاعتراض الشعبي على منح فئات بعينها ألقاباً بلا سند، وفي العامية المصرية، كان بعضهم يضعون كلمة باشا بعد اسم العائلة، وهو خطأ لغوي، كقولهم "أحمد تيمور باشا" والصحيح أن يكون لفظ "باشا" بعد الاسم الأول، وذلك لأنّ الترك يستعلون لقب الباشا بعد الاسم الأول.</t>
  </si>
  <si>
    <t>الوفد حزب سياسي شعبي ليبرالي، تشكل في مصر سنة 1918م، وكان حزب الأغلبية قبل ثورة 23 يوليو المصرية، التي أنهت عهد الملكية، وحولت البلاد إلى النظام الجمهوري، ولم يعد الحزب إلى نشاطه السياسي إلا في عهد الرئيس أنور السادات، بعد سماحه للتعددية الحزبية، وقد اتخذ لنفسه اسم حزب الوفد الجديد سنة 1978م.</t>
  </si>
  <si>
    <t>مجلس قيادة الثورة هو مجلس تشكل عقب نجاح ثورة 23 يوليو ومغادرة الملك فاروق الأول ملك مصر والسودان لأرض مصر على يخت المحروسة المملوك للبحرية المصرية، وقد قام المجلس بقيادة اللواء محمد نجيب بخلع الملك فاروق وإجباره على التنازل عن العرش لولي عهده الأمير أحمد فؤاد متعللين بالفساد الإداري الذي انتشر في البلاد في أواخر أيامه من حيث تغيير الوزارات. تشكل المجلس لإدارة شؤون البلاد إلى جانب مجلس الوصاية على عرش الملك أحمد فؤاد الثاني ولكن سرعان ما انفرد المجلس بحكم مصر بعد إلغاء الملكية وإعلان الجمهورية.</t>
  </si>
  <si>
    <t>الحرب العالمية الثانية هي حرب دولية بدأت في الأول من سبتمبر من عام 1939 في أوروبا وانتهت في الثاني من سبتمبر عام 1945، شاركت فيه الغالبية العظمى من دول العالم منها الدول العظمى في حلفين عسكريين متنازعين هما: قوات الحلفاء، ودول المحور، كما أنها الحرب الأوسع في التاريخ، وشارك فيها بصورة مباشرة أكثر من 100 مليون شخص من أكثر من 30 بلدًا، وقد وضعت الدول الرئيسية كافة قدراتها العسكرية والاقتصادية والصناعية والعلمية في خدمة المجهود الحربي. تميزت الحرب العالمية الثانية بعدد كبير من القتلى المدنيين،  القصف الاستراتيجي الذي أودى بحياة حوالي مليون شخص، ومنه القنبلتان الذريتان اللتان ألقيتا على هيروشيما وناغازاكي، أدت الحرب إلى وقوع ما بين 50 و85 مليون قتيل حسب التقديرات؛ لذلك تعد الحرب العالمية الثانية أكثر الحروب دموية في تاريخ البشرية.كانت الإمبراطورية اليابانية قد أعلنت الحرب على جمهورية الصين في 7 يوليو 1937؛ حيث هدفت إلى السيطرة على آسيا والمحيط الهادي، إلا أن البداية الفعلية للحرب تعتبر في الأول من سبتمبر عام 1939، وذلك عندما قامت ألمانيا باجتياح بولندا، وتوالت بعدها إعلانات الحرب على ألمانيا من قبل فرنسا والمملكة المتحدة. ومن أواخر عام 1939 إلى أوائل عام 1941، سيطرت ألمانيا النازية على مساحة واسعة من قارة أوروبا بعد سلسلة من الحملات العسكرية، وشكلت تحالف دول المحور مع إيطاليا واليابان، كما اتفقت مع الاتحاد السوفييتي على تقاسم الأراضي المجاورة لهما: بولندا، وفنلندا، ورومانيا، ودول البلطيق. بقيت المعركة الأساسية في الحرب هي بين دول المحور من جهة، والمملكة المتحدة إلى جانب دول الكومنولث من جهة أخرى، إضافة إلى حملة في شمال إفريقيا وحملة أخرى في شرق إفريقيا، إضافة إلى معركة برلين الجوية وقصف لندن، وحملة البلقان، ومعركة المحيط الأطلسي. وفي يونيو 1941، قام تحالف دول المحور بغزو الاتحاد السوفييتي فيما يعرف بعملية بارباروسا، ما أدى إلى إشعال الجبهة الشرقية، وهي أكبر مسرح للحرب في التاريخ، ما جعل كبرى دول المحور في حرب استنزاف، وقامت اليابان في ديسمبر 1941 بالهجوم على ميناء بيرل هاربر، كما هاجمت منطقة ملايا البريطانية في المحيط الهادي، فسيطرت سريعًا على جزء كبير من غرب المحيط الهادي.
توقف تقدم دول المحور عام 1942، عندما خسرت اليابان في معركة ميدواي بالقرب من ولاية هاواي الأمريكية، كما خسرت ألمانيا في معركة العلمين الثانية شمال إفريقيا، كما هزمها الاتحاد السوفييتي فوزًا حاسمًا في معركة ستالينغراد، وفي عام 1943، تلقت ألمانيا سلسلة هزائم على الجبهة الشرقية، كما قام الحلفاء بغزو صقلية، وغزو إيطاليا الذي أدى إلى استسلام إيطاليا، إضافة إلى انتصارات الحلفاء في المحيط الهادي، ففقدت دول المحور زمام المبادرة وبدأت تراجعًا استراتيجيًا في كافة الجبهات. وفي عام 1944، قام الحلفاء بتحرير فرنسا فيما يعرف بالإنزال النورماندي، في حين استعاد الاتحاد السوفييتي جميع المناطق التي خسرها وقام بغزو ألمانيا وحلفائها. وفي العامين 1944 و1945 تراجعت اليابان في جنوب وسط الصين وفي حملة بورما، في حين قام الحلفاء بشل حركة البحرية الإمبراطورية اليابانية وسيطرت على الجزر الرئيسية في المحيط الهادي.
انتهت الحرب في أوروبا بغزو الحلفاء لألمانيا، وسيطرة الاتحاد السوفييتي على برلين والاستسلام غير المشروط من قبل ألمانيا في 8 مايو عام 1945. وعقد بعدها مؤتمر بوتسدام قرب برلين، والذي صدر خلاله إعلان بوتسدام في 26 يونيو 1945، وقامت الولايات المتحدة في 6 أغسطس و9 أغسطس من عام 1945 بإلقاء قنبلتين نوويتين على هيروشيما وناغازاكي (على الترتيب)، تبع ذلك استسلام اليابان في 15 أغسطس 1945.
غيرت الحرب العالمية الثانية الخارطة السياسية والعسكرية والبنية الاجتماعية في العالم، كما أدت إلى إنشاء الأمم المتحدة لتعزيز التعاون الدولي ومنع الصراعات في المستقبل، وأصبحت الدول المنتصرة في الحرب: الولايات المتحدة والاتحاد السوفياتي والصين والمملكة المتحدة وفرنسا أعضاء دائمين في مجلس الأمن التابع للأمم المتحدة، فيم برزت الولايات المتحدة والاتحاد السوفييتي كقوى عظمى على الساحة الدولية، وانحسر نفوذ القوى الأوروبية، وهذا ما مهد الطريق للحرب الباردة والتي استمرت في السنوات الـ46 القادمة، أما الدول الكبرى الأوروبية فقد تضاءل نفوذها، حيث بدأت حركات الاستقلال في آسيا وإفريقيا. اتجهت الدول التي تضررت الصناعة فيها إلى إصلاح وضعها الاقتصادي، أما على الصعيد السياسي، تحديداً في أوروبا فقد بدأت مرحلة تكامل سعيًا لتجنب العداوات التي تسبب الحروب، وأن يكون للأوروبيين هوية مشتركة.</t>
  </si>
  <si>
    <t>8 مارس أو 8 آذار أو يوم 8 \ 3 (اليوم الثامن من الشهر الثالث) هو اليوم السابع والستون (67) من السنة البسيطة، أو اليوم الثامن والستون (68) من السنوات الكبيسة وفقًا للتقويم الميلادي الغربي (الغريغوري). يبقى بعده 298 يوما لانتهاء السنة.</t>
  </si>
  <si>
    <t>جمهورية مالطا أو جُمْهُورِيَّةُ مَالِطَةَ (بالمالطية: Repubblika ta' Malta)‏ هي دولة أوروبية تقع في البحر الأبيض المتوسط، وهي واحدة من أصغر دول العالم وأكثرها من حيث الكثافة السكانية. عاصمة البلاد هي فاليتا، وهي أصغر عواصم دول الاتحاد الأوروبي؛ حيث تبلغ مساحتها 0.8 كم2 .موقع مالطا جعلها عرضة للغزو على مر العصور، إذ جاءها الفينيقيون والرومان والأغالبة، العرب، والنورمان والأراغون وإسبانيا هابسبورغ وفرسان الإسبتارية والفرنسيون وأخيرًا البريطانيون، حتى استقلت عن المملكة المتحدة في 1964، ثم تم إعلانها كجمهورية في 1974. حديثًا وفي 2004، نجحت مالطا في الانضمام إلى الاتحاد الأوروبي.
الديانة الرسمية لسكان مالطا هي المسيحية الكاثوليكية.</t>
  </si>
  <si>
    <t>بدأت عملية استيلاء محمد علي على السلطة في مصر بالموازاة لثلاث حروب أهلية بين الأتراك العثمانيين والمماليك المصريين، والمرتزقة الألبان. انتهت بانتصار الألبان تحت قيادة محمد علي باشا.</t>
  </si>
  <si>
    <t>نابليون بونابرت (بالفرنسية: Napoléon Bonaparte)‏ أو نابليون الأوَّل (بالفرنسية: Napoléon Ier)‏ واسمه الأصلي نابليوني دي بونابرته (بالإيطالية: Napoleone di Buonaparte) (
نطق فرنسي: [napɔleɔ̃ bɔnɑpaʁt]
؛ النطق الإيطالي: ‎[napoleˈone di bwɔnaˈparte]‏) هو قائد عسكري وسياسي فرنسي إيطالي الأصل، بزغ نجمه خلال أحداث الثورة الفرنسية، وقاد عدَّة حملات عسكرية ناجحة ضدَّ أعداء فرنسا خِلال حروبها الثورية. حكم فرنسا في أواخر القرن الثامن عشر بصفته قنصلًا عامًا، ثم بصفته إمبراطورًا في العقد الأول من القرن التاسع عشر، حيث كان لأعماله وتنظيماته تأثيرًا كبيرًا على السياسة الأوروبية. هيمن نابليون على الشؤون الأوروبية والدولية خِلال فترة حُكمه، وقاد فرنسا في سلسلة انتصارتٍ مُبهرة على القوى العسكريَّة الحليفة التي قامت في وجهها، فيما عُرف بِالحُرُوب النابليونية، وبنى إمبراطوريَّةً كبيرة سيطرت على مُعظم أنحاء أوروبَّا القاريَّة حتَّى سنة 1815 عندما سقطت وتفكَّكت.وُلد نابليون في جزيرة كورسيكا لأبوين ينتميان لطبقة أرستقراطية تعود بجذورها إلى إحدى عائلات إيطاليا القديمة النبيلة. ألحقه والده "كارلو بونابرت"، المعروف عند الفرنسيين باسم "شارل بونابرت" بمدرسة بريان العسكرية. ثم التحق بعد ذلك بمدرسة سان سير العسكرية الشهيرة، وفي المدرستين أظهر تفوقًا باهرًا على رفاقه، ليس فقط في العلوم العسكرية وإنما أيضًا في الآداب والتاريخ والجغرافيا. وخلال دراسته اطلع على روائع كتّاب القرن الثامن عشر في فرنسا وجلّهم، حيث كانوا من أصحاب ودعاة المبادئ الحرة. فقد عرف عن كثب مؤلفات فولتير ومونتسكيو وروسو، الذي كان أكثرهم أثرًا في تفكير الضابط الشاب. أنهى دروسه الحربية وتخرّج في سنة 1785م وعُين برتبة ملازم أول في سلاح المدفعية التابع للجيش الفرنسي الملكي. وفي سنة 1795 أعطيت له فرصة الظهور، ليبرز براعته لأول مرة في باريس نفسها حين ساهم في تعضيد حكومة الإدارة وفي القضاء على المظاهرات التي قام بها الملكيون، تساعدهم العناصر المحافظة والرجعية. ثم عاد في سنة 1797 ودعم هذه الحكومة ضد توجه أن تكون فرنسا ملكية دستورية فبات منذ هذا التاريخ السند الفعلي لها ولدستور سنة 1795.
بزغ نجم بونابرت خلال عهد الجمهورية الفرنسية الأولى، عندما عهدت إليه حكومة الإدارة بقيادة حملتين عسكريتين موجهتين ضد ائتلاف الدول المنقضة على فرنسا، فانتصر في جميع المعارك التي خاضها، وتمكَّن من فتح شبه الجزيرة الإيطاليَّة خلال سنة، وأقام بها "جمهوريات شقيقة لفرنسا" بِتأييدٍ من بعض القوى المحليَّة، لِيُصبح بطلًا قوميًّا في فرنسا. سنة 1798، قاد نابليون حملةً عسكريَّةً على مصر في سبيل قطع طريق بريطانيا إلى الهند، وامتدَّت حملته هذه حتى بلغت الشام الجنوبية حيثُ حاصر مدينة عكَّا لكنه فشل في اقتحامها لمناعة استحكاماتها وصُمود واليها أحمد باشا الجزار، ومساندة الأسطول البريطاني لحامية المدينة، ثُمَّ حلول وباء الطاعون وفتكه بالجنود الفرنسيين، فاضطرَّ بونابرت إلى الانسحاب إلى مصر ثم عاد إلى أوروبا لاضطراب الأحوال في فرنسا. وفي سنة 1799، عزل بونابرت حكومة الإدارة وأنشأ بدلًا منها حكومة مؤلفة من 3 قناصل، وتقلّد هو بنفسه منصب القنصل الأول؛ ثم أقام أحلافًا عسكريَّةً ودبلوماسيَّةً مع الفُرس والهُنُود والعُثمانيين في سبيل ضرب كُلٍ من المصالح البريطانيَّة في الهند، والمصالح الروسيَّة في الشرق الأوسط، وتعاون مع سُلطان مملكة ميسور فتح‌ علي خان تيپو وأيَّدهُ بِجُنُودٍ ومعدَّاتٍ كثيرة خِلال حربه مع البريطانيين في الهند.سعى نابليون، بعد ذلك، في إعلان نفسه إمبراطورًا، وتم له هذا بعد 5 سنوات بإعلان من مجلس الشيوخ الفرنسي. خاضت الإمبراطورية الفرنسية نزاعات عدّة خلال العقد الأول من القرن التاسع عشر، عُرفت باسم الحروب النابليونية، ودخلت فيها جميع القوى العظمى في أوروبا. أحرزت فرنسا انتصارات باهرة في ذلك العهد، على جميع الدول التي قاتلتها، وجعلت لنفسها مركزًا رئيسيًا في أوروبا القارية، ومدّت أصابعها في شؤون جميع الدول الأوروبية تقريبًا، حيث قام بونابرت بتوسيع نطاق التدخل الفرنسي في المسائل السياسية الأوروبية عن طريق خلق تحالفات مع بعض الدول، وتنصيب بعض أقاربه وأصدقائه على عروش الدول الأخرى.
شكّل الغزو الفرنسي لروسيا سنة 1812م نقطة تحول في حظوظ بونابرت، حيث أصيب الجيش الفرنسي خلال الحملة بأضرار وخسائر بشرية ومادية جسيمة، لم تُمكن نابليون من النهوض به مرة أخرى بعد ذلك. وفي سنة 1813، هزمت قوّات الائتلاف السادس الجيش الفرنسي في معركة الأمم؛ وفي السنة اللاحقة اجتاحت هذه القوّات فرنسا ودخلت العاصمة باريس، وأجبرت نابليون على التنازل عن العرش، ونفوه إلى جزيرة ألبا. هرب بونابرت من منفاه بعد أقل من سنة، وعاد ليتربع على عرش فرنسا، وحاول مقاومة الحلفاء واستعادة مجده السابق، لكنهم هزموه شر هزيمة في معركة واترلو خلال شهر يونيو من عام 1815م. استسلم بونابرت بعد ذلك للبريطانيين، الذين نفوه إلى جزيرة القديسة هيلانة، المستعمرة البريطانية، حيث أمضى السنوات الست الأخيرة من حياته. أظهر تشريح جثة نابليون أن وفاته جاءت كنتيجة لإصابته بسرطان المعدة، على الرغم من أن كثيرًا من العلماء يقولون بأن الوفاة جاءت بسبب التسمم بالزرنيخ.
يُعدُّ نابليون أحد أبرز القادة العسكريين في التاريخ، وتُدرّّس حملاته العسكرية في العديد من المدارس الحربية حول العالم، وعلى الرغم من أن الآراء منقسمة حوله، حيث يراه معارضوه طاغية جبارًا أعاد الحكومة لامبراطورية ووزع المناصب والألقاب على أسرته ودخل مغامرات عسكرية دمرت الجيش، فإن محبيه يرونه رجل دولة وراعيًا للحضارة، إذ يُنسب إليه القانون المدني الفرنسي، المعروف باسم قانون نابليون، الذي وضع الأسس الإدارية والقضائية لمعظم دول أوروبا الغربية، والدول التي خضعت للاستعمار والانتداب الفرنسي في العصور اللاحقة، بحيثُ كان هذا القانون أكثر القوانين تأثيرًا في أوروبا والعالم مُنذُ سُقُوط الإمبراطورية الرومانية، وفي هذ يقول المُؤرخ البريطاني أندرو روبرتس: «إنَّ الأفكار التي تُشكِّلُ جزءًا أساسيًّا من عالمنا (الغربي) المعاصر — كتولية الوظائف بناءً على الجدارة، والمُساواة أمام القانون، واحترام حق الملكيَّة، والتسامح مع الأديان والمذاهب، وعلمنة النظام التعليمي، وابتكار النظم المالية السليمة، وغيرها — كلها دوَّنت وابتدعت وأيَّدت ونشرت على يد نابليون. يُضاف إليها ما ابتكره من نظم الإدارة المحلية العقلانيَّة والفعَّالة، وقضاؤه على اللصوصيَّة الريفيَّة، وتشجيعه العلوم والفنون، وإفناؤه للإقطاعيَّة، وتدوينه أهم القوانين منذ سقوط الإمبراطورية الرومانية».</t>
  </si>
  <si>
    <t>دخول الحملة الفرنسية إلى الإسكندرية 30 يونيو
تم سيطرة الحملة على القاهرة 22 يونيو
اندلاع ثورة الفلاحين (1798)</t>
  </si>
  <si>
    <t>عبد الرحمن بن حسن برهان الدين الجبرتي (ولد في القاهرة عام 1753 - وتوفي في القاهرة عام 1825). و هو مؤرخ مصري عاصر الحملة الفرنسية على مصر ووصف تلك الفترة بالتفصيل في كتابه «عجائب الآثار في التراجم والأخبار» والمعروف اختصاراً بـ«تاريخ الجبرتي» والذي يعد مرجعاً أساسياً لتلك الفترة الهامة من الحملة الفرنسية. قدم أبو جده من بلاد جبرت - وهي بلاد زيلع وهي البلاد المعروفة بالحبشة - إلى القاهرة للدراسة في الأزهر، واستقر بها.</t>
  </si>
  <si>
    <t>بسشيت أو بسشت  (بالإنجليزية: Peseshet)هَي أول امرأة  تعمل كطبيبة نساء في التاريخ. عاشت خلال الأسرة المصرية الرابعة نحو 2500 سنة قبل الميلاد . وقد جاءت بسشيت بعد العالمة والطبيبة مريت بتاح التي كانت قد عاشت خلال الأسرة المصرية الثالثة . معنى أسم بسشيت هو "معطية".
كان لقب بسشيت " السيدة عميدة أطباء النساء ". ولكن لا يعرف تماما عما إذا كانت تعمل في الطب النسائي بالفعل.كان إبنها "آخت حتب " ، أحد نبلاء البلاد . ووجد اسمها في مسطبة قبره في الجيزة على لوحة خاصة بها .</t>
  </si>
  <si>
    <t>زوجة آمون أو حرفيا زوجة الإله آمون  أو الزوجة الإلهية لآمون باللغة المصرية القديمة "حمت نتر إن آمون" .
كان لقباً خلال الدولة الحديثة في مصر القديمة و استمر من بدايات الأسرة الثامنة عشرة حتى الأسرة السادسة والعشرين ، و كانت في الغالب تحمل زوجة الملك هذا اللقب، حيث كانت تقوم بطقوس دينية تختص بالإله آمون ، لكن أحيانا كانت تحمله ابنة الملك الكبرى، وقد كان هذا اللقب متوارثا للإبنة عن أمها.</t>
  </si>
  <si>
    <t>الملكة أحمس نفرتاري عميدة الأسرة الثامنة عشرة، والتي ألهها المصريون القدماء حسب معتقداتهم.كانت أحمس-نفرتاري زوجة الملك أحمس الأول محرر مصر وطارد الهكسوس والآسيويون، ومؤسس الأسرة الثامنة عشر - أعظم الأسر الحاكمة في مصر. حكم من 1550 ق.م. حتى 1525 ق.م. لعبت زوجته أحمس نفرتاري دورًا بارزًا في المعركة التي انتهت بطرد الغزاة من مصر وكانت أول امرأة في التاريخ تتقلد منصب قيادة فرقة عسكرية كاملة وقاتلت بكفاءة شديدة.</t>
  </si>
  <si>
    <t>تاريخ مصر هو أطول تاريخ مستمر لدولة في العالم لما يزيد عن 7000 عام قبل الميلاد. حيث تميزت مصر بوجود نهر النيل الذي يشق أرضها والذي اعتبر عامل مساعد لقيام حضارة عريقة بها، كما تقع مصر بموقع جغرافي متميز يربط بين قارتي آسيا وإفريقيا ويرتبط بقارة أوروبا عن طريق البحر الأبيض المتوسط. كل هذا أدى إلى قيام حضارة عرفت بأنها أقدم حضارة في التاريخ الإنساني.</t>
  </si>
  <si>
    <t>كانت مريت نيث ملكة مصر من الأسرة المصرية الأولى ، كان زوجها جت 2900 قبل الميلاد . يعتبرها علماء الآثار مفتاحا لحكم الفراعنة لمصر في عصر الأسرات، وتشير بعض المخطوطات بأنها ربما حكم البلاد بمفردها خلال فترة من الزمان .</t>
  </si>
  <si>
    <t>.</t>
  </si>
  <si>
    <t>سوبيك نفرو كانت من المصريين القدماء، حكمت بصفتها فرعون بعد وفاة أخيها أمنمحات الرابع. هي آخر ملوك الأسرة الثانية عشر، وحكمت مصر قرابة أربع سنوات من 1806 حتى 1802 قبل الميلاد. معنى اسمها هو "جمال سوبيك".</t>
  </si>
  <si>
    <t>موط وتعني "أم" وهي أم الآلهة في مصر القديمة، تغير نطقها واسمها عبر آلاف السنين في عدة ثقافات وحضارات، تم تصويرها غالبا كعقاب مصري وهو نسر أبيض اللون.</t>
  </si>
  <si>
    <t>يعد رقم الكتاب المعياري الدولي (بالإنجليزية: International Standard Book Number اختصاراً ISBN)‏ المعرف الرقمي التجاري للكتاب الذي يهدف لاعطاء رقم فريد للكتاب.
يشتري الناشرون الرقم المعياري الدولي من إحدى الشركات التابعة لمنظمة رقم الكتاب المعياري الدولي (ISBN).
بوصفه أحد أنظمة التقييس الدولية، أداة عصرية سهلة، تٌمكّن الباحث أو القارئ من التعرف على أحد العناوين أو الطبعات الصادرة عن ناشر معين في بلد معين. وهو رقم فريد للعنوان أو للطبعة الواحدة، إن الرقم الدولي الموحد للكتاب ((ردمك)) هو أقرب إلى رقم الهوية الذي يعطى للأفراد للتعريف بهم، ولكنه رقم عالمي يعمل به على مستوى العالم، فيطبع على الكتاب مسبوق بالحروف ردمك ((للمطبوعات باللغة العربية)) وISBN ((للمطبوعات بلغات أخرى)).
وقد وضعت صيغة ردمك ذات ال10 أرقام من قبل المنظمة الدولية للمعايير (ISO) ونشرت في عام 1970 وفق المعايير الدولية 2108. (ومع ذلك، بقي رمز الـ9 أرقام مستخدم في المملكة المتحدة حتى عام 1974).
وفي الوقت الراهن، اللجنة الفنية لمنظمة الأيزو 46/SC 9 هي المسؤولة عن ردمك. أما شهادة الترخيص من الأيزو فتشير إلى أن رمز ردمك منشئ منذ سنة1978.
منذ 1 يناير 2007، أصبحت أرقام الـ ISBNs ثلاثة عشر رقما والتي تتوافق مع Bookland EAN - 13s 
أحيانا، قد يوجد بعض الكتب لا تحتوي على رمز ال isbn وذلك إما لان الكتاب قد طبع من قبل القطاعات الخاصة أو أن الكاتب لم يتبع الخطوات المعتادة لحصول كتابه على رمز ردمك، فيتم تسوية وضعه في وقت لاحق.والمعرف مماثلة الرقمية، والمعيار الدولي الرقم التسلسلي (ردمك)، ويحدد مطبوعات دورية مثل المجلات.
وفي نظام مارك لفهرسة المكتبات، فإن الحقل المخصص للرقم الدولي المعياري للكتاب هو 020$a.</t>
  </si>
  <si>
    <t>النسوية والقومية في دول العالم الثالث هو كتاب من تأليف (كوماري جاياواردينا)، وتم الاستناد عليه في العديد من برامج الدراسات النسوية المختلفة على مستوى العالم، ويُعتبر نصًّا مفتاحيًا وهامًا بالنسبة إلى النشاط النسوي في دول العالم الثالث.
الكاتبة هنا تُعيد تشكيل حركات المُناداة بحقوق المرأة في آسيا والشرق الأوسط بداية من القرن التاسع عشر وإلى ثمانينيات نفس القرن، مُركزة على مصر، تركيا، إيران، الهند، سيريلانكا، الصين، أندونيسيا، فيتنام، اليابان، كوريا، والفلبين. بحثها هذا يُظهر أن النشاط النسوي ليس أيدولوجية أجنبية تم «فرضها» على دول العالم الثالث، لكن بدلًا من ذلك فهي فطرة إنسانية تناسب دول آسيا والشرق الأوسط، فالنساء هناك يقعن تحت وطأة عدم المساواة في الحقوق، وأيضًا تحت وطأة حالة الخضوع والتذلل التي يعانين منها في موطنهم الأم أو في المجتمع بشكلٍ عام.
الكاتبة أيضًا لديها العديد من المؤلفات الأخرى مثل «صعود الحركة العمّالية في سيلان والعنف المجسَّد: تجسيد النشاط الجنسي للمرأة في جنوب آسيا.» (وهذا بالشراكة مع ملاثي دي الويس). لكن من الناحية الأخرى، فكتاب «النسوية والعولمة في دول العالم الثالث» يُعتبر واحدًا من كتب تلك الكاتبة الذي تم الاستشهاد به والاستناد عليه كثيرًا وحظى بوجود عالمي واسع النطاق. تم اختيار الكتاب ليكون الفائز بجائزة الأربعين النسوية في بريطانيا، وهذا في عام 1986. بجانب أنه تم ذكره في مجلة «السيدة مجلة – Mr. magazine» في عام 1992 كواحد ضمن قائمة أفضل 20 كتابًا من حيث الأهمية بالنسبة إلى حركة النسوية منذ عقود. (1970-1990).</t>
  </si>
  <si>
    <t>بحسب دستور عام 1971 والإعلان الدستوري لمصر فإن الإسلام هو الدين الرسمي للدولة ويدين به غالبية سكان مصر. لا توجد نسب محددة لأتباع المعتقدات لمصر، حيث توقفت الإحصائات الرسمية المصرية عن ذكر تعداد أتباع الديانات والطوائف منذ تعداد 1996.
على مر الإحصاءات التاريخية المصرية للتعدادات السكانية كانت تقدر نسبة المسلمين بمتوسط 94% ونسبة المسيحين بمتوسط 6% حتى تعداد 1986 حيث كان أخر إحصاء رسمي يذكر أعداد أتباع الديانات المختلفة في مصر.</t>
  </si>
  <si>
    <t>المساواة بين الجنسين هي سهولة الوصول إلى الموارد بغض النظر عن نوع الجنس، ويتضمن هذا المشاركة الاقتصادية وفي صناعة القرار وتقييم السلوكيات المختلفة والحاجات وهذا بالمساواة بغض النظر عن الجنس.
كما أشارت منظمة العمل الدولية في الصفحة 48 من مقالة مبادئ حقوق النساء العاملات والمساواة بين الجنسين المنشورة عام 2000:
المساواة بين الجنسين هي الهدف بينما الحياد الجنسي والانصاف الجنسي هي الطرق التي تساعد في تحقيق الهدف. يُستخدم التكافؤ بين الجنسين لقياس التوازن بين الجنسين في اي موقف، حيث انها من الممكن ان تساعد في تحقيق المساواة بين الجنسين ولكنها ليست الهدف نفسه. المساواة بين الجنسين أكبر من تمثيل العدل، أنها مربوطة بقوة بحقوق النساء، وعادة تتطلب تغيير سياسي.
تقول اليونيسيف أن المساواة بين الجنسين تعني أن "الرجال والنساء الأولاد والبنات يتمتعوا بنفس الحقوق والموارد والفرص والحماية. أنها لا تطلب ان يكون الرجال والنساء، الأولاد والاطفال متشابهين أو ان يتم معاملتهم بالمثل"على مقياس عالمي، تحقيق المساواة بين الجنسين تطلب تقويض ممارسات مؤذية تجاه النساء والبنات مثل الاتجار الجنسي وقتل الأناث والعنف الجنسي في الحروب وغيرها من طرق القمع الأخرى. يوضح صندوق الأمم المتحده للأسكان "أنه على الرغم من الموافقة العالمية باعطاء المراة حقوقها الا انه مازال النساء أكثر عرضة من الرجال للفقر والأمية، ولديهم حظ اقل في حق الملكية والتدريب والتوظيف. أنهم أقل نشاطًا في السياسة من الرجال وأكثر عرضة ليصبحوا ضحايا للعنف المنزلي.في 2017 يعتبر المساواة بين الجنسين هو الهدف الخامس من سبعة عشر هدف تنموي خاص بالأمم المتحدة. يتم قياس عدم المساواة بين الجنسين سنويًا بواسطة برنامج تقارير التنمية البشرية لبرنامج الأمم المتحدة الإنمائي.
والمساواة بين الجنسين هو هدف لخلق التكافؤ بين الجنسين وتمتعهم بكافة الحقوق والامتيازات في جميع مجالات الحياة، أحد أهداف الالفية للأمم المتحدة ، من أجل المشاركة في التنمية وبناء المجتمع وإنهاء كافة اشكال التمييز ضد المرأة ، النابعة من الاعتقاد أن الاختلاف بيولوجى بين الجنس يصف الأدوار المفروضة اجتماعيا، هذه الافتراضات والنظم الثقافات التي وضعت أساس الاختلافات البيولوجية بين الرجال والنساء هي التي تخلق هويات نوع الجنس، ومن ثم التمييز بسبب الفوارق بين الجنسين وأشكال لا تعد ولا تحصى من أشكال عدم المساواة بين الجنسين ويشمل هذا الهدف جعل حقوق المرأة على قدم المساواة مع الرجل، وجعل أيضا حقوق الرجل على قدم المساواة للمرأة، ويتخذ التمييز بسبب التفرقة بين الجنسين أشكالا مختلفة كثيرة، حقوق الإنسان , العمل ، الملكية.</t>
  </si>
  <si>
    <t>النسوية في مصر تضمنت العديد من التجمعات الاجتماعية والسياسية عبر تاريخها. ورغم أن مصر كانت رائدة في العديد من الحقول الإصلاحية، خاصةً «في تنمية الحراكات الوطنية، ومقاومة الإمبريالية، والنسوية»، فلم تكن مسيرتها في قضايا المساواة بين الجنسين وحقوق المرأة بالأمر الهين.</t>
  </si>
  <si>
    <t>NaN</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</si>
  <si>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</si>
  <si>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</si>
  <si>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</si>
  <si>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</si>
  <si>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</si>
  <si>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</si>
  <si>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</si>
  <si>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</si>
  <si>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</si>
  <si>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</si>
  <si>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</si>
  <si>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</si>
  <si>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</si>
  <si>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</si>
  <si>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</si>
  <si>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</si>
  <si>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</si>
  <si>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</si>
  <si>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</si>
  <si>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</si>
  <si>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</si>
  <si>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</si>
  <si>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في</t>
  </si>
  <si>
    <t>من</t>
  </si>
  <si>
    <t>على</t>
  </si>
  <si>
    <t>إلى</t>
  </si>
  <si>
    <t>ا</t>
  </si>
  <si>
    <t>أن</t>
  </si>
  <si>
    <t>أو</t>
  </si>
  <si>
    <t>التي</t>
  </si>
  <si>
    <t>عام</t>
  </si>
  <si>
    <t>ة</t>
  </si>
  <si>
    <t>بعد</t>
  </si>
  <si>
    <t>بين</t>
  </si>
  <si>
    <t>سنة</t>
  </si>
  <si>
    <t>المرأة</t>
  </si>
  <si>
    <t>مع</t>
  </si>
  <si>
    <t>عن</t>
  </si>
  <si>
    <t>م</t>
  </si>
  <si>
    <t>كانت</t>
  </si>
  <si>
    <t>هي</t>
  </si>
  <si>
    <t>الدولة</t>
  </si>
  <si>
    <t>المصرية</t>
  </si>
  <si>
    <t>المتحدة</t>
  </si>
  <si>
    <t>العالم</t>
  </si>
  <si>
    <t>حيث</t>
  </si>
  <si>
    <t>وفي</t>
  </si>
  <si>
    <t>كان</t>
  </si>
  <si>
    <t>القرن</t>
  </si>
  <si>
    <t>ذلك</t>
  </si>
  <si>
    <t>النسوية</t>
  </si>
  <si>
    <t>ما</t>
  </si>
  <si>
    <t>كما</t>
  </si>
  <si>
    <t>الذي</t>
  </si>
  <si>
    <t>ثم</t>
  </si>
  <si>
    <t>قبل</t>
  </si>
  <si>
    <t>هو</t>
  </si>
  <si>
    <t>ي</t>
  </si>
  <si>
    <t>العثمانية</t>
  </si>
  <si>
    <t>خلال</t>
  </si>
  <si>
    <t>عشر</t>
  </si>
  <si>
    <t>الأول</t>
  </si>
  <si>
    <t>العربية</t>
  </si>
  <si>
    <t>الجنسين</t>
  </si>
  <si>
    <t>وقد</t>
  </si>
  <si>
    <t>مثل</t>
  </si>
  <si>
    <t>لها</t>
  </si>
  <si>
    <t>أوروبا</t>
  </si>
  <si>
    <t>البلاد</t>
  </si>
  <si>
    <t>الدول</t>
  </si>
  <si>
    <t>دول</t>
  </si>
  <si>
    <t>الجنسي</t>
  </si>
  <si>
    <t>ت</t>
  </si>
  <si>
    <t>ل</t>
  </si>
  <si>
    <t>وهي</t>
  </si>
  <si>
    <t>غير</t>
  </si>
  <si>
    <t>الع</t>
  </si>
  <si>
    <t>العديد</t>
  </si>
  <si>
    <t>المساواة</t>
  </si>
  <si>
    <t>المصري</t>
  </si>
  <si>
    <t>عبد</t>
  </si>
  <si>
    <t>لا</t>
  </si>
  <si>
    <t>أكثر</t>
  </si>
  <si>
    <t>المملكة</t>
  </si>
  <si>
    <t>هذا</t>
  </si>
  <si>
    <t>النساء</t>
  </si>
  <si>
    <t>بعض</t>
  </si>
  <si>
    <t>منذ</t>
  </si>
  <si>
    <t>كل</t>
  </si>
  <si>
    <t>هذه</t>
  </si>
  <si>
    <t>السياسية</t>
  </si>
  <si>
    <t>ق</t>
  </si>
  <si>
    <t>محمد</t>
  </si>
  <si>
    <t>التحرش</t>
  </si>
  <si>
    <t>الميلاد</t>
  </si>
  <si>
    <t>حتى</t>
  </si>
  <si>
    <t>و</t>
  </si>
  <si>
    <t>وكانت</t>
  </si>
  <si>
    <t>فرنسا</t>
  </si>
  <si>
    <t>الحرب</t>
  </si>
  <si>
    <t>الم</t>
  </si>
  <si>
    <t>بها</t>
  </si>
  <si>
    <t>الناصر</t>
  </si>
  <si>
    <t>أول</t>
  </si>
  <si>
    <t>الأسرة</t>
  </si>
  <si>
    <t>الاتحاد</t>
  </si>
  <si>
    <t>والتي</t>
  </si>
  <si>
    <t>أنها</t>
  </si>
  <si>
    <t>العمل</t>
  </si>
  <si>
    <t>نابليون</t>
  </si>
  <si>
    <t>بالإضافة</t>
  </si>
  <si>
    <t>ضد</t>
  </si>
  <si>
    <t>حكم</t>
  </si>
  <si>
    <t>دولة</t>
  </si>
  <si>
    <t>اللغة</t>
  </si>
  <si>
    <t>حقوق</t>
  </si>
  <si>
    <t>القاهرة</t>
  </si>
  <si>
    <t>القديمة</t>
  </si>
  <si>
    <t>الملك</t>
  </si>
  <si>
    <t>تعد</t>
  </si>
  <si>
    <t>منها</t>
  </si>
  <si>
    <t>والذي</t>
  </si>
  <si>
    <t>تحت</t>
  </si>
  <si>
    <t>جميع</t>
  </si>
  <si>
    <t>أحد</t>
  </si>
  <si>
    <t>تلك</t>
  </si>
  <si>
    <t>إلا</t>
  </si>
  <si>
    <t>فترة</t>
  </si>
  <si>
    <t>العالمية</t>
  </si>
  <si>
    <t>للمرأة</t>
  </si>
  <si>
    <t>بشكل</t>
  </si>
  <si>
    <t>يوليو</t>
  </si>
  <si>
    <t>وذلك</t>
  </si>
  <si>
    <t>يونيو</t>
  </si>
  <si>
    <t>الكتاتيب</t>
  </si>
  <si>
    <t>به</t>
  </si>
  <si>
    <t>لم</t>
  </si>
  <si>
    <t>الفرنسية</t>
  </si>
  <si>
    <t>المصريين</t>
  </si>
  <si>
    <t>ثماني</t>
  </si>
  <si>
    <t>ثورة</t>
  </si>
  <si>
    <t>عدم</t>
  </si>
  <si>
    <t>عهد</t>
  </si>
  <si>
    <t>رئيس</t>
  </si>
  <si>
    <t>الرومانية</t>
  </si>
  <si>
    <t>الإمبراطورية</t>
  </si>
  <si>
    <t>التاريخ</t>
  </si>
  <si>
    <t>مجلس</t>
  </si>
  <si>
    <t>الرجال</t>
  </si>
  <si>
    <t>قد</t>
  </si>
  <si>
    <t>النيل</t>
  </si>
  <si>
    <t>نحو</t>
  </si>
  <si>
    <t>وكان</t>
  </si>
  <si>
    <t>عندما</t>
  </si>
  <si>
    <t>علي</t>
  </si>
  <si>
    <t>قام</t>
  </si>
  <si>
    <t>الحديثة</t>
  </si>
  <si>
    <t>بونابرت</t>
  </si>
  <si>
    <t>الحركة</t>
  </si>
  <si>
    <t>العشرين</t>
  </si>
  <si>
    <t>ومن</t>
  </si>
  <si>
    <t>الجمهورية</t>
  </si>
  <si>
    <t>الأوروبية</t>
  </si>
  <si>
    <t>بريطانيا</t>
  </si>
  <si>
    <t>أخرى</t>
  </si>
  <si>
    <t>ب</t>
  </si>
  <si>
    <t>ع</t>
  </si>
  <si>
    <t>8</t>
  </si>
  <si>
    <t>أي</t>
  </si>
  <si>
    <t>الحكم</t>
  </si>
  <si>
    <t>الدولية</t>
  </si>
  <si>
    <t>23</t>
  </si>
  <si>
    <t>الدولي</t>
  </si>
  <si>
    <t>الأمم</t>
  </si>
  <si>
    <t>الحملة</t>
  </si>
  <si>
    <t>الوفد</t>
  </si>
  <si>
    <t>الغربية</t>
  </si>
  <si>
    <t>وعلى</t>
  </si>
  <si>
    <t>أصبحت</t>
  </si>
  <si>
    <t>إحدى</t>
  </si>
  <si>
    <t>أما</t>
  </si>
  <si>
    <t>لكن</t>
  </si>
  <si>
    <t>أدى</t>
  </si>
  <si>
    <t>الملكية</t>
  </si>
  <si>
    <t>فيها</t>
  </si>
  <si>
    <t>آسيا</t>
  </si>
  <si>
    <t>الحياة</t>
  </si>
  <si>
    <t>الإسلامي</t>
  </si>
  <si>
    <t>الأخرى</t>
  </si>
  <si>
    <t>وهو</t>
  </si>
  <si>
    <t>الثورة</t>
  </si>
  <si>
    <t>القوى</t>
  </si>
  <si>
    <t>باسم</t>
  </si>
  <si>
    <t>الولايات</t>
  </si>
  <si>
    <t>الحقوق</t>
  </si>
  <si>
    <t>بدأت</t>
  </si>
  <si>
    <t>مصرية</t>
  </si>
  <si>
    <t>معركة</t>
  </si>
  <si>
    <t>لقب</t>
  </si>
  <si>
    <t>التعليم</t>
  </si>
  <si>
    <t>الرغم</t>
  </si>
  <si>
    <t>الإيطالية</t>
  </si>
  <si>
    <t>الثالث</t>
  </si>
  <si>
    <t>الكبرى</t>
  </si>
  <si>
    <t>مليون</t>
  </si>
  <si>
    <t>المدينة</t>
  </si>
  <si>
    <t>تاريخ</t>
  </si>
  <si>
    <t>المتوسط</t>
  </si>
  <si>
    <t>مدينة</t>
  </si>
  <si>
    <t>العظمى</t>
  </si>
  <si>
    <t>بالإنجليزية</t>
  </si>
  <si>
    <t>ذات</t>
  </si>
  <si>
    <t>جزيرة</t>
  </si>
  <si>
    <t>البريطانية</t>
  </si>
  <si>
    <t>القانونية</t>
  </si>
  <si>
    <t>التاسع</t>
  </si>
  <si>
    <t>س</t>
  </si>
  <si>
    <t>الثانية</t>
  </si>
  <si>
    <t>أ</t>
  </si>
  <si>
    <t>ر</t>
  </si>
  <si>
    <t>د</t>
  </si>
  <si>
    <t>كبير</t>
  </si>
  <si>
    <t>المصريات</t>
  </si>
  <si>
    <t>النقاب</t>
  </si>
  <si>
    <t>فقد</t>
  </si>
  <si>
    <t>أصبح</t>
  </si>
  <si>
    <t>له</t>
  </si>
  <si>
    <t>آخر</t>
  </si>
  <si>
    <t>العام</t>
  </si>
  <si>
    <t>مارس</t>
  </si>
  <si>
    <t>حرب</t>
  </si>
  <si>
    <t>المسلمين</t>
  </si>
  <si>
    <t>طريق</t>
  </si>
  <si>
    <t>عليها</t>
  </si>
  <si>
    <t>الفترة</t>
  </si>
  <si>
    <t>القانون</t>
  </si>
  <si>
    <t>الثاني</t>
  </si>
  <si>
    <t>زوجها</t>
  </si>
  <si>
    <t>ان</t>
  </si>
  <si>
    <t>الجامعة</t>
  </si>
  <si>
    <t>تم</t>
  </si>
  <si>
    <t>القناة</t>
  </si>
  <si>
    <t>الحلفاء</t>
  </si>
  <si>
    <t>العسكرية</t>
  </si>
  <si>
    <t>إذ</t>
  </si>
  <si>
    <t>التركية</t>
  </si>
  <si>
    <t>الفرنسي</t>
  </si>
  <si>
    <t>الاجتماعية</t>
  </si>
  <si>
    <t>حق</t>
  </si>
  <si>
    <t>الرئيس</t>
  </si>
  <si>
    <t>أدت</t>
  </si>
  <si>
    <t>بأنها</t>
  </si>
  <si>
    <t>عاصمة</t>
  </si>
  <si>
    <t>إيطاليا</t>
  </si>
  <si>
    <t>نسمة</t>
  </si>
  <si>
    <t>البحر</t>
  </si>
  <si>
    <t>الثامن</t>
  </si>
  <si>
    <t>الوقت</t>
  </si>
  <si>
    <t>أيضا</t>
  </si>
  <si>
    <t>جمهورية</t>
  </si>
  <si>
    <t>نظام</t>
  </si>
  <si>
    <t>عسكري</t>
  </si>
  <si>
    <t>تحقيق</t>
  </si>
  <si>
    <t>حركة</t>
  </si>
  <si>
    <t>أواخر</t>
  </si>
  <si>
    <t>ج</t>
  </si>
  <si>
    <t>وي</t>
  </si>
  <si>
    <t>قناة</t>
  </si>
  <si>
    <t>السويس</t>
  </si>
  <si>
    <t>بدأ</t>
  </si>
  <si>
    <t>الإسلام</t>
  </si>
  <si>
    <t>عد</t>
  </si>
  <si>
    <t>أكبر</t>
  </si>
  <si>
    <t>أنه</t>
  </si>
  <si>
    <t>حول</t>
  </si>
  <si>
    <t>منصب</t>
  </si>
  <si>
    <t>العربي</t>
  </si>
  <si>
    <t>سلسلة</t>
  </si>
  <si>
    <t>الكتاب</t>
  </si>
  <si>
    <t>مصري</t>
  </si>
  <si>
    <t>يكون</t>
  </si>
  <si>
    <t>رقم</t>
  </si>
  <si>
    <t>بالقاهرة</t>
  </si>
  <si>
    <t>مجلة</t>
  </si>
  <si>
    <t>باريس</t>
  </si>
  <si>
    <t>الملكي</t>
  </si>
  <si>
    <t>العرش</t>
  </si>
  <si>
    <t>السلطان</t>
  </si>
  <si>
    <t>المحور</t>
  </si>
  <si>
    <t>ألمانيا</t>
  </si>
  <si>
    <t>ردمك</t>
  </si>
  <si>
    <t>التمييز</t>
  </si>
  <si>
    <t>سكان</t>
  </si>
  <si>
    <t>7</t>
  </si>
  <si>
    <t>تقع</t>
  </si>
  <si>
    <t>عشرة</t>
  </si>
  <si>
    <t>الأوروبي</t>
  </si>
  <si>
    <t>قائمة</t>
  </si>
  <si>
    <t>الآثار</t>
  </si>
  <si>
    <t>ملايين</t>
  </si>
  <si>
    <t>البريطاني</t>
  </si>
  <si>
    <t>ضمن</t>
  </si>
  <si>
    <t>الأولى</t>
  </si>
  <si>
    <t>أشكال</t>
  </si>
  <si>
    <t>الجنس</t>
  </si>
  <si>
    <t>قدم</t>
  </si>
  <si>
    <t>ه</t>
  </si>
  <si>
    <t>أغلب</t>
  </si>
  <si>
    <t>بلاد</t>
  </si>
  <si>
    <t>حضارة</t>
  </si>
  <si>
    <t>كذلك</t>
  </si>
  <si>
    <t>السلطنة</t>
  </si>
  <si>
    <t>القدماء</t>
  </si>
  <si>
    <t>1945</t>
  </si>
  <si>
    <t>جنوب</t>
  </si>
  <si>
    <t>عليه</t>
  </si>
  <si>
    <t>حين</t>
  </si>
  <si>
    <t>فإن</t>
  </si>
  <si>
    <t>أكتوبر</t>
  </si>
  <si>
    <t>يناير</t>
  </si>
  <si>
    <t>1956</t>
  </si>
  <si>
    <t>الجديدة</t>
  </si>
  <si>
    <t>قامت</t>
  </si>
  <si>
    <t>وفرنسا</t>
  </si>
  <si>
    <t>عدة</t>
  </si>
  <si>
    <t>نفسه</t>
  </si>
  <si>
    <t>فيه</t>
  </si>
  <si>
    <t>بسبب</t>
  </si>
  <si>
    <t>الإنسان</t>
  </si>
  <si>
    <t>يعد</t>
  </si>
  <si>
    <t>هدى</t>
  </si>
  <si>
    <t>شعراوي</t>
  </si>
  <si>
    <t>ديسمبر</t>
  </si>
  <si>
    <t>القرآن</t>
  </si>
  <si>
    <t>أحمد</t>
  </si>
  <si>
    <t>الكثير</t>
  </si>
  <si>
    <t>مرة</t>
  </si>
  <si>
    <t>بداية</t>
  </si>
  <si>
    <t>18</t>
  </si>
  <si>
    <t>المجلس</t>
  </si>
  <si>
    <t>امرأة</t>
  </si>
  <si>
    <t>سنوات</t>
  </si>
  <si>
    <t>شؤون</t>
  </si>
  <si>
    <t>للدولة</t>
  </si>
  <si>
    <t>المحيط</t>
  </si>
  <si>
    <t>آمون</t>
  </si>
  <si>
    <t>الآلهة</t>
  </si>
  <si>
    <t>السوفييتي</t>
  </si>
  <si>
    <t>عبر</t>
  </si>
  <si>
    <t>والمساواة</t>
  </si>
  <si>
    <t>عصر</t>
  </si>
  <si>
    <t>دي</t>
  </si>
  <si>
    <t>الحركات</t>
  </si>
  <si>
    <t>الحكومة</t>
  </si>
  <si>
    <t>1</t>
  </si>
  <si>
    <t>الغربي</t>
  </si>
  <si>
    <t>نهر</t>
  </si>
  <si>
    <t>الحضارة</t>
  </si>
  <si>
    <t>الأبيض</t>
  </si>
  <si>
    <t>وبعد</t>
  </si>
  <si>
    <t>استمرت</t>
  </si>
  <si>
    <t>العصور</t>
  </si>
  <si>
    <t>الرئيسية</t>
  </si>
  <si>
    <t>جانب</t>
  </si>
  <si>
    <t>سيادة</t>
  </si>
  <si>
    <t>جزءا</t>
  </si>
  <si>
    <t>مما</t>
  </si>
  <si>
    <t>وكذلك</t>
  </si>
  <si>
    <t>مجموعة</t>
  </si>
  <si>
    <t>شمال</t>
  </si>
  <si>
    <t>نظر</t>
  </si>
  <si>
    <t>كبيرة</t>
  </si>
  <si>
    <t>الغرب</t>
  </si>
  <si>
    <t>مر</t>
  </si>
  <si>
    <t>مختلفة</t>
  </si>
  <si>
    <t>عتبر</t>
  </si>
  <si>
    <t>ولا</t>
  </si>
  <si>
    <t>ألف</t>
  </si>
  <si>
    <t>بينما</t>
  </si>
  <si>
    <t>تشكل</t>
  </si>
  <si>
    <t>المسيحية</t>
  </si>
  <si>
    <t>إليه</t>
  </si>
  <si>
    <t>المجتمع</t>
  </si>
  <si>
    <t>التعليمية</t>
  </si>
  <si>
    <t>اليوم</t>
  </si>
  <si>
    <t>سبتمبر</t>
  </si>
  <si>
    <t>فاروق</t>
  </si>
  <si>
    <t>قيادة</t>
  </si>
  <si>
    <t>الجيش</t>
  </si>
  <si>
    <t>شخص</t>
  </si>
  <si>
    <t>لحقوق</t>
  </si>
  <si>
    <t>الأوسط</t>
  </si>
  <si>
    <t>1923</t>
  </si>
  <si>
    <t>سلطان</t>
  </si>
  <si>
    <t>موسى</t>
  </si>
  <si>
    <t>العصر</t>
  </si>
  <si>
    <t>خ</t>
  </si>
  <si>
    <t>جنسية</t>
  </si>
  <si>
    <t>لجنة</t>
  </si>
  <si>
    <t>الأمريكية</t>
  </si>
  <si>
    <t>يمكن</t>
  </si>
  <si>
    <t>بناء</t>
  </si>
  <si>
    <t>بالنسبة</t>
  </si>
  <si>
    <t>المركز</t>
  </si>
  <si>
    <t>الرجل</t>
  </si>
  <si>
    <t>حالة</t>
  </si>
  <si>
    <t>6</t>
  </si>
  <si>
    <t>الشرقية</t>
  </si>
  <si>
    <t>أغسطس</t>
  </si>
  <si>
    <t>سعد</t>
  </si>
  <si>
    <t>زغلول</t>
  </si>
  <si>
    <t>الحماية</t>
  </si>
  <si>
    <t>ملنر</t>
  </si>
  <si>
    <t>المفاوضات</t>
  </si>
  <si>
    <t>مريت</t>
  </si>
  <si>
    <t>بتاح</t>
  </si>
  <si>
    <t>زوجة</t>
  </si>
  <si>
    <t>لمصر</t>
  </si>
  <si>
    <t>ن</t>
  </si>
  <si>
    <t>ثمانيين</t>
  </si>
  <si>
    <t>فيما</t>
  </si>
  <si>
    <t>عسكرية</t>
  </si>
  <si>
    <t>كانوا</t>
  </si>
  <si>
    <t>حزب</t>
  </si>
  <si>
    <t>انتهت</t>
  </si>
  <si>
    <t>حملة</t>
  </si>
  <si>
    <t>الثامنة</t>
  </si>
  <si>
    <t>أحمس</t>
  </si>
  <si>
    <t>اللقب</t>
  </si>
  <si>
    <t>الهادي</t>
  </si>
  <si>
    <t>اليابان</t>
  </si>
  <si>
    <t>الهدف</t>
  </si>
  <si>
    <t>خاصة</t>
  </si>
  <si>
    <t>الاجتماعي</t>
  </si>
  <si>
    <t>النسويات</t>
  </si>
  <si>
    <t>فبراير</t>
  </si>
  <si>
    <t>الأجور</t>
  </si>
  <si>
    <t>وضعت</t>
  </si>
  <si>
    <t>النسائية</t>
  </si>
  <si>
    <t>والمملكة</t>
  </si>
  <si>
    <t>النصف</t>
  </si>
  <si>
    <t>النشاط</t>
  </si>
  <si>
    <t>3</t>
  </si>
  <si>
    <t>كم2</t>
  </si>
  <si>
    <t>القوة</t>
  </si>
  <si>
    <t>وحتى</t>
  </si>
  <si>
    <t>السادس</t>
  </si>
  <si>
    <t>واحدة</t>
  </si>
  <si>
    <t>مشاهير</t>
  </si>
  <si>
    <t>المدن</t>
  </si>
  <si>
    <t>سواء</t>
  </si>
  <si>
    <t>فهي</t>
  </si>
  <si>
    <t>50</t>
  </si>
  <si>
    <t>الشمالية</t>
  </si>
  <si>
    <t>أيرلندا</t>
  </si>
  <si>
    <t>الأطلسي</t>
  </si>
  <si>
    <t>إنجلترا</t>
  </si>
  <si>
    <t>العاصمة</t>
  </si>
  <si>
    <t>لندن</t>
  </si>
  <si>
    <t>ليست</t>
  </si>
  <si>
    <t>تسمى</t>
  </si>
  <si>
    <t>الأراضي</t>
  </si>
  <si>
    <t>مساحة</t>
  </si>
  <si>
    <t>السابقة</t>
  </si>
  <si>
    <t>الأعضاء</t>
  </si>
  <si>
    <t>يوم</t>
  </si>
  <si>
    <t>عضو</t>
  </si>
  <si>
    <t>منظمة</t>
  </si>
  <si>
    <t>التجارة</t>
  </si>
  <si>
    <t>بحقوق</t>
  </si>
  <si>
    <t>والعنف</t>
  </si>
  <si>
    <t>جزء</t>
  </si>
  <si>
    <t>النسوي</t>
  </si>
  <si>
    <t>تمكين</t>
  </si>
  <si>
    <t>الص</t>
  </si>
  <si>
    <t>عيد</t>
  </si>
  <si>
    <t>خاص</t>
  </si>
  <si>
    <t>رفت</t>
  </si>
  <si>
    <t>ح</t>
  </si>
  <si>
    <t>عدد</t>
  </si>
  <si>
    <t>السكان</t>
  </si>
  <si>
    <t>حوالي</t>
  </si>
  <si>
    <t>بنسبة</t>
  </si>
  <si>
    <t>محافظة</t>
  </si>
  <si>
    <t>أقدم</t>
  </si>
  <si>
    <t>بعضها</t>
  </si>
  <si>
    <t>القديم</t>
  </si>
  <si>
    <t>أعلنت</t>
  </si>
  <si>
    <t>مملكة</t>
  </si>
  <si>
    <t>آثار</t>
  </si>
  <si>
    <t>أنحاء</t>
  </si>
  <si>
    <t>واستمرت</t>
  </si>
  <si>
    <t>الرسمية</t>
  </si>
  <si>
    <t>الدين</t>
  </si>
  <si>
    <t>للأمم</t>
  </si>
  <si>
    <t>إفريقيا</t>
  </si>
  <si>
    <t>الحجاب</t>
  </si>
  <si>
    <t>الحديث</t>
  </si>
  <si>
    <t>جامعة</t>
  </si>
  <si>
    <t>جمال</t>
  </si>
  <si>
    <t>15</t>
  </si>
  <si>
    <t>1970</t>
  </si>
  <si>
    <t>السلطة</t>
  </si>
  <si>
    <t>وصل</t>
  </si>
  <si>
    <t>وضع</t>
  </si>
  <si>
    <t>رئيسا</t>
  </si>
  <si>
    <t>ناصر</t>
  </si>
  <si>
    <t>1967</t>
  </si>
  <si>
    <t>عملية</t>
  </si>
  <si>
    <t>ولدت</t>
  </si>
  <si>
    <t>نبوية</t>
  </si>
  <si>
    <t>صاحب</t>
  </si>
  <si>
    <t>بعضهم</t>
  </si>
  <si>
    <t>أم</t>
  </si>
  <si>
    <t>بالتركية</t>
  </si>
  <si>
    <t>العثماني</t>
  </si>
  <si>
    <t>التنازل</t>
  </si>
  <si>
    <t>والنساء</t>
  </si>
  <si>
    <t>القوانين</t>
  </si>
  <si>
    <t>المختلفة</t>
  </si>
  <si>
    <t>الدينية</t>
  </si>
  <si>
    <t>وغيرها</t>
  </si>
  <si>
    <t>قانون</t>
  </si>
  <si>
    <t>منع</t>
  </si>
  <si>
    <t>العامة</t>
  </si>
  <si>
    <t>ولكن</t>
  </si>
  <si>
    <t>منطقة</t>
  </si>
  <si>
    <t>ف</t>
  </si>
  <si>
    <t>نوع</t>
  </si>
  <si>
    <t>السياسة</t>
  </si>
  <si>
    <t>هيئة</t>
  </si>
  <si>
    <t>نوال</t>
  </si>
  <si>
    <t>السعداوي</t>
  </si>
  <si>
    <t>هم</t>
  </si>
  <si>
    <t>الدستور</t>
  </si>
  <si>
    <t>تعتبر</t>
  </si>
  <si>
    <t>جاءت</t>
  </si>
  <si>
    <t>مؤتمر</t>
  </si>
  <si>
    <t>المناصب</t>
  </si>
  <si>
    <t>دستور</t>
  </si>
  <si>
    <t>نفس</t>
  </si>
  <si>
    <t>شاركت</t>
  </si>
  <si>
    <t>البداية</t>
  </si>
  <si>
    <t>عقب</t>
  </si>
  <si>
    <t>أحداث</t>
  </si>
  <si>
    <t>البحرية</t>
  </si>
  <si>
    <t>بلغت</t>
  </si>
  <si>
    <t>باللغة</t>
  </si>
  <si>
    <t>سقوط</t>
  </si>
  <si>
    <t>الأمر</t>
  </si>
  <si>
    <t>عاشت</t>
  </si>
  <si>
    <t>تعمل</t>
  </si>
  <si>
    <t>بالقرب</t>
  </si>
  <si>
    <t>24</t>
  </si>
  <si>
    <t>وفاة</t>
  </si>
  <si>
    <t>الذين</t>
  </si>
  <si>
    <t>وط</t>
  </si>
  <si>
    <t>ون</t>
  </si>
  <si>
    <t>السنوات</t>
  </si>
  <si>
    <t>اللاحقة</t>
  </si>
  <si>
    <t>البلقان</t>
  </si>
  <si>
    <t>لطان</t>
  </si>
  <si>
    <t>وأصبحت</t>
  </si>
  <si>
    <t>العهد</t>
  </si>
  <si>
    <t>جهة</t>
  </si>
  <si>
    <t>السنة</t>
  </si>
  <si>
    <t>تعني</t>
  </si>
  <si>
    <t>ملوك</t>
  </si>
  <si>
    <t>30</t>
  </si>
  <si>
    <t>قيصر</t>
  </si>
  <si>
    <t>أوزوريس</t>
  </si>
  <si>
    <t>يتم</t>
  </si>
  <si>
    <t>يعرف</t>
  </si>
  <si>
    <t>الحروب</t>
  </si>
  <si>
    <t>بغزو</t>
  </si>
  <si>
    <t>وهذا</t>
  </si>
  <si>
    <t>حكومة</t>
  </si>
  <si>
    <t>الإدارة</t>
  </si>
  <si>
    <t>الهند</t>
  </si>
  <si>
    <t>المعياري</t>
  </si>
  <si>
    <t>للكتاب</t>
  </si>
  <si>
    <t>رمز</t>
  </si>
  <si>
    <t>وحقوق</t>
  </si>
  <si>
    <t>نشأت</t>
  </si>
  <si>
    <t>وخلال</t>
  </si>
  <si>
    <t>حصلت</t>
  </si>
  <si>
    <t>التصويت</t>
  </si>
  <si>
    <t>ومع</t>
  </si>
  <si>
    <t>عانت</t>
  </si>
  <si>
    <t>مجالات</t>
  </si>
  <si>
    <t>حركات</t>
  </si>
  <si>
    <t>2012</t>
  </si>
  <si>
    <t>الوزراء</t>
  </si>
  <si>
    <t>البرامج</t>
  </si>
  <si>
    <t>2</t>
  </si>
  <si>
    <t>المركزي</t>
  </si>
  <si>
    <t>شبه</t>
  </si>
  <si>
    <t>الإيطالي</t>
  </si>
  <si>
    <t>وتعتبر</t>
  </si>
  <si>
    <t>لأكثر</t>
  </si>
  <si>
    <t>السابع</t>
  </si>
  <si>
    <t>الميلادي</t>
  </si>
  <si>
    <t>نهاية</t>
  </si>
  <si>
    <t>المراكز</t>
  </si>
  <si>
    <t>أقام</t>
  </si>
  <si>
    <t>بواسطة</t>
  </si>
  <si>
    <t>2010</t>
  </si>
  <si>
    <t>28</t>
  </si>
  <si>
    <t>2007</t>
  </si>
  <si>
    <t>زيارة</t>
  </si>
  <si>
    <t>مركز</t>
  </si>
  <si>
    <t>4</t>
  </si>
  <si>
    <t>الشمالي</t>
  </si>
  <si>
    <t>الصغيرة</t>
  </si>
  <si>
    <t>الشمال</t>
  </si>
  <si>
    <t>وما</t>
  </si>
  <si>
    <t>ولكنها</t>
  </si>
  <si>
    <t>ولديها</t>
  </si>
  <si>
    <t>1922</t>
  </si>
  <si>
    <t>يقرب</t>
  </si>
  <si>
    <t>الأكبر</t>
  </si>
  <si>
    <t>الاقتصادية</t>
  </si>
  <si>
    <t>عظمى</t>
  </si>
  <si>
    <t>التعاون</t>
  </si>
  <si>
    <t>والاقتصادية</t>
  </si>
  <si>
    <t>تأخذ</t>
  </si>
  <si>
    <t>وأن</t>
  </si>
  <si>
    <t>فرص</t>
  </si>
  <si>
    <t>شغل</t>
  </si>
  <si>
    <t>متساوية</t>
  </si>
  <si>
    <t>الزواج</t>
  </si>
  <si>
    <t>والفتيات</t>
  </si>
  <si>
    <t>نسب</t>
  </si>
  <si>
    <t>الوصول</t>
  </si>
  <si>
    <t>الأدوار</t>
  </si>
  <si>
    <t>ظهرت</t>
  </si>
  <si>
    <t>طبيعة</t>
  </si>
  <si>
    <t>الليبرالية</t>
  </si>
  <si>
    <t>داخل</t>
  </si>
  <si>
    <t>السيادة</t>
  </si>
  <si>
    <t>أحيانا</t>
  </si>
  <si>
    <t>فقط</t>
  </si>
  <si>
    <t>معية</t>
  </si>
  <si>
    <t>تعزيز</t>
  </si>
  <si>
    <t>أسست</t>
  </si>
  <si>
    <t>هدف</t>
  </si>
  <si>
    <t>رأة</t>
  </si>
  <si>
    <t>الد</t>
  </si>
  <si>
    <t>شكل</t>
  </si>
  <si>
    <t>الأساسية</t>
  </si>
  <si>
    <t>جتمع</t>
  </si>
  <si>
    <t>تقوم</t>
  </si>
  <si>
    <t>صر</t>
  </si>
  <si>
    <t>عربية</t>
  </si>
  <si>
    <t>الشرقي</t>
  </si>
  <si>
    <t>قارة</t>
  </si>
  <si>
    <t>أفريقيا</t>
  </si>
  <si>
    <t>ليكون</t>
  </si>
  <si>
    <t>الثالثة</t>
  </si>
  <si>
    <t>والأحمر</t>
  </si>
  <si>
    <t>تبلغ</t>
  </si>
  <si>
    <t>وت</t>
  </si>
  <si>
    <t>27</t>
  </si>
  <si>
    <t>أصغر</t>
  </si>
  <si>
    <t>وادي</t>
  </si>
  <si>
    <t>أقل</t>
  </si>
  <si>
    <t>السكانية</t>
  </si>
  <si>
    <t>الإسكندرية</t>
  </si>
  <si>
    <t>المناطق</t>
  </si>
  <si>
    <t>بأن</t>
  </si>
  <si>
    <t>وجه</t>
  </si>
  <si>
    <t>ضفاف</t>
  </si>
  <si>
    <t>وبدأ</t>
  </si>
  <si>
    <t>10</t>
  </si>
  <si>
    <t>وتطور</t>
  </si>
  <si>
    <t>وبدأت</t>
  </si>
  <si>
    <t>3000</t>
  </si>
  <si>
    <t>البعض</t>
  </si>
  <si>
    <t>شهدت</t>
  </si>
  <si>
    <t>الطب</t>
  </si>
  <si>
    <t>323</t>
  </si>
  <si>
    <t>بعده</t>
  </si>
  <si>
    <t>وبعدها</t>
  </si>
  <si>
    <t>الرومان</t>
  </si>
  <si>
    <t>31</t>
  </si>
  <si>
    <t>إسلامية</t>
  </si>
  <si>
    <t>المماليك</t>
  </si>
  <si>
    <t>1914</t>
  </si>
  <si>
    <t>الجيزة</t>
  </si>
  <si>
    <t>علم</t>
  </si>
  <si>
    <t>المصريون</t>
  </si>
  <si>
    <t>الرسمي</t>
  </si>
  <si>
    <t>العلاقات</t>
  </si>
  <si>
    <t>أخذت</t>
  </si>
  <si>
    <t>ترتديه</t>
  </si>
  <si>
    <t>ارتداء</t>
  </si>
  <si>
    <t>الوجه</t>
  </si>
  <si>
    <t>النظر</t>
  </si>
  <si>
    <t>السلطات</t>
  </si>
  <si>
    <t>سياسي</t>
  </si>
  <si>
    <t>لصالح</t>
  </si>
  <si>
    <t>ظهر</t>
  </si>
  <si>
    <t>الإسلامية</t>
  </si>
  <si>
    <t>التابعة</t>
  </si>
  <si>
    <t>معنى</t>
  </si>
  <si>
    <t>العليا</t>
  </si>
  <si>
    <t>نجيب</t>
  </si>
  <si>
    <t>وبين</t>
  </si>
  <si>
    <t>25</t>
  </si>
  <si>
    <t>العالي</t>
  </si>
  <si>
    <t>وسط</t>
  </si>
  <si>
    <t>ضغوط</t>
  </si>
  <si>
    <t>دولية</t>
  </si>
  <si>
    <t>القرارات</t>
  </si>
  <si>
    <t>1964</t>
  </si>
  <si>
    <t>1965</t>
  </si>
  <si>
    <t>هزيمة</t>
  </si>
  <si>
    <t>الهزيمة</t>
  </si>
  <si>
    <t>ولكنه</t>
  </si>
  <si>
    <t>إثر</t>
  </si>
  <si>
    <t>لعدة</t>
  </si>
  <si>
    <t>أعضاء</t>
  </si>
  <si>
    <t>يد</t>
  </si>
  <si>
    <t>نبراوي</t>
  </si>
  <si>
    <t>لتعليم</t>
  </si>
  <si>
    <t>الفرعونية</t>
  </si>
  <si>
    <t>شهادة</t>
  </si>
  <si>
    <t>ولم</t>
  </si>
  <si>
    <t>ودخلت</t>
  </si>
  <si>
    <t>دور</t>
  </si>
  <si>
    <t>أمام</t>
  </si>
  <si>
    <t>منهم</t>
  </si>
  <si>
    <t>شفيق</t>
  </si>
  <si>
    <t>كامل</t>
  </si>
  <si>
    <t>عمل</t>
  </si>
  <si>
    <t>بن</t>
  </si>
  <si>
    <t>العلوية</t>
  </si>
  <si>
    <t>استطاع</t>
  </si>
  <si>
    <t>عرش</t>
  </si>
  <si>
    <t>الشعب</t>
  </si>
  <si>
    <t>المحيطة</t>
  </si>
  <si>
    <t>حكمه</t>
  </si>
  <si>
    <t>خضعت</t>
  </si>
  <si>
    <t>العرب</t>
  </si>
  <si>
    <t>تحول</t>
  </si>
  <si>
    <t>الشام</t>
  </si>
  <si>
    <t>جعل</t>
  </si>
  <si>
    <t>1953</t>
  </si>
  <si>
    <t>وإعلان</t>
  </si>
  <si>
    <t>اختلاط</t>
  </si>
  <si>
    <t>ال</t>
  </si>
  <si>
    <t>خدمات</t>
  </si>
  <si>
    <t>قانوني</t>
  </si>
  <si>
    <t>وأي</t>
  </si>
  <si>
    <t>الضحية</t>
  </si>
  <si>
    <t>ممارسة</t>
  </si>
  <si>
    <t>أنهم</t>
  </si>
  <si>
    <t>يعتبر</t>
  </si>
  <si>
    <t>الثقافة</t>
  </si>
  <si>
    <t>ليس</t>
  </si>
  <si>
    <t>أهداف</t>
  </si>
  <si>
    <t>لعبت</t>
  </si>
  <si>
    <t>ففي</t>
  </si>
  <si>
    <t>تميز</t>
  </si>
  <si>
    <t>تكون</t>
  </si>
  <si>
    <t>كثيرة</t>
  </si>
  <si>
    <t>يعمل</t>
  </si>
  <si>
    <t>رئيسة</t>
  </si>
  <si>
    <t>المدير</t>
  </si>
  <si>
    <t>حقوقها</t>
  </si>
  <si>
    <t>بالدستور</t>
  </si>
  <si>
    <t>المحكمة</t>
  </si>
  <si>
    <t>بالتطليق</t>
  </si>
  <si>
    <t>الصلح</t>
  </si>
  <si>
    <t>قابل</t>
  </si>
  <si>
    <t>تفوق</t>
  </si>
  <si>
    <t>كتاب</t>
  </si>
  <si>
    <t>20</t>
  </si>
  <si>
    <t>5</t>
  </si>
  <si>
    <t>حسب</t>
  </si>
  <si>
    <t>ساعدت</t>
  </si>
  <si>
    <t>بجائزة</t>
  </si>
  <si>
    <t>للسلام</t>
  </si>
  <si>
    <t>وزارة</t>
  </si>
  <si>
    <t>الأطباء</t>
  </si>
  <si>
    <t>تحرير</t>
  </si>
  <si>
    <t>1975</t>
  </si>
  <si>
    <t>ملكة</t>
  </si>
  <si>
    <t>عرفت</t>
  </si>
  <si>
    <t>لأول</t>
  </si>
  <si>
    <t>ممر</t>
  </si>
  <si>
    <t>السفن</t>
  </si>
  <si>
    <t>وقت</t>
  </si>
  <si>
    <t>نتيجة</t>
  </si>
  <si>
    <t>وتم</t>
  </si>
  <si>
    <t>إعلان</t>
  </si>
  <si>
    <t>السادات</t>
  </si>
  <si>
    <t>أهم</t>
  </si>
  <si>
    <t>الثقافات</t>
  </si>
  <si>
    <t>ومصر</t>
  </si>
  <si>
    <t>بصفته</t>
  </si>
  <si>
    <t>بقيادة</t>
  </si>
  <si>
    <t>المصالح</t>
  </si>
  <si>
    <t>لفاء</t>
  </si>
  <si>
    <t>دت</t>
  </si>
  <si>
    <t>اللجنة</t>
  </si>
  <si>
    <t>1920</t>
  </si>
  <si>
    <t>المفروضة</t>
  </si>
  <si>
    <t>الاستقلال</t>
  </si>
  <si>
    <t>الإله</t>
  </si>
  <si>
    <t>اسمها</t>
  </si>
  <si>
    <t>العلوم</t>
  </si>
  <si>
    <t>مايو</t>
  </si>
  <si>
    <t>النسائي</t>
  </si>
  <si>
    <t>1923م</t>
  </si>
  <si>
    <t>وأول</t>
  </si>
  <si>
    <t>osmanlı</t>
  </si>
  <si>
    <t>عثمان</t>
  </si>
  <si>
    <t>29</t>
  </si>
  <si>
    <t>فتح</t>
  </si>
  <si>
    <t>فعلي</t>
  </si>
  <si>
    <t>الزمن</t>
  </si>
  <si>
    <t>نذ</t>
  </si>
  <si>
    <t>آل</t>
  </si>
  <si>
    <t>إما</t>
  </si>
  <si>
    <t>بحكم</t>
  </si>
  <si>
    <t>سيطرة</t>
  </si>
  <si>
    <t>السابق</t>
  </si>
  <si>
    <t>خسرت</t>
  </si>
  <si>
    <t>الدستوري</t>
  </si>
  <si>
    <t>النظام</t>
  </si>
  <si>
    <t>طلق</t>
  </si>
  <si>
    <t>الحميدي</t>
  </si>
  <si>
    <t>نطاق</t>
  </si>
  <si>
    <t>ود</t>
  </si>
  <si>
    <t>كلمة</t>
  </si>
  <si>
    <t>تركت</t>
  </si>
  <si>
    <t>دخلت</t>
  </si>
  <si>
    <t>تركية</t>
  </si>
  <si>
    <t>المحلية</t>
  </si>
  <si>
    <t>الملكة</t>
  </si>
  <si>
    <t>حكمت</t>
  </si>
  <si>
    <t>بطليموس</t>
  </si>
  <si>
    <t>الروماني</t>
  </si>
  <si>
    <t>الظهور</t>
  </si>
  <si>
    <t>المعركة</t>
  </si>
  <si>
    <t>ماركوس</t>
  </si>
  <si>
    <t>عبادتها</t>
  </si>
  <si>
    <t>الديانة</t>
  </si>
  <si>
    <t>انتشرت</t>
  </si>
  <si>
    <t>وقامت</t>
  </si>
  <si>
    <t>الأصل</t>
  </si>
  <si>
    <t>غالبا</t>
  </si>
  <si>
    <t>عبادة</t>
  </si>
  <si>
    <t>والعالم</t>
  </si>
  <si>
    <t>اليونانيون</t>
  </si>
  <si>
    <t>تميزت</t>
  </si>
  <si>
    <t>بوجود</t>
  </si>
  <si>
    <t>وفق</t>
  </si>
  <si>
    <t>التنمية</t>
  </si>
  <si>
    <t>فؤاد</t>
  </si>
  <si>
    <t>اللفظة</t>
  </si>
  <si>
    <t>سبيل</t>
  </si>
  <si>
    <t>1939</t>
  </si>
  <si>
    <t>كافة</t>
  </si>
  <si>
    <t>الصين</t>
  </si>
  <si>
    <t>للحرب</t>
  </si>
  <si>
    <t>1941</t>
  </si>
  <si>
    <t>إضافة</t>
  </si>
  <si>
    <t>برلين</t>
  </si>
  <si>
    <t>عرضة</t>
  </si>
  <si>
    <t>لال</t>
  </si>
  <si>
    <t>ات</t>
  </si>
  <si>
    <t>إن</t>
  </si>
  <si>
    <t>نفرتاري</t>
  </si>
  <si>
    <t>isbn</t>
  </si>
  <si>
    <t>الرقم</t>
  </si>
  <si>
    <t>عالمي</t>
  </si>
  <si>
    <t>أرقام</t>
  </si>
  <si>
    <t>الكاتبة</t>
  </si>
  <si>
    <t>تعداد</t>
  </si>
  <si>
    <t>تضمنت</t>
  </si>
  <si>
    <t>التجمعات</t>
  </si>
  <si>
    <t>والسياسية</t>
  </si>
  <si>
    <t>تاريخها</t>
  </si>
  <si>
    <t>ورغم</t>
  </si>
  <si>
    <t>ومقاومة</t>
  </si>
  <si>
    <t>والنسوية</t>
  </si>
  <si>
    <t>فلم</t>
  </si>
  <si>
    <t>تكن</t>
  </si>
  <si>
    <t>قضايا</t>
  </si>
  <si>
    <t>ظلت</t>
  </si>
  <si>
    <t>فكرة</t>
  </si>
  <si>
    <t>مرتبطة</t>
  </si>
  <si>
    <t>الثورية</t>
  </si>
  <si>
    <t>والإصلاح</t>
  </si>
  <si>
    <t>تأثرت</t>
  </si>
  <si>
    <t>الفلاحين</t>
  </si>
  <si>
    <t>والعمل</t>
  </si>
  <si>
    <t>الستينات</t>
  </si>
  <si>
    <t>وزيادة</t>
  </si>
  <si>
    <t>يحمل</t>
  </si>
  <si>
    <t>سلبية</t>
  </si>
  <si>
    <t>الروس</t>
  </si>
  <si>
    <t>انضمت</t>
  </si>
  <si>
    <t>معارضة</t>
  </si>
  <si>
    <t>الروسية</t>
  </si>
  <si>
    <t>للنسوية</t>
  </si>
  <si>
    <t>النهضة</t>
  </si>
  <si>
    <t>بدايتها</t>
  </si>
  <si>
    <t>نهايات</t>
  </si>
  <si>
    <t>نظريات</t>
  </si>
  <si>
    <t>وغيرهن</t>
  </si>
  <si>
    <t>ظل</t>
  </si>
  <si>
    <t>الفاشية</t>
  </si>
  <si>
    <t>الإنجاب</t>
  </si>
  <si>
    <t>الطلاق</t>
  </si>
  <si>
    <t>والإجهاض</t>
  </si>
  <si>
    <t>بالإيطالية</t>
  </si>
  <si>
    <t>والأكثر</t>
  </si>
  <si>
    <t>منتشرين</t>
  </si>
  <si>
    <t>الجزيرة</t>
  </si>
  <si>
    <t>أماكن</t>
  </si>
  <si>
    <t>ولادة</t>
  </si>
  <si>
    <t>والإمبراطورية</t>
  </si>
  <si>
    <t>مقر</t>
  </si>
  <si>
    <t>الهيمنة</t>
  </si>
  <si>
    <t>الوسطى</t>
  </si>
  <si>
    <t>والعولمة</t>
  </si>
  <si>
    <t>فضل</t>
  </si>
  <si>
    <t>كونها</t>
  </si>
  <si>
    <t>الأهمية</t>
  </si>
  <si>
    <t>الأكثر</t>
  </si>
  <si>
    <t>وأكثر</t>
  </si>
  <si>
    <t>سياحية</t>
  </si>
  <si>
    <t>الفاتيكان</t>
  </si>
  <si>
    <t>والكولوسيوم</t>
  </si>
  <si>
    <t>وجهة</t>
  </si>
  <si>
    <t>سائح</t>
  </si>
  <si>
    <t>سنوي</t>
  </si>
  <si>
    <t>دورة</t>
  </si>
  <si>
    <t>الألعاب</t>
  </si>
  <si>
    <t>الأولمبية</t>
  </si>
  <si>
    <t>الصيفية</t>
  </si>
  <si>
    <t>لعام</t>
  </si>
  <si>
    <t>حالي</t>
  </si>
  <si>
    <t>وأيرلندا</t>
  </si>
  <si>
    <t>بالمملكة</t>
  </si>
  <si>
    <t>تتكون</t>
  </si>
  <si>
    <t>والعديد</t>
  </si>
  <si>
    <t>الجزر</t>
  </si>
  <si>
    <t>عدا</t>
  </si>
  <si>
    <t>يسمى</t>
  </si>
  <si>
    <t>يربط</t>
  </si>
  <si>
    <t>أربع</t>
  </si>
  <si>
    <t>أقاليم</t>
  </si>
  <si>
    <t>واسكتلندا</t>
  </si>
  <si>
    <t>وويلز</t>
  </si>
  <si>
    <t>عواصم</t>
  </si>
  <si>
    <t>ذاتي</t>
  </si>
  <si>
    <t>وجزيرة</t>
  </si>
  <si>
    <t>يعني</t>
  </si>
  <si>
    <t>دستوريا</t>
  </si>
  <si>
    <t>للمملكة</t>
  </si>
  <si>
    <t>وراء</t>
  </si>
  <si>
    <t>البحار</t>
  </si>
  <si>
    <t>شؤونها</t>
  </si>
  <si>
    <t>ترجع</t>
  </si>
  <si>
    <t>ربع</t>
  </si>
  <si>
    <t>وأكبر</t>
  </si>
  <si>
    <t>والنظم</t>
  </si>
  <si>
    <t>اقتصادها</t>
  </si>
  <si>
    <t>عالميا</t>
  </si>
  <si>
    <t>المحلي</t>
  </si>
  <si>
    <t>القدرة</t>
  </si>
  <si>
    <t>والاجتماعية</t>
  </si>
  <si>
    <t>تراجعت</t>
  </si>
  <si>
    <t>دورها</t>
  </si>
  <si>
    <t>الشؤون</t>
  </si>
  <si>
    <t>تزال</t>
  </si>
  <si>
    <t>نفوذ</t>
  </si>
  <si>
    <t>وعلمي</t>
  </si>
  <si>
    <t>وسياسي</t>
  </si>
  <si>
    <t>عنه</t>
  </si>
  <si>
    <t>22</t>
  </si>
  <si>
    <t>2016</t>
  </si>
  <si>
    <t>الأمن</t>
  </si>
  <si>
    <t>وعضو</t>
  </si>
  <si>
    <t>ومجموعة</t>
  </si>
  <si>
    <t>ومنظمة</t>
  </si>
  <si>
    <t>الأنثوية</t>
  </si>
  <si>
    <t>والأيديولوجيات</t>
  </si>
  <si>
    <t>تهدف</t>
  </si>
  <si>
    <t>تعريف</t>
  </si>
  <si>
    <t>موقف</t>
  </si>
  <si>
    <t>المجتمات</t>
  </si>
  <si>
    <t>محاولات</t>
  </si>
  <si>
    <t>تغير</t>
  </si>
  <si>
    <t>الجندرية</t>
  </si>
  <si>
    <t>طالبت</t>
  </si>
  <si>
    <t>ولازالت</t>
  </si>
  <si>
    <t>تطالب</t>
  </si>
  <si>
    <t>عامة</t>
  </si>
  <si>
    <t>مساواة</t>
  </si>
  <si>
    <t>العقود</t>
  </si>
  <si>
    <t>الحصول</t>
  </si>
  <si>
    <t>القانوني</t>
  </si>
  <si>
    <t>وحماية</t>
  </si>
  <si>
    <t>والتحرش</t>
  </si>
  <si>
    <t>الأنثوي</t>
  </si>
  <si>
    <t>غالب</t>
  </si>
  <si>
    <t>الحملات</t>
  </si>
  <si>
    <t>تاريخية</t>
  </si>
  <si>
    <t>الفضل</t>
  </si>
  <si>
    <t>للنساء</t>
  </si>
  <si>
    <t>المحايدة</t>
  </si>
  <si>
    <t>جنسيا</t>
  </si>
  <si>
    <t>بما</t>
  </si>
  <si>
    <t>حرية</t>
  </si>
  <si>
    <t>الحق</t>
  </si>
  <si>
    <t>الدخول</t>
  </si>
  <si>
    <t>عقود</t>
  </si>
  <si>
    <t>رئيسي</t>
  </si>
  <si>
    <t>التقليدية</t>
  </si>
  <si>
    <t>دراسة</t>
  </si>
  <si>
    <t>متنوعة</t>
  </si>
  <si>
    <t>أجل</t>
  </si>
  <si>
    <t>المتعلقة</t>
  </si>
  <si>
    <t>تطورت</t>
  </si>
  <si>
    <t>السنين</t>
  </si>
  <si>
    <t>وجهات</t>
  </si>
  <si>
    <t>الموجة</t>
  </si>
  <si>
    <t>والقضائية</t>
  </si>
  <si>
    <t>الليبرالي</t>
  </si>
  <si>
    <t>أساس</t>
  </si>
  <si>
    <t>الثلاث</t>
  </si>
  <si>
    <t>البيض</t>
  </si>
  <si>
    <t>محددة</t>
  </si>
  <si>
    <t>ص</t>
  </si>
  <si>
    <t>الج</t>
  </si>
  <si>
    <t>يجب</t>
  </si>
  <si>
    <t>باشر</t>
  </si>
  <si>
    <t>رسمي</t>
  </si>
  <si>
    <t>امتداد</t>
  </si>
  <si>
    <t>سيناء</t>
  </si>
  <si>
    <t>ترتيبها</t>
  </si>
  <si>
    <t>بعدد</t>
  </si>
  <si>
    <t>طويلة</t>
  </si>
  <si>
    <t>البحرين</t>
  </si>
  <si>
    <t>سبعة</t>
  </si>
  <si>
    <t>000</t>
  </si>
  <si>
    <t>كيلومتر</t>
  </si>
  <si>
    <t>مربع</t>
  </si>
  <si>
    <t>المساحة</t>
  </si>
  <si>
    <t>الكلية</t>
  </si>
  <si>
    <t>وتنقسم</t>
  </si>
  <si>
    <t>للبلاد</t>
  </si>
  <si>
    <t>تقريب</t>
  </si>
  <si>
    <t>تليها</t>
  </si>
  <si>
    <t>40</t>
  </si>
  <si>
    <t>غالبية</t>
  </si>
  <si>
    <t>تشتهر</t>
  </si>
  <si>
    <t>الحضارات</t>
  </si>
  <si>
    <t>الأرض</t>
  </si>
  <si>
    <t>أهلها</t>
  </si>
  <si>
    <t>سريع</t>
  </si>
  <si>
    <t>7000</t>
  </si>
  <si>
    <t>الطبيعي</t>
  </si>
  <si>
    <t>وجنوب</t>
  </si>
  <si>
    <t>القبلي</t>
  </si>
  <si>
    <t>الممثل</t>
  </si>
  <si>
    <t>الأسرات</t>
  </si>
  <si>
    <t>جيرانها</t>
  </si>
  <si>
    <t>أوائل</t>
  </si>
  <si>
    <t>الكتابة</t>
  </si>
  <si>
    <t>أثر</t>
  </si>
  <si>
    <t>والحساب</t>
  </si>
  <si>
    <t>التاريخية</t>
  </si>
  <si>
    <t>مرور</t>
  </si>
  <si>
    <t>قدوم</t>
  </si>
  <si>
    <t>الإسكندر</t>
  </si>
  <si>
    <t>تأسست</t>
  </si>
  <si>
    <t>600</t>
  </si>
  <si>
    <t>العثمانيين</t>
  </si>
  <si>
    <t>تحولت</t>
  </si>
  <si>
    <t>1954</t>
  </si>
  <si>
    <t>يوجد</t>
  </si>
  <si>
    <t>البحري</t>
  </si>
  <si>
    <t>الملوك</t>
  </si>
  <si>
    <t>الموجودة</t>
  </si>
  <si>
    <t>عرض</t>
  </si>
  <si>
    <t>هناك</t>
  </si>
  <si>
    <t>المؤسسين</t>
  </si>
  <si>
    <t>ويوجد</t>
  </si>
  <si>
    <t>الرئيسي</t>
  </si>
  <si>
    <t>ثاني</t>
  </si>
  <si>
    <t>الطابع</t>
  </si>
  <si>
    <t>90</t>
  </si>
  <si>
    <t>بالحجاب</t>
  </si>
  <si>
    <t>شائعة</t>
  </si>
  <si>
    <t>الحال</t>
  </si>
  <si>
    <t>ورفض</t>
  </si>
  <si>
    <t>إسلامي</t>
  </si>
  <si>
    <t>المدرسة</t>
  </si>
  <si>
    <t>الرائدة</t>
  </si>
  <si>
    <t>الأزهر</t>
  </si>
  <si>
    <t>الدراسية</t>
  </si>
  <si>
    <t>المدارس</t>
  </si>
  <si>
    <t>طويل</t>
  </si>
  <si>
    <t>مطلع</t>
  </si>
  <si>
    <t>وفاته</t>
  </si>
  <si>
    <t>1952</t>
  </si>
  <si>
    <t>حاكم</t>
  </si>
  <si>
    <t>الإقامة</t>
  </si>
  <si>
    <t>الجبرية</t>
  </si>
  <si>
    <t>منصبه</t>
  </si>
  <si>
    <t>رئاسة</t>
  </si>
  <si>
    <t>للجمهورية</t>
  </si>
  <si>
    <t>الباردة</t>
  </si>
  <si>
    <t>رد</t>
  </si>
  <si>
    <t>بتأميم</t>
  </si>
  <si>
    <t>وإسرائيل</t>
  </si>
  <si>
    <t>لكنهم</t>
  </si>
  <si>
    <t>الحين</t>
  </si>
  <si>
    <t>شعبية</t>
  </si>
  <si>
    <t>الأهلية</t>
  </si>
  <si>
    <t>إسرائيل</t>
  </si>
  <si>
    <t>الأيام</t>
  </si>
  <si>
    <t>تراجع</t>
  </si>
  <si>
    <t>كرئيس</t>
  </si>
  <si>
    <t>توفي</t>
  </si>
  <si>
    <t>والوحدة</t>
  </si>
  <si>
    <t>معارضوه</t>
  </si>
  <si>
    <t>تعرض</t>
  </si>
  <si>
    <t>اغتيال</t>
  </si>
  <si>
    <t>حياته</t>
  </si>
  <si>
    <t>بينها</t>
  </si>
  <si>
    <t>محاولة</t>
  </si>
  <si>
    <t>جماعة</t>
  </si>
  <si>
    <t>الإخوان</t>
  </si>
  <si>
    <t>أمر</t>
  </si>
  <si>
    <t>يصف</t>
  </si>
  <si>
    <t>باعتباره</t>
  </si>
  <si>
    <t>الشخصيات</t>
  </si>
  <si>
    <t>البارزة</t>
  </si>
  <si>
    <t>أنشأت</t>
  </si>
  <si>
    <t>صعيد</t>
  </si>
  <si>
    <t>1879</t>
  </si>
  <si>
    <t>12</t>
  </si>
  <si>
    <t>الناشطات</t>
  </si>
  <si>
    <t>شخصيات</t>
  </si>
  <si>
    <t>أبرز</t>
  </si>
  <si>
    <t>منتصف</t>
  </si>
  <si>
    <t>الك</t>
  </si>
  <si>
    <t>اب</t>
  </si>
  <si>
    <t>المغرب</t>
  </si>
  <si>
    <t>الأماكن</t>
  </si>
  <si>
    <t>الكريم</t>
  </si>
  <si>
    <t>ومبادئ</t>
  </si>
  <si>
    <t>القراءة</t>
  </si>
  <si>
    <t>الآن</t>
  </si>
  <si>
    <t>ملحقة</t>
  </si>
  <si>
    <t>كاتب</t>
  </si>
  <si>
    <t>المسيحي</t>
  </si>
  <si>
    <t>أجزاء</t>
  </si>
  <si>
    <t>مستقلة</t>
  </si>
  <si>
    <t>وعرف</t>
  </si>
  <si>
    <t>معلمي</t>
  </si>
  <si>
    <t>والحديث</t>
  </si>
  <si>
    <t>أولياء</t>
  </si>
  <si>
    <t>الأمور</t>
  </si>
  <si>
    <t>تعليم</t>
  </si>
  <si>
    <t>وغير</t>
  </si>
  <si>
    <t>مساعد</t>
  </si>
  <si>
    <t>أساسي</t>
  </si>
  <si>
    <t>خريجي</t>
  </si>
  <si>
    <t>حسين</t>
  </si>
  <si>
    <t>محفظي</t>
  </si>
  <si>
    <t>مقابل</t>
  </si>
  <si>
    <t>حسن</t>
  </si>
  <si>
    <t>قرية</t>
  </si>
  <si>
    <t>الله</t>
  </si>
  <si>
    <t>إبراهيم</t>
  </si>
  <si>
    <t>پاشا</t>
  </si>
  <si>
    <t>mehmet</t>
  </si>
  <si>
    <t>ali</t>
  </si>
  <si>
    <t>paşa</t>
  </si>
  <si>
    <t>مؤسس</t>
  </si>
  <si>
    <t>1805</t>
  </si>
  <si>
    <t>بأنه</t>
  </si>
  <si>
    <t>والي</t>
  </si>
  <si>
    <t>بذلك</t>
  </si>
  <si>
    <t>خاض</t>
  </si>
  <si>
    <t>حروب</t>
  </si>
  <si>
    <t>دولته</t>
  </si>
  <si>
    <t>معظم</t>
  </si>
  <si>
    <t>بمصر</t>
  </si>
  <si>
    <t>تستمر</t>
  </si>
  <si>
    <t>سقطت</t>
  </si>
  <si>
    <t>موضوع</t>
  </si>
  <si>
    <t>ط</t>
  </si>
  <si>
    <t>إنتاج</t>
  </si>
  <si>
    <t>تأليف</t>
  </si>
  <si>
    <t>مهرجان</t>
  </si>
  <si>
    <t>فعل</t>
  </si>
  <si>
    <t>لائق</t>
  </si>
  <si>
    <t>الجنسية</t>
  </si>
  <si>
    <t>باختلاف</t>
  </si>
  <si>
    <t>المتحرش</t>
  </si>
  <si>
    <t>أى</t>
  </si>
  <si>
    <t>جنس</t>
  </si>
  <si>
    <t>توظيف</t>
  </si>
  <si>
    <t>قانونية</t>
  </si>
  <si>
    <t>السابعة</t>
  </si>
  <si>
    <t>ينص</t>
  </si>
  <si>
    <t>فئات</t>
  </si>
  <si>
    <t>الوطني</t>
  </si>
  <si>
    <t>وجود</t>
  </si>
  <si>
    <t>تمنع</t>
  </si>
  <si>
    <t>البسيطة</t>
  </si>
  <si>
    <t>لدرجة</t>
  </si>
  <si>
    <t>خلق</t>
  </si>
  <si>
    <t>الإساءة</t>
  </si>
  <si>
    <t>والتمييز</t>
  </si>
  <si>
    <t>والدفاع</t>
  </si>
  <si>
    <t>الموظفين</t>
  </si>
  <si>
    <t>تهم</t>
  </si>
  <si>
    <t>الشركات</t>
  </si>
  <si>
    <t>عر</t>
  </si>
  <si>
    <t>بعدم</t>
  </si>
  <si>
    <t>الأمان</t>
  </si>
  <si>
    <t>صيغة</t>
  </si>
  <si>
    <t>جسد</t>
  </si>
  <si>
    <t>دورا</t>
  </si>
  <si>
    <t>الأخيرة</t>
  </si>
  <si>
    <t>اليونيسيف</t>
  </si>
  <si>
    <t>الختان</t>
  </si>
  <si>
    <t>المنزلي</t>
  </si>
  <si>
    <t>اندلاع</t>
  </si>
  <si>
    <t>الصراعات</t>
  </si>
  <si>
    <t>الحالي</t>
  </si>
  <si>
    <t>الجنوبية</t>
  </si>
  <si>
    <t>صندوق</t>
  </si>
  <si>
    <t>الإنمائي</t>
  </si>
  <si>
    <t>يهدف</t>
  </si>
  <si>
    <t>أبو</t>
  </si>
  <si>
    <t>دعوى</t>
  </si>
  <si>
    <t>الزوجة</t>
  </si>
  <si>
    <t>المالية</t>
  </si>
  <si>
    <t>الصداق</t>
  </si>
  <si>
    <t>عقد</t>
  </si>
  <si>
    <t>كي</t>
  </si>
  <si>
    <t>منه</t>
  </si>
  <si>
    <t>تستطيع</t>
  </si>
  <si>
    <t>تحكم</t>
  </si>
  <si>
    <t>للخلع</t>
  </si>
  <si>
    <t>تحاول</t>
  </si>
  <si>
    <t>مدة</t>
  </si>
  <si>
    <t>ثلاثة</t>
  </si>
  <si>
    <t>طرق</t>
  </si>
  <si>
    <t>خلع</t>
  </si>
  <si>
    <t>إذا</t>
  </si>
  <si>
    <t>القومي</t>
  </si>
  <si>
    <t>قومي</t>
  </si>
  <si>
    <t>2000</t>
  </si>
  <si>
    <t>لنفسها</t>
  </si>
  <si>
    <t>اليومية</t>
  </si>
  <si>
    <t>الرابعة</t>
  </si>
  <si>
    <t>1990</t>
  </si>
  <si>
    <t>بنحو</t>
  </si>
  <si>
    <t>ويأتي</t>
  </si>
  <si>
    <t>مدن</t>
  </si>
  <si>
    <t>بحري</t>
  </si>
  <si>
    <t>طنطا</t>
  </si>
  <si>
    <t>كبرى</t>
  </si>
  <si>
    <t>النوبة</t>
  </si>
  <si>
    <t>المحافظات</t>
  </si>
  <si>
    <t>نسبة</t>
  </si>
  <si>
    <t>طبيبة</t>
  </si>
  <si>
    <t>أمراض</t>
  </si>
  <si>
    <t>كاتبة</t>
  </si>
  <si>
    <t>الكتب</t>
  </si>
  <si>
    <t>جمعية</t>
  </si>
  <si>
    <t>ثلاث</t>
  </si>
  <si>
    <t>قارات</t>
  </si>
  <si>
    <t>2004</t>
  </si>
  <si>
    <t>فازت</t>
  </si>
  <si>
    <t>سويسرا</t>
  </si>
  <si>
    <t>لإدارة</t>
  </si>
  <si>
    <t>الصحة</t>
  </si>
  <si>
    <t>كطبيبة</t>
  </si>
  <si>
    <t>الأعلى</t>
  </si>
  <si>
    <t>درية</t>
  </si>
  <si>
    <t>1908</t>
  </si>
  <si>
    <t>للدراسة</t>
  </si>
  <si>
    <t>الآداب</t>
  </si>
  <si>
    <t>تصدرها</t>
  </si>
  <si>
    <t>بنت</t>
  </si>
  <si>
    <t>البرلمان</t>
  </si>
  <si>
    <t>سياسية</t>
  </si>
  <si>
    <t>منح</t>
  </si>
  <si>
    <t>وعاشت</t>
  </si>
  <si>
    <t>ضباط</t>
  </si>
  <si>
    <t>أطلق</t>
  </si>
  <si>
    <t>وآسيا</t>
  </si>
  <si>
    <t>يوما</t>
  </si>
  <si>
    <t>إنشاء</t>
  </si>
  <si>
    <t>لسبس</t>
  </si>
  <si>
    <t>الشركة</t>
  </si>
  <si>
    <t>لمدة</t>
  </si>
  <si>
    <t>1869</t>
  </si>
  <si>
    <t>الحفر</t>
  </si>
  <si>
    <t>عامل</t>
  </si>
  <si>
    <t>أثناء</t>
  </si>
  <si>
    <t>افتتاح</t>
  </si>
  <si>
    <t>عاما</t>
  </si>
  <si>
    <t>تنجح</t>
  </si>
  <si>
    <t>تسبب</t>
  </si>
  <si>
    <t>انتهى</t>
  </si>
  <si>
    <t>2015</t>
  </si>
  <si>
    <t>مشروع</t>
  </si>
  <si>
    <t>1937</t>
  </si>
  <si>
    <t>متميز</t>
  </si>
  <si>
    <t>الإنجليزية</t>
  </si>
  <si>
    <t>الإدارية</t>
  </si>
  <si>
    <t>ولد</t>
  </si>
  <si>
    <t>تقدم</t>
  </si>
  <si>
    <t>مهنية</t>
  </si>
  <si>
    <t>برامج</t>
  </si>
  <si>
    <t>والأساتذة</t>
  </si>
  <si>
    <t>وتتضمن</t>
  </si>
  <si>
    <t>سائر</t>
  </si>
  <si>
    <t>معتمدة</t>
  </si>
  <si>
    <t>المتوسطة</t>
  </si>
  <si>
    <t>يملكون</t>
  </si>
  <si>
    <t>العلاقة</t>
  </si>
  <si>
    <t>الاحتجاجات</t>
  </si>
  <si>
    <t>كنتيجة</t>
  </si>
  <si>
    <t>الاحتلال</t>
  </si>
  <si>
    <t>إلغاء</t>
  </si>
  <si>
    <t>وفرض</t>
  </si>
  <si>
    <t>الأحكام</t>
  </si>
  <si>
    <t>العرفية</t>
  </si>
  <si>
    <t>الأجنبية</t>
  </si>
  <si>
    <t>9</t>
  </si>
  <si>
    <t>والأسكندرية</t>
  </si>
  <si>
    <t>القوات</t>
  </si>
  <si>
    <t>شهر</t>
  </si>
  <si>
    <t>بإعلان</t>
  </si>
  <si>
    <t>الكبير</t>
  </si>
  <si>
    <t>وزملائه</t>
  </si>
  <si>
    <t>الح</t>
  </si>
  <si>
    <t>أسباب</t>
  </si>
  <si>
    <t>وصلت</t>
  </si>
  <si>
    <t>اللورد</t>
  </si>
  <si>
    <t>المشروع</t>
  </si>
  <si>
    <t>الرأي</t>
  </si>
  <si>
    <t>عاهدة</t>
  </si>
  <si>
    <t>نوفمبر</t>
  </si>
  <si>
    <t>صدر</t>
  </si>
  <si>
    <t>يذكر</t>
  </si>
  <si>
    <t>مقابر</t>
  </si>
  <si>
    <t>سقارة</t>
  </si>
  <si>
    <t>العالمة</t>
  </si>
  <si>
    <t>والطبيبة</t>
  </si>
  <si>
    <t>البكالوريا</t>
  </si>
  <si>
    <t>ناظرة</t>
  </si>
  <si>
    <t>رائدات</t>
  </si>
  <si>
    <t>الماضي</t>
  </si>
  <si>
    <t>دخول</t>
  </si>
  <si>
    <t>هـ</t>
  </si>
  <si>
    <t>حكام</t>
  </si>
  <si>
    <t>26</t>
  </si>
  <si>
    <t>تطوير</t>
  </si>
  <si>
    <t>إنجازات</t>
  </si>
  <si>
    <t>جده</t>
  </si>
  <si>
    <t>لما</t>
  </si>
  <si>
    <t>ركماني</t>
  </si>
  <si>
    <t>خدمة</t>
  </si>
  <si>
    <t>سلطنة</t>
  </si>
  <si>
    <t>البيزنطي</t>
  </si>
  <si>
    <t>سالفة</t>
  </si>
  <si>
    <t>الذ</t>
  </si>
  <si>
    <t>كر</t>
  </si>
  <si>
    <t>الإمارات</t>
  </si>
  <si>
    <t>الت</t>
  </si>
  <si>
    <t>القسطنطينية</t>
  </si>
  <si>
    <t>الإمبراطوري</t>
  </si>
  <si>
    <t>الس</t>
  </si>
  <si>
    <t>ذروة</t>
  </si>
  <si>
    <t>القرنين</t>
  </si>
  <si>
    <t>واسعة</t>
  </si>
  <si>
    <t>شرق</t>
  </si>
  <si>
    <t>ولاية</t>
  </si>
  <si>
    <t>المجاورة</t>
  </si>
  <si>
    <t>بعيدة</t>
  </si>
  <si>
    <t>للسلطان</t>
  </si>
  <si>
    <t>العثمانيون</t>
  </si>
  <si>
    <t>قو</t>
  </si>
  <si>
    <t>والعسكرية</t>
  </si>
  <si>
    <t>التوجه</t>
  </si>
  <si>
    <t>فترات</t>
  </si>
  <si>
    <t>وضعها</t>
  </si>
  <si>
    <t>عاصر</t>
  </si>
  <si>
    <t>طيلة</t>
  </si>
  <si>
    <t>الثقافي</t>
  </si>
  <si>
    <t>خصومها</t>
  </si>
  <si>
    <t>هابسبورغ</t>
  </si>
  <si>
    <t>عاصرة</t>
  </si>
  <si>
    <t>غم</t>
  </si>
  <si>
    <t>وخصوص</t>
  </si>
  <si>
    <t>بدايات</t>
  </si>
  <si>
    <t>الحميد</t>
  </si>
  <si>
    <t>لبث</t>
  </si>
  <si>
    <t>فعادت</t>
  </si>
  <si>
    <t>لأن</t>
  </si>
  <si>
    <t>وازدياد</t>
  </si>
  <si>
    <t>برزت</t>
  </si>
  <si>
    <t>والترقي</t>
  </si>
  <si>
    <t>مود</t>
  </si>
  <si>
    <t>1918م</t>
  </si>
  <si>
    <t>بصفتها</t>
  </si>
  <si>
    <t>معاهدة</t>
  </si>
  <si>
    <t>عند</t>
  </si>
  <si>
    <t>قيام</t>
  </si>
  <si>
    <t>ى</t>
  </si>
  <si>
    <t>عظم</t>
  </si>
  <si>
    <t>الشرق</t>
  </si>
  <si>
    <t>والشام</t>
  </si>
  <si>
    <t>العلي</t>
  </si>
  <si>
    <t>بمرور</t>
  </si>
  <si>
    <t>انتشار</t>
  </si>
  <si>
    <t>تركيا</t>
  </si>
  <si>
    <t>نفسها</t>
  </si>
  <si>
    <t>والعربية</t>
  </si>
  <si>
    <t>صطلحات</t>
  </si>
  <si>
    <t>وأقام</t>
  </si>
  <si>
    <t>التدخل</t>
  </si>
  <si>
    <t>علمية</t>
  </si>
  <si>
    <t>المعارك</t>
  </si>
  <si>
    <t>شملت</t>
  </si>
  <si>
    <t>السيطرة</t>
  </si>
  <si>
    <t>الناحية</t>
  </si>
  <si>
    <t>حجر</t>
  </si>
  <si>
    <t>الانسحاب</t>
  </si>
  <si>
    <t>ابنة</t>
  </si>
  <si>
    <t>كملكة</t>
  </si>
  <si>
    <t>وص</t>
  </si>
  <si>
    <t>شقيقها</t>
  </si>
  <si>
    <t>48</t>
  </si>
  <si>
    <t>بحيث</t>
  </si>
  <si>
    <t>أسرته</t>
  </si>
  <si>
    <t>أفضل</t>
  </si>
  <si>
    <t>وحكمت</t>
  </si>
  <si>
    <t>أنطونيوس</t>
  </si>
  <si>
    <t>وانتهى</t>
  </si>
  <si>
    <t>قديمة</t>
  </si>
  <si>
    <t>تحتمس</t>
  </si>
  <si>
    <t>معبدها</t>
  </si>
  <si>
    <t>تقول</t>
  </si>
  <si>
    <t>إلهة</t>
  </si>
  <si>
    <t>لوحة</t>
  </si>
  <si>
    <t>نارمر</t>
  </si>
  <si>
    <t>حورس</t>
  </si>
  <si>
    <t>الأم</t>
  </si>
  <si>
    <t>الإلهية</t>
  </si>
  <si>
    <t>صغيرا</t>
  </si>
  <si>
    <t>المعابد</t>
  </si>
  <si>
    <t>السحرية</t>
  </si>
  <si>
    <t>تلبس</t>
  </si>
  <si>
    <t>رأسها</t>
  </si>
  <si>
    <t>السمات</t>
  </si>
  <si>
    <t>سابقا</t>
  </si>
  <si>
    <t>قوى</t>
  </si>
  <si>
    <t>قال</t>
  </si>
  <si>
    <t>الهلنستية</t>
  </si>
  <si>
    <t>الأوسع</t>
  </si>
  <si>
    <t>اليونانية</t>
  </si>
  <si>
    <t>الأديان</t>
  </si>
  <si>
    <t>الرابع</t>
  </si>
  <si>
    <t>المعتقدات</t>
  </si>
  <si>
    <t>النطاق</t>
  </si>
  <si>
    <t>للعنف</t>
  </si>
  <si>
    <t>مرحلة</t>
  </si>
  <si>
    <t>نجحت</t>
  </si>
  <si>
    <t>البناء</t>
  </si>
  <si>
    <t>العسكري</t>
  </si>
  <si>
    <t>أعداء</t>
  </si>
  <si>
    <t>تنظيم</t>
  </si>
  <si>
    <t>دينية</t>
  </si>
  <si>
    <t>وتقنيات</t>
  </si>
  <si>
    <t>عرف</t>
  </si>
  <si>
    <t>وأشكال</t>
  </si>
  <si>
    <t>واسع</t>
  </si>
  <si>
    <t>للحضارة</t>
  </si>
  <si>
    <t>استمر</t>
  </si>
  <si>
    <t>عزل</t>
  </si>
  <si>
    <t>ملكية</t>
  </si>
  <si>
    <t>منفاه</t>
  </si>
  <si>
    <t>بروما</t>
  </si>
  <si>
    <t>أنور</t>
  </si>
  <si>
    <t>الهامة</t>
  </si>
  <si>
    <t>اعتبر</t>
  </si>
  <si>
    <t>استخدم</t>
  </si>
  <si>
    <t>الباشا</t>
  </si>
  <si>
    <t>يطلق</t>
  </si>
  <si>
    <t>اسم</t>
  </si>
  <si>
    <t>الاسم</t>
  </si>
  <si>
    <t>السياسي</t>
  </si>
  <si>
    <t>تغيير</t>
  </si>
  <si>
    <t>ودول</t>
  </si>
  <si>
    <t>بلد</t>
  </si>
  <si>
    <t>هيروشيما</t>
  </si>
  <si>
    <t>وناغازاكي</t>
  </si>
  <si>
    <t>البشرية</t>
  </si>
  <si>
    <t>اليابانية</t>
  </si>
  <si>
    <t>بولندا</t>
  </si>
  <si>
    <t>بعدها</t>
  </si>
  <si>
    <t>سيطرت</t>
  </si>
  <si>
    <t>تحالف</t>
  </si>
  <si>
    <t>وحملة</t>
  </si>
  <si>
    <t>الجبهة</t>
  </si>
  <si>
    <t>استسلام</t>
  </si>
  <si>
    <t>انتصارات</t>
  </si>
  <si>
    <t>1944</t>
  </si>
  <si>
    <t>بوتسدام</t>
  </si>
  <si>
    <t>والاتحاد</t>
  </si>
  <si>
    <t>التابع</t>
  </si>
  <si>
    <t>وإفريقيا</t>
  </si>
  <si>
    <t>والستون</t>
  </si>
  <si>
    <t>1974</t>
  </si>
  <si>
    <t>الألبان</t>
  </si>
  <si>
    <t>بالفرنسية</t>
  </si>
  <si>
    <t>napoléon</t>
  </si>
  <si>
    <t>di</t>
  </si>
  <si>
    <t>فرنسي</t>
  </si>
  <si>
    <t>بزغ</t>
  </si>
  <si>
    <t>وقاد</t>
  </si>
  <si>
    <t>إمبراطور</t>
  </si>
  <si>
    <t>العقد</t>
  </si>
  <si>
    <t>تأثير</t>
  </si>
  <si>
    <t>النابليونية</t>
  </si>
  <si>
    <t>كت</t>
  </si>
  <si>
    <t>المعروف</t>
  </si>
  <si>
    <t>الفرنسيين</t>
  </si>
  <si>
    <t>بمدرسة</t>
  </si>
  <si>
    <t>أظهر</t>
  </si>
  <si>
    <t>أيض</t>
  </si>
  <si>
    <t>الحربية</t>
  </si>
  <si>
    <t>1795</t>
  </si>
  <si>
    <t>عاد</t>
  </si>
  <si>
    <t>بدل</t>
  </si>
  <si>
    <t>شك</t>
  </si>
  <si>
    <t>كثير</t>
  </si>
  <si>
    <t>ونشرت</t>
  </si>
  <si>
    <t>الجبرتي</t>
  </si>
  <si>
    <t>كتابه</t>
  </si>
  <si>
    <t>اختصارا</t>
  </si>
  <si>
    <t>السيدة</t>
  </si>
  <si>
    <t>عميدة</t>
  </si>
  <si>
    <t>سوبيك</t>
  </si>
  <si>
    <t>فريد</t>
  </si>
  <si>
    <t>لمنظمة</t>
  </si>
  <si>
    <t>معين</t>
  </si>
  <si>
    <t>مستوى</t>
  </si>
  <si>
    <t>للمطبوعات</t>
  </si>
  <si>
    <t>الأيزو</t>
  </si>
  <si>
    <t>والشرق</t>
  </si>
  <si>
    <t>وطأة</t>
  </si>
  <si>
    <t>1986</t>
  </si>
  <si>
    <t>أتباع</t>
  </si>
  <si>
    <t>الديانات</t>
  </si>
  <si>
    <t>بمتوسط</t>
  </si>
  <si>
    <t>بغض</t>
  </si>
  <si>
    <t>المشاركة</t>
  </si>
  <si>
    <t>تساعد</t>
  </si>
  <si>
    <t>التكافؤ</t>
  </si>
  <si>
    <t>الأولاد</t>
  </si>
  <si>
    <t>والبنات</t>
  </si>
  <si>
    <t>تطلب</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</si>
  <si>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</si>
  <si>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</si>
  <si>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</si>
  <si>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</si>
  <si>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</si>
  <si>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</si>
  <si>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</si>
  <si>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</si>
  <si>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</si>
  <si>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</si>
  <si>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</si>
  <si>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</si>
  <si>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</si>
  <si>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</si>
  <si>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</si>
  <si>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</si>
  <si>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</si>
  <si>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</si>
  <si>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</si>
  <si>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</si>
  <si>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</si>
  <si>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</si>
  <si>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</si>
  <si>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</si>
  <si>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</si>
  <si>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</si>
  <si>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</si>
  <si>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</si>
  <si>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</si>
  <si>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</si>
  <si>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</si>
  <si>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</si>
  <si>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</si>
  <si>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</si>
  <si>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</si>
  <si>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</si>
  <si>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</si>
  <si>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</si>
  <si>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</si>
  <si>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</si>
  <si>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</si>
  <si>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</si>
  <si>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</si>
  <si>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</si>
  <si>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</si>
  <si>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</si>
  <si>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</si>
  <si>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</si>
  <si>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</si>
  <si>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</si>
  <si>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</si>
  <si>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</si>
  <si>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</si>
  <si>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</si>
  <si>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</si>
  <si>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Top 10 Vertices, Ranked by Betweenness Centrality</t>
  </si>
  <si>
    <t>Top Words in Content in Entire Graph</t>
  </si>
  <si>
    <t>Entire Graph Count</t>
  </si>
  <si>
    <t>Top Words in Content in G1</t>
  </si>
  <si>
    <t>Top Words in Content in G2</t>
  </si>
  <si>
    <t>G1 Count</t>
  </si>
  <si>
    <t>Top Words in Content in G3</t>
  </si>
  <si>
    <t>G2 Count</t>
  </si>
  <si>
    <t>Top Words in Content in G4</t>
  </si>
  <si>
    <t>G3 Count</t>
  </si>
  <si>
    <t>Top Words in Content in G5</t>
  </si>
  <si>
    <t>G4 Count</t>
  </si>
  <si>
    <t>G5 Count</t>
  </si>
  <si>
    <t>Top Words in Content</t>
  </si>
  <si>
    <t>في من على بين النسوية أن المرأة التي أو الجنسين</t>
  </si>
  <si>
    <t>في من مصر إلى أو على المرأة بعد المصرية ا</t>
  </si>
  <si>
    <t>في من على ا ة مصر إلى أن الدولة بعد</t>
  </si>
  <si>
    <t>في من على إيزيس كانت مصر روما عام إلى مثل</t>
  </si>
  <si>
    <t>في من على الحرب إلى عام دول المتحدة المحور كما</t>
  </si>
  <si>
    <t>Top Word Pairs in Content in Entire Graph</t>
  </si>
  <si>
    <t>في,مصر</t>
  </si>
  <si>
    <t>بين,الجنسين</t>
  </si>
  <si>
    <t>العديد,من</t>
  </si>
  <si>
    <t>قبل,الميلاد</t>
  </si>
  <si>
    <t>في,العالم</t>
  </si>
  <si>
    <t>ا,في</t>
  </si>
  <si>
    <t>عبد,الناصر</t>
  </si>
  <si>
    <t>الدولة,العثمانية</t>
  </si>
  <si>
    <t>التحرش,الجنسي</t>
  </si>
  <si>
    <t>المساواة,بين</t>
  </si>
  <si>
    <t>Top Word Pairs in Content in G1</t>
  </si>
  <si>
    <t>الحركة,النسوية</t>
  </si>
  <si>
    <t>حقوق,المرأة</t>
  </si>
  <si>
    <t>الأمم,المتحدة</t>
  </si>
  <si>
    <t>في,عام</t>
  </si>
  <si>
    <t>عدم,المساواة</t>
  </si>
  <si>
    <t>أول,امرأة</t>
  </si>
  <si>
    <t>Top Word Pairs in Content in G2</t>
  </si>
  <si>
    <t>المملكة,المتحدة</t>
  </si>
  <si>
    <t>23,يوليو</t>
  </si>
  <si>
    <t>المرأة,المصرية</t>
  </si>
  <si>
    <t>مصر,من</t>
  </si>
  <si>
    <t>ثورة,23</t>
  </si>
  <si>
    <t>Top Word Pairs in Content in G3</t>
  </si>
  <si>
    <t>الع,ثماني</t>
  </si>
  <si>
    <t>بعد,أن</t>
  </si>
  <si>
    <t>بعد,ذلك</t>
  </si>
  <si>
    <t>ثماني,ة</t>
  </si>
  <si>
    <t>في,أوروبا</t>
  </si>
  <si>
    <t>ة,في</t>
  </si>
  <si>
    <t>على,مصر</t>
  </si>
  <si>
    <t>Top Word Pairs in Content in G4</t>
  </si>
  <si>
    <t>ق,م</t>
  </si>
  <si>
    <t>التي,كانت</t>
  </si>
  <si>
    <t>القرن,الأول</t>
  </si>
  <si>
    <t>زيارة,في</t>
  </si>
  <si>
    <t>كان,ي</t>
  </si>
  <si>
    <t>ت,مثل</t>
  </si>
  <si>
    <t>هي,إلهة</t>
  </si>
  <si>
    <t>Top Word Pairs in Content in G5</t>
  </si>
  <si>
    <t>دول,المحور</t>
  </si>
  <si>
    <t>الاتحاد,السوفييتي</t>
  </si>
  <si>
    <t>الحرب,العالمية</t>
  </si>
  <si>
    <t>العالمية,الثانية</t>
  </si>
  <si>
    <t>اليابان,في</t>
  </si>
  <si>
    <t>المحيط,الهادي</t>
  </si>
  <si>
    <t>من,سبتمبر</t>
  </si>
  <si>
    <t>عام,1939</t>
  </si>
  <si>
    <t>عام,1945</t>
  </si>
  <si>
    <t>Top Word Pairs in Content</t>
  </si>
  <si>
    <t>بين,الجنسين  المساواة,بين  العديد,من  في,مصر  الحركة,النسوية  حقوق,المرأة  الأمم,المتحدة  في,عام  عدم,المساواة  أول,امرأة</t>
  </si>
  <si>
    <t>في,مصر  عبد,الناصر  التحرش,الجنسي  المملكة,المتحدة  العديد,من  23,يوليو  المرأة,المصرية  مصر,من  قبل,الميلاد  ثورة,23</t>
  </si>
  <si>
    <t>الدولة,العثمانية  الع,ثماني  ا,في  بعد,أن  بعد,ذلك  ثماني,ة  في,أوروبا  ة,في  على,مصر  في,مصر</t>
  </si>
  <si>
    <t>قبل,الميلاد  ق,م  في,العالم  في,عام  التي,كانت  القرن,الأول  زيارة,في  كان,ي  ت,مثل  هي,إلهة</t>
  </si>
  <si>
    <t>دول,المحور  الاتحاد,السوفييتي  الحرب,العالمية  العالمية,الثانية  اليابان,في  المحيط,الهادي  من,سبتمبر  عام,1939  في,أوروبا  عام,1945</t>
  </si>
  <si>
    <t>Top Words in Content by Count</t>
  </si>
  <si>
    <t/>
  </si>
  <si>
    <t>Top Words in Content by Salience</t>
  </si>
  <si>
    <t>Top Word Pairs in Content by Count</t>
  </si>
  <si>
    <t>Top Word Pairs in Content by Salience</t>
  </si>
  <si>
    <t>G1: في من على بين النسوية أن المرأة التي أو الجنسين</t>
  </si>
  <si>
    <t>G2: في من مصر إلى أو على المرأة بعد المصرية ا</t>
  </si>
  <si>
    <t>G3: في من على ا ة مصر إلى أن الدولة بعد</t>
  </si>
  <si>
    <t>G4: في من على إيزيس كانت مصر روما عام إلى مثل</t>
  </si>
  <si>
    <t>G5: في من على الحرب إلى عام دول المتحدة المحور كما</t>
  </si>
  <si>
    <t>▓0▓0▓0▓True▓Black▓Black▓▓Edge Weight▓1▓1▓0▓1▓10▓False▓▓0▓0▓0▓0▓0▓False▓▓0▓0▓0▓True▓Black▓Black▓▓Betweenness Centrality▓0.222222▓4290.570707▓3▓20▓1000▓True▓▓0▓0▓0▓0▓0▓False▓▓0▓0▓0▓0▓0▓False▓▓0▓0▓0▓0▓0▓False</t>
  </si>
  <si>
    <t>Subgraph</t>
  </si>
  <si>
    <t>GraphSource░MediaWiki▓GraphTerm░النسوية_في_مصر▓ImportDescription░The graph represents the Article-Article Hyperlinks network of the "النسوية_في_مصر" seed article in ar.wikipedia.org MediaWiki domain.  The network was obtained from MediaWiki on Tuesday, 26 January 2021 at 18:58 UTC.
The 50 most recent revisions are being analyzed.▓ImportSuggestedTitle░MediaWiki Map for "النسوية_في_مصر" article▓ImportSuggestedFileNameNoExtension░2021-01-26 18-56-13 NodeXL MediaWiki النسوية_في_مصر▓GroupingDescription░The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</si>
  <si>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</si>
  <si>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"النسوية_في_مصر" seed article in ar.wikipedia.org MediaWiki domain.  The network was obtained from MediaWiki on Tuesday, 26 January 2021 at 18:58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</si>
  <si>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</si>
  <si>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</si>
  <si>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https://nodexlgraphgallery.org/Pages/Graph.aspx?graphID=246722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</si>
</sst>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1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11"/>
      <tableStyleElement type="headerRow" dxfId="210"/>
    </tableStyle>
    <tableStyle name="NodeXL Table" pivot="0" count="1">
      <tableStyleElement type="headerRow" dxfId="2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31361"/>
        <c:axId val="60582250"/>
      </c:barChart>
      <c:catAx>
        <c:axId val="67313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582250"/>
        <c:crosses val="autoZero"/>
        <c:auto val="1"/>
        <c:lblOffset val="100"/>
        <c:noMultiLvlLbl val="0"/>
      </c:catAx>
      <c:valAx>
        <c:axId val="60582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31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369339"/>
        <c:axId val="8215188"/>
      </c:barChart>
      <c:catAx>
        <c:axId val="83693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215188"/>
        <c:crosses val="autoZero"/>
        <c:auto val="1"/>
        <c:lblOffset val="100"/>
        <c:noMultiLvlLbl val="0"/>
      </c:catAx>
      <c:valAx>
        <c:axId val="821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6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27829"/>
        <c:axId val="61450462"/>
      </c:barChart>
      <c:catAx>
        <c:axId val="68278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450462"/>
        <c:crosses val="autoZero"/>
        <c:auto val="1"/>
        <c:lblOffset val="100"/>
        <c:noMultiLvlLbl val="0"/>
      </c:catAx>
      <c:valAx>
        <c:axId val="61450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27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183247"/>
        <c:axId val="11431496"/>
      </c:barChart>
      <c:catAx>
        <c:axId val="161832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431496"/>
        <c:crosses val="autoZero"/>
        <c:auto val="1"/>
        <c:lblOffset val="100"/>
        <c:noMultiLvlLbl val="0"/>
      </c:catAx>
      <c:valAx>
        <c:axId val="11431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3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774601"/>
        <c:axId val="53535954"/>
      </c:barChart>
      <c:catAx>
        <c:axId val="357746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535954"/>
        <c:crosses val="autoZero"/>
        <c:auto val="1"/>
        <c:lblOffset val="100"/>
        <c:noMultiLvlLbl val="0"/>
      </c:catAx>
      <c:valAx>
        <c:axId val="53535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74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061539"/>
        <c:axId val="41444988"/>
      </c:barChart>
      <c:catAx>
        <c:axId val="120615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44988"/>
        <c:crosses val="autoZero"/>
        <c:auto val="1"/>
        <c:lblOffset val="100"/>
        <c:noMultiLvlLbl val="0"/>
      </c:catAx>
      <c:valAx>
        <c:axId val="41444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1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460573"/>
        <c:axId val="1600838"/>
      </c:barChart>
      <c:catAx>
        <c:axId val="374605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00838"/>
        <c:crosses val="autoZero"/>
        <c:auto val="1"/>
        <c:lblOffset val="100"/>
        <c:noMultiLvlLbl val="0"/>
      </c:catAx>
      <c:valAx>
        <c:axId val="1600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60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407543"/>
        <c:axId val="62559024"/>
      </c:barChart>
      <c:catAx>
        <c:axId val="144075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59024"/>
        <c:crosses val="autoZero"/>
        <c:auto val="1"/>
        <c:lblOffset val="100"/>
        <c:noMultiLvlLbl val="0"/>
      </c:catAx>
      <c:valAx>
        <c:axId val="62559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7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160305"/>
        <c:axId val="34116154"/>
      </c:barChart>
      <c:catAx>
        <c:axId val="26160305"/>
        <c:scaling>
          <c:orientation val="minMax"/>
        </c:scaling>
        <c:axPos val="b"/>
        <c:delete val="1"/>
        <c:majorTickMark val="out"/>
        <c:minorTickMark val="none"/>
        <c:tickLblPos val="none"/>
        <c:crossAx val="34116154"/>
        <c:crosses val="autoZero"/>
        <c:auto val="1"/>
        <c:lblOffset val="100"/>
        <c:noMultiLvlLbl val="0"/>
      </c:catAx>
      <c:valAx>
        <c:axId val="34116154"/>
        <c:scaling>
          <c:orientation val="minMax"/>
        </c:scaling>
        <c:axPos val="l"/>
        <c:delete val="1"/>
        <c:majorTickMark val="out"/>
        <c:minorTickMark val="none"/>
        <c:tickLblPos val="none"/>
        <c:crossAx val="261603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النسوية_في_مصر"/>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076450" y="600075"/>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 name="Subgraph-النسوية في روسيا"/>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76450" y="2784157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4" name="Subgraph-النسوية في إيطاليا"/>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76450" y="189357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5" name="Subgraph-روما"/>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076450" y="10553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6" name="Subgraph-المملكة المتحدة"/>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076450" y="42672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 name="Subgraph-نسوية"/>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76450" y="11077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8" name="Subgraph-جمعية تعزيز صحة المرأة"/>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76450" y="283654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9" name="Subgraph-مصر"/>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076450" y="11239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0" name="Subgraph-النقاب في مصر"/>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76450" y="246983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1" name="Subgraph-جمال عبد الناصر"/>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076450" y="3219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2" name="Subgraph-الاتحاد النسوي المصري"/>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076450" y="205073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3" name="Subgraph-هدى شعراوي"/>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76450" y="5838825"/>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4" name="Subgraph-كتاب (مدرسة)"/>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076450" y="28889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5" name="Subgraph-محمد علي باشا"/>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076450" y="269557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6" name="Subgraph-اختلاط (توضيح)"/>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7645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7" name="Subgraph-678 (فيلم)"/>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076450" y="29937075"/>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 name="Subgraph-تحرش جنسي"/>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76450" y="1631632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9" name="Subgraph-المرأة في مصر"/>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076450" y="164782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0" name="Subgraph-هيئة الأمم المتحدة للمرأة"/>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07645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1" name="Subgraph-المركز المصري لحقوق المرأة"/>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7645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2" name="Subgraph-محب الرفاعي"/>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7645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3" name="Subgraph-الخلع في القانون المصري"/>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7645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4" name="Subgraph-المجلس القومي للمرأة (مصر)"/>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7645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 name="Subgraph-الحركة النسوية الإسلامية"/>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076450" y="3308032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6" name="Subgraph-المرأة والجنس"/>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076450" y="262699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7" name="Subgraph-مصريون"/>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076450" y="53149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 name="Subgraph-نوال السعداوي"/>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2076450" y="1212532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9" name="Subgraph-درية شفيق"/>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2076450" y="220789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0" name="Subgraph-ثورة 23 يوليو"/>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2076450" y="147447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31" name="Subgraph-قناة السويس"/>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2076450" y="3743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2" name="Subgraph-فاطمة نعمت راشد"/>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2076450" y="25222200"/>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3" name="Subgraph-الحزب النسائي المصري"/>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7645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4" name="Subgraph-الجامعة الأمريكية بالقاهرة"/>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207645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5" name="Subgraph-L'Egyptienne (المصرية)"/>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7645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6" name="Subgraph-قانون خاص (مفهوم)"/>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76450" y="3517582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37" name="Subgraph-الاحتلال البريطاني لمصر"/>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2076450" y="741045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38" name="Subgraph-ثورة 191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2076450" y="636270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9" name="Subgraph-مريت بتاح"/>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2076450" y="22602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40" name="Subgraph-سيزا نبراوي"/>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2076450" y="152685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41" name="Subgraph-نبوية موسى"/>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2076450" y="95059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2" name="Subgraph-سعد زغلول"/>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2076450" y="793432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43" name="Subgraph-الخديوي إسماعيل"/>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2076450" y="1998345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44" name="Subgraph-الدولة العثمانية"/>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2076450" y="4791075"/>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45" name="Subgraph-الحملة الفرنسية على مصر"/>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2076450" y="13173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46" name="Subgraph-كليوباترا"/>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2076450" y="17887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47" name="Subgraph-حتشبسوت"/>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2076450" y="142208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8" name="Subgraph-حتحور"/>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2076450" y="21031200"/>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49" name="Subgraph-إيزيس"/>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2076450" y="1579245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50" name="Subgraph-حقوق المرأة"/>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2076450" y="8458200"/>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51" name="Subgraph-الحقوق السياسية للمرأة في مصر"/>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2076450" y="168402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2" name="Subgraph-مصر القديمة"/>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2076450" y="217170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53" name="Subgraph-فاروق الأول"/>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2076450" y="10029825"/>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54" name="Subgraph-باشا"/>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2076450" y="1945957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55" name="Subgraph-حزب الوفد"/>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2076450" y="12649200"/>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56" name="Subgraph-مجلس قيادة الثورة (مصر)"/>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2076450" y="35699700"/>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7" name="Subgraph-الحرب العالمية الثانية"/>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2076450" y="13696950"/>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58" name="Subgraph-8 مارس"/>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2076450" y="231267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59" name="Subgraph-مالطا"/>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2076450" y="1160145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60" name="Subgraph-استيلاء محمد علي باشا على السلطة"/>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2076450" y="36223575"/>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1" name="Subgraph-1919"/>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2076450" y="17364075"/>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62" name="Subgraph-1882"/>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2076450" y="2679382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63" name="Subgraph-خاص:BookSources/977239110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76450" y="367474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4" name="Subgraph-نابليون بونابرت"/>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2076450" y="6886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65" name="Subgraph-1798"/>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2076450" y="24174450"/>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66" name="Subgraph-عبد الرحمن الجبرتي"/>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2076450" y="2731770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67" name="Subgraph-إرتيراو"/>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7645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68" name="Subgraph-نبت (وزيرة فرعونية)"/>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7645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69" name="Subgraph-بسشيت"/>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2076450" y="38319075"/>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70" name="Subgraph-زوجة آمون"/>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2076450" y="21555075"/>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71" name="Subgraph-أحمس-نفرتاري"/>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2076450" y="236505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2" name="Subgraph-تاريخ مصر"/>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2076450" y="8982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3" name="Subgraph-مريت نيت"/>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76450" y="38842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4" name="Subgraph-تاريخ مصر القديمة"/>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2076450" y="18411825"/>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5" name="Subgraph-سبك نفرو"/>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20764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6" name="Subgraph-موط (مصر القديمة)"/>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2076450"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7" name="Subgraph-خاص:BookSources/0-86232-264-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7645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8" name="Subgraph-رقم دولي معياري للكتاب"/>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76450"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79" name="Subgraph-النسوية والقومية في العالم الثالث (كتاب)"/>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76450" y="41462325"/>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80" name="Subgraph-الدين في مصر"/>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2076450" y="2574607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مساواة بين الجنسين"/>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2076450" y="41986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668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335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0993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641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317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8984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309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632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408" totalsRowShown="0" headerRowDxfId="208" dataDxfId="172">
  <autoFilter ref="A2:AD408"/>
  <tableColumns count="30">
    <tableColumn id="1" name="Vertex 1" dataDxfId="157"/>
    <tableColumn id="2" name="Vertex 2" dataDxfId="155"/>
    <tableColumn id="3" name="Color" dataDxfId="156"/>
    <tableColumn id="4" name="Width" dataDxfId="181"/>
    <tableColumn id="11" name="Style" dataDxfId="180"/>
    <tableColumn id="5" name="Opacity" dataDxfId="179"/>
    <tableColumn id="6" name="Visibility" dataDxfId="178"/>
    <tableColumn id="10" name="Label" dataDxfId="177"/>
    <tableColumn id="12" name="Label Text Color" dataDxfId="176"/>
    <tableColumn id="13" name="Label Font Size" dataDxfId="175"/>
    <tableColumn id="14" name="Reciprocated?" dataDxfId="111"/>
    <tableColumn id="7" name="ID" dataDxfId="174"/>
    <tableColumn id="9" name="Dynamic Filter" dataDxfId="173"/>
    <tableColumn id="8" name="Add Your Own Columns Here" dataDxfId="154"/>
    <tableColumn id="15" name="Relationship" dataDxfId="153"/>
    <tableColumn id="16" name="Edge Weight" dataDxfId="152"/>
    <tableColumn id="17" name="Edge Type" dataDxfId="151"/>
    <tableColumn id="18" name="Edit Comment" dataDxfId="150"/>
    <tableColumn id="19" name="Edit Size" dataDxfId="127"/>
    <tableColumn id="20" name="Vertex 1 Group" dataDxfId="126">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38" totalsRowShown="0" headerRowDxfId="110" dataDxfId="109">
  <autoFilter ref="A1:G3238"/>
  <tableColumns count="7">
    <tableColumn id="1" name="Word" dataDxfId="108"/>
    <tableColumn id="2" name="Count" dataDxfId="107"/>
    <tableColumn id="3" name="Salience" dataDxfId="106"/>
    <tableColumn id="4" name="Group" dataDxfId="105"/>
    <tableColumn id="5" name="Word on Sentiment List #1: List1" dataDxfId="104"/>
    <tableColumn id="6" name="Word on Sentiment List #2: List2" dataDxfId="103"/>
    <tableColumn id="7" name="Word on Sentiment List #3: List3" dataDxfId="10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7" totalsRowShown="0" headerRowDxfId="101" dataDxfId="100">
  <autoFilter ref="A1:L1457"/>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59" dataDxfId="58">
  <autoFilter ref="A2:C25"/>
  <tableColumns count="3">
    <tableColumn id="1" name="Group 1" dataDxfId="57"/>
    <tableColumn id="2" name="Group 2" dataDxfId="56"/>
    <tableColumn id="3" name="Edges" dataDxfId="5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52" dataDxfId="51">
  <autoFilter ref="A1:B7"/>
  <tableColumns count="2">
    <tableColumn id="1" name="Key" dataDxfId="37"/>
    <tableColumn id="2" name="Value" dataDxfId="3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82" totalsRowShown="0" headerRowDxfId="207" dataDxfId="158">
  <autoFilter ref="A2:AZ82"/>
  <sortState ref="A3:AZ82">
    <sortCondition descending="1" sortBy="value" ref="V3:V82"/>
  </sortState>
  <tableColumns count="52">
    <tableColumn id="1" name="Vertex" dataDxfId="171"/>
    <tableColumn id="52" name="Subgraph"/>
    <tableColumn id="2" name="Color" dataDxfId="170"/>
    <tableColumn id="5" name="Shape" dataDxfId="169"/>
    <tableColumn id="6" name="Size" dataDxfId="168"/>
    <tableColumn id="4" name="Opacity" dataDxfId="149"/>
    <tableColumn id="7" name="Image File" dataDxfId="147"/>
    <tableColumn id="3" name="Visibility" dataDxfId="148"/>
    <tableColumn id="10" name="Label" dataDxfId="167"/>
    <tableColumn id="16" name="Label Fill Color" dataDxfId="166"/>
    <tableColumn id="9" name="Label Position" dataDxfId="144"/>
    <tableColumn id="8" name="Tooltip" dataDxfId="142"/>
    <tableColumn id="18" name="Layout Order" dataDxfId="143"/>
    <tableColumn id="13" name="X" dataDxfId="165"/>
    <tableColumn id="14" name="Y" dataDxfId="164"/>
    <tableColumn id="12" name="Locked?" dataDxfId="163"/>
    <tableColumn id="19" name="Polar R" dataDxfId="162"/>
    <tableColumn id="20" name="Polar Angle" dataDxfId="161"/>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160"/>
    <tableColumn id="28" name="Dynamic Filter" dataDxfId="159"/>
    <tableColumn id="17" name="Add Your Own Columns Here" dataDxfId="146"/>
    <tableColumn id="30" name="Custom Menu Item Text" dataDxfId="145"/>
    <tableColumn id="31" name="Custom Menu Item Action" dataDxfId="141"/>
    <tableColumn id="32" name="Vertex Type" dataDxfId="138"/>
    <tableColumn id="33" name="Content" dataDxfId="136"/>
    <tableColumn id="34" name="Age" dataDxfId="137"/>
    <tableColumn id="35" name="Gini Coefficient" dataDxfId="140"/>
    <tableColumn id="36" name="Nr Revisions" dataDxfId="139"/>
    <tableColumn id="37" name="URL" dataDxfId="128"/>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7" totalsRowShown="0" headerRowDxfId="206">
  <autoFilter ref="A2:AI7"/>
  <tableColumns count="35">
    <tableColumn id="1" name="Group" dataDxfId="135"/>
    <tableColumn id="2" name="Vertex Color" dataDxfId="134"/>
    <tableColumn id="3" name="Vertex Shape" dataDxfId="132"/>
    <tableColumn id="22" name="Visibility" dataDxfId="133"/>
    <tableColumn id="4" name="Collapsed?"/>
    <tableColumn id="18" name="Label" dataDxfId="205"/>
    <tableColumn id="20" name="Collapsed X"/>
    <tableColumn id="21" name="Collapsed Y"/>
    <tableColumn id="6" name="ID" dataDxfId="204"/>
    <tableColumn id="19" name="Collapsed Properties" dataDxfId="125"/>
    <tableColumn id="5" name="Vertices" dataDxfId="124"/>
    <tableColumn id="7" name="Unique Edges" dataDxfId="123"/>
    <tableColumn id="8" name="Edges With Duplicates" dataDxfId="122"/>
    <tableColumn id="9" name="Total Edges" dataDxfId="121"/>
    <tableColumn id="10" name="Self-Loops" dataDxfId="120"/>
    <tableColumn id="24" name="Reciprocated Vertex Pair Ratio" dataDxfId="119"/>
    <tableColumn id="25" name="Reciprocated Edge Ratio" dataDxfId="118"/>
    <tableColumn id="11" name="Connected Components" dataDxfId="117"/>
    <tableColumn id="12" name="Single-Vertex Connected Components" dataDxfId="116"/>
    <tableColumn id="13" name="Maximum Vertices in a Connected Component" dataDxfId="115"/>
    <tableColumn id="14" name="Maximum Edges in a Connected Component" dataDxfId="114"/>
    <tableColumn id="15" name="Maximum Geodesic Distance (Diameter)" dataDxfId="113"/>
    <tableColumn id="16" name="Average Geodesic Distance" dataDxfId="112"/>
    <tableColumn id="17" name="Graph Density" dataDxfId="68"/>
    <tableColumn id="23" name="Sentiment List #1: List1 Word Count" dataDxfId="67"/>
    <tableColumn id="26" name="Sentiment List #1: List1 Word Percentage (%)" dataDxfId="66"/>
    <tableColumn id="27" name="Sentiment List #2: List2 Word Count" dataDxfId="65"/>
    <tableColumn id="28" name="Sentiment List #2: List2 Word Percentage (%)" dataDxfId="64"/>
    <tableColumn id="29" name="Sentiment List #3: List3 Word Count" dataDxfId="63"/>
    <tableColumn id="30" name="Sentiment List #3: List3 Word Percentage (%)" dataDxfId="62"/>
    <tableColumn id="31" name="Non-categorized Word Count" dataDxfId="61"/>
    <tableColumn id="32" name="Non-categorized Word Percentage (%)" dataDxfId="60"/>
    <tableColumn id="33" name="Group Content Word Count" dataDxfId="21"/>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203" dataDxfId="202">
  <autoFilter ref="A1:C81"/>
  <tableColumns count="3">
    <tableColumn id="1" name="Group" dataDxfId="131"/>
    <tableColumn id="2" name="Vertex" dataDxfId="130"/>
    <tableColumn id="3" name="Vertex ID" dataDxfId="1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54"/>
    <tableColumn id="2" name="Value" dataDxfId="5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01"/>
    <tableColumn id="2" name="Degree Frequency" dataDxfId="200">
      <calculatedColumnFormula>COUNTIF(Vertices[Degree], "&gt;= " &amp; D2) - COUNTIF(Vertices[Degree], "&gt;=" &amp; D3)</calculatedColumnFormula>
    </tableColumn>
    <tableColumn id="3" name="In-Degree Bin" dataDxfId="199"/>
    <tableColumn id="4" name="In-Degree Frequency" dataDxfId="198">
      <calculatedColumnFormula>COUNTIF(Vertices[In-Degree], "&gt;= " &amp; F2) - COUNTIF(Vertices[In-Degree], "&gt;=" &amp; F3)</calculatedColumnFormula>
    </tableColumn>
    <tableColumn id="5" name="Out-Degree Bin" dataDxfId="197"/>
    <tableColumn id="6" name="Out-Degree Frequency" dataDxfId="196">
      <calculatedColumnFormula>COUNTIF(Vertices[Out-Degree], "&gt;= " &amp; H2) - COUNTIF(Vertices[Out-Degree], "&gt;=" &amp; H3)</calculatedColumnFormula>
    </tableColumn>
    <tableColumn id="7" name="Betweenness Centrality Bin" dataDxfId="195"/>
    <tableColumn id="8" name="Betweenness Centrality Frequency" dataDxfId="194">
      <calculatedColumnFormula>COUNTIF(Vertices[Betweenness Centrality], "&gt;= " &amp; J2) - COUNTIF(Vertices[Betweenness Centrality], "&gt;=" &amp; J3)</calculatedColumnFormula>
    </tableColumn>
    <tableColumn id="9" name="Closeness Centrality Bin" dataDxfId="193"/>
    <tableColumn id="10" name="Closeness Centrality Frequency" dataDxfId="192">
      <calculatedColumnFormula>COUNTIF(Vertices[Closeness Centrality], "&gt;= " &amp; L2) - COUNTIF(Vertices[Closeness Centrality], "&gt;=" &amp; L3)</calculatedColumnFormula>
    </tableColumn>
    <tableColumn id="11" name="Eigenvector Centrality Bin" dataDxfId="191"/>
    <tableColumn id="12" name="Eigenvector Centrality Frequency" dataDxfId="190">
      <calculatedColumnFormula>COUNTIF(Vertices[Eigenvector Centrality], "&gt;= " &amp; N2) - COUNTIF(Vertices[Eigenvector Centrality], "&gt;=" &amp; N3)</calculatedColumnFormula>
    </tableColumn>
    <tableColumn id="18" name="PageRank Bin" dataDxfId="189"/>
    <tableColumn id="17" name="PageRank Frequency" dataDxfId="188">
      <calculatedColumnFormula>COUNTIF(Vertices[Eigenvector Centrality], "&gt;= " &amp; P2) - COUNTIF(Vertices[Eigenvector Centrality], "&gt;=" &amp; P3)</calculatedColumnFormula>
    </tableColumn>
    <tableColumn id="13" name="Clustering Coefficient Bin" dataDxfId="187"/>
    <tableColumn id="14" name="Clustering Coefficient Frequency" dataDxfId="186">
      <calculatedColumnFormula>COUNTIF(Vertices[Clustering Coefficient], "&gt;= " &amp; R2) - COUNTIF(Vertices[Clustering Coefficient], "&gt;=" &amp; R3)</calculatedColumnFormula>
    </tableColumn>
    <tableColumn id="15" name="Dynamic Filter Bin" dataDxfId="185"/>
    <tableColumn id="16" name="Dynamic Filter Frequency" dataDxfId="18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183">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hyperlink" Target="https://upload.wikimedia.org/wikipedia/ar/a/a7/%D8%A7%D9%84%D8%B1%D8%A6%D9%8A%D8%B3_%D9%85%D8%AD%D9%85%D8%AF_%D9%86%D8%AC%D9%8A%D8%A8_%D9%81%D9%8A_%D9%85%D9%83%D8%AA%D8%A8_%D8%A7%D9%84%D9%81%D8%B1%D9%8A%D9%82_%D8%AD%D8%B3%D9%8A%D9%86_%D9%81%D8%B1%D9%8A%D8%AF_%D8%A8%D8%B9%D8%AF_%D8%A7%D9%84%D8%A3%D8%B3%D8%AA%D9%8A%D9%84%D8%A7%D8%A1_%D8%B9%D9%84%D9%8A%D9%87.jpg"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08"/>
  <sheetViews>
    <sheetView workbookViewId="0" topLeftCell="A1">
      <pane xSplit="2" ySplit="2" topLeftCell="C3" activePane="bottomRight" state="frozen"/>
      <selection pane="topRight" activeCell="C1" sqref="C1"/>
      <selection pane="bottomLeft" activeCell="A3" sqref="A3"/>
      <selection pane="bottomRight" activeCell="N23" sqref="N2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7" t="s">
        <v>39</v>
      </c>
      <c r="D1" s="18"/>
      <c r="E1" s="18"/>
      <c r="F1" s="18"/>
      <c r="G1" s="17"/>
      <c r="H1" s="15" t="s">
        <v>43</v>
      </c>
      <c r="I1" s="53"/>
      <c r="J1" s="53"/>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206</v>
      </c>
      <c r="P2" s="13" t="s">
        <v>207</v>
      </c>
      <c r="Q2" s="13" t="s">
        <v>208</v>
      </c>
      <c r="R2" s="13" t="s">
        <v>209</v>
      </c>
      <c r="S2" s="13" t="s">
        <v>210</v>
      </c>
      <c r="T2" s="13" t="s">
        <v>447</v>
      </c>
      <c r="U2" s="13" t="s">
        <v>448</v>
      </c>
      <c r="V2" s="55" t="s">
        <v>2034</v>
      </c>
      <c r="W2" s="55" t="s">
        <v>2035</v>
      </c>
      <c r="X2" s="55" t="s">
        <v>2036</v>
      </c>
      <c r="Y2" s="55" t="s">
        <v>2037</v>
      </c>
      <c r="Z2" s="55" t="s">
        <v>2038</v>
      </c>
      <c r="AA2" s="55" t="s">
        <v>2039</v>
      </c>
      <c r="AB2" s="55" t="s">
        <v>2040</v>
      </c>
      <c r="AC2" s="55" t="s">
        <v>2041</v>
      </c>
      <c r="AD2" s="55" t="s">
        <v>2042</v>
      </c>
    </row>
    <row r="3" spans="1:30" ht="15" customHeight="1">
      <c r="A3" s="66" t="s">
        <v>212</v>
      </c>
      <c r="B3" s="66" t="s">
        <v>290</v>
      </c>
      <c r="C3" s="67"/>
      <c r="D3" s="68">
        <v>1</v>
      </c>
      <c r="E3" s="69" t="s">
        <v>132</v>
      </c>
      <c r="F3" s="70"/>
      <c r="G3" s="67"/>
      <c r="H3" s="71"/>
      <c r="I3" s="72"/>
      <c r="J3" s="72"/>
      <c r="K3" s="35" t="s">
        <v>65</v>
      </c>
      <c r="L3" s="73">
        <v>3</v>
      </c>
      <c r="M3" s="73"/>
      <c r="N3" s="74"/>
      <c r="O3" s="90" t="s">
        <v>291</v>
      </c>
      <c r="P3" s="90">
        <v>1</v>
      </c>
      <c r="Q3" s="90" t="s">
        <v>292</v>
      </c>
      <c r="R3" s="90"/>
      <c r="S3" s="90"/>
      <c r="T3" s="90" t="str">
        <f>REPLACE(INDEX(GroupVertices[Group],MATCH(Edges[[#This Row],[Vertex 1]],GroupVertices[Vertex],0)),1,1,"")</f>
        <v>1</v>
      </c>
      <c r="U3" s="90" t="str">
        <f>REPLACE(INDEX(GroupVertices[Group],MATCH(Edges[[#This Row],[Vertex 2]],GroupVertices[Vertex],0)),1,1,"")</f>
        <v>1</v>
      </c>
      <c r="V3" s="35"/>
      <c r="W3" s="35"/>
      <c r="X3" s="35"/>
      <c r="Y3" s="35"/>
      <c r="Z3" s="35"/>
      <c r="AA3" s="35"/>
      <c r="AB3" s="35"/>
      <c r="AC3" s="35"/>
      <c r="AD3" s="35"/>
    </row>
    <row r="4" spans="1:30" ht="15" customHeight="1">
      <c r="A4" s="66" t="s">
        <v>211</v>
      </c>
      <c r="B4" s="66" t="s">
        <v>262</v>
      </c>
      <c r="C4" s="67"/>
      <c r="D4" s="68">
        <v>1</v>
      </c>
      <c r="E4" s="69" t="s">
        <v>132</v>
      </c>
      <c r="F4" s="70"/>
      <c r="G4" s="67"/>
      <c r="H4" s="71"/>
      <c r="I4" s="72"/>
      <c r="J4" s="72"/>
      <c r="K4" s="35" t="s">
        <v>65</v>
      </c>
      <c r="L4" s="80">
        <v>4</v>
      </c>
      <c r="M4" s="80"/>
      <c r="N4" s="74"/>
      <c r="O4" s="91" t="s">
        <v>291</v>
      </c>
      <c r="P4" s="91">
        <v>1</v>
      </c>
      <c r="Q4" s="91" t="s">
        <v>292</v>
      </c>
      <c r="R4" s="91"/>
      <c r="S4" s="91"/>
      <c r="T4" s="90" t="str">
        <f>REPLACE(INDEX(GroupVertices[Group],MATCH(Edges[[#This Row],[Vertex 1]],GroupVertices[Vertex],0)),1,1,"")</f>
        <v>1</v>
      </c>
      <c r="U4" s="90" t="str">
        <f>REPLACE(INDEX(GroupVertices[Group],MATCH(Edges[[#This Row],[Vertex 2]],GroupVertices[Vertex],0)),1,1,"")</f>
        <v>4</v>
      </c>
      <c r="V4" s="35"/>
      <c r="W4" s="35"/>
      <c r="X4" s="35"/>
      <c r="Y4" s="35"/>
      <c r="Z4" s="35"/>
      <c r="AA4" s="35"/>
      <c r="AB4" s="35"/>
      <c r="AC4" s="35"/>
      <c r="AD4" s="35"/>
    </row>
    <row r="5" spans="1:30" ht="15">
      <c r="A5" s="66" t="s">
        <v>211</v>
      </c>
      <c r="B5" s="66" t="s">
        <v>243</v>
      </c>
      <c r="C5" s="67"/>
      <c r="D5" s="68">
        <v>1</v>
      </c>
      <c r="E5" s="69" t="s">
        <v>132</v>
      </c>
      <c r="F5" s="70"/>
      <c r="G5" s="67"/>
      <c r="H5" s="71"/>
      <c r="I5" s="72"/>
      <c r="J5" s="72"/>
      <c r="K5" s="35" t="s">
        <v>65</v>
      </c>
      <c r="L5" s="80">
        <v>5</v>
      </c>
      <c r="M5" s="80"/>
      <c r="N5" s="74"/>
      <c r="O5" s="91" t="s">
        <v>291</v>
      </c>
      <c r="P5" s="91">
        <v>1</v>
      </c>
      <c r="Q5" s="91" t="s">
        <v>292</v>
      </c>
      <c r="R5" s="91"/>
      <c r="S5" s="91"/>
      <c r="T5" s="90" t="str">
        <f>REPLACE(INDEX(GroupVertices[Group],MATCH(Edges[[#This Row],[Vertex 1]],GroupVertices[Vertex],0)),1,1,"")</f>
        <v>1</v>
      </c>
      <c r="U5" s="90" t="str">
        <f>REPLACE(INDEX(GroupVertices[Group],MATCH(Edges[[#This Row],[Vertex 2]],GroupVertices[Vertex],0)),1,1,"")</f>
        <v>2</v>
      </c>
      <c r="V5" s="35"/>
      <c r="W5" s="35"/>
      <c r="X5" s="35"/>
      <c r="Y5" s="35"/>
      <c r="Z5" s="35"/>
      <c r="AA5" s="35"/>
      <c r="AB5" s="35"/>
      <c r="AC5" s="35"/>
      <c r="AD5" s="35"/>
    </row>
    <row r="6" spans="1:30" ht="15">
      <c r="A6" s="66" t="s">
        <v>211</v>
      </c>
      <c r="B6" s="66" t="s">
        <v>274</v>
      </c>
      <c r="C6" s="67"/>
      <c r="D6" s="68">
        <v>1</v>
      </c>
      <c r="E6" s="69" t="s">
        <v>132</v>
      </c>
      <c r="F6" s="70"/>
      <c r="G6" s="67"/>
      <c r="H6" s="71"/>
      <c r="I6" s="72"/>
      <c r="J6" s="72"/>
      <c r="K6" s="35" t="s">
        <v>65</v>
      </c>
      <c r="L6" s="80">
        <v>6</v>
      </c>
      <c r="M6" s="80"/>
      <c r="N6" s="74"/>
      <c r="O6" s="91" t="s">
        <v>291</v>
      </c>
      <c r="P6" s="91">
        <v>1</v>
      </c>
      <c r="Q6" s="91" t="s">
        <v>292</v>
      </c>
      <c r="R6" s="91"/>
      <c r="S6" s="91"/>
      <c r="T6" s="90" t="str">
        <f>REPLACE(INDEX(GroupVertices[Group],MATCH(Edges[[#This Row],[Vertex 1]],GroupVertices[Vertex],0)),1,1,"")</f>
        <v>1</v>
      </c>
      <c r="U6" s="90" t="str">
        <f>REPLACE(INDEX(GroupVertices[Group],MATCH(Edges[[#This Row],[Vertex 2]],GroupVertices[Vertex],0)),1,1,"")</f>
        <v>1</v>
      </c>
      <c r="V6" s="35"/>
      <c r="W6" s="35"/>
      <c r="X6" s="35"/>
      <c r="Y6" s="35"/>
      <c r="Z6" s="35"/>
      <c r="AA6" s="35"/>
      <c r="AB6" s="35"/>
      <c r="AC6" s="35"/>
      <c r="AD6" s="35"/>
    </row>
    <row r="7" spans="1:30" ht="15">
      <c r="A7" s="66" t="s">
        <v>212</v>
      </c>
      <c r="B7" s="66" t="s">
        <v>211</v>
      </c>
      <c r="C7" s="67"/>
      <c r="D7" s="68">
        <v>1</v>
      </c>
      <c r="E7" s="69" t="s">
        <v>132</v>
      </c>
      <c r="F7" s="70"/>
      <c r="G7" s="67"/>
      <c r="H7" s="71"/>
      <c r="I7" s="72"/>
      <c r="J7" s="72"/>
      <c r="K7" s="35" t="s">
        <v>65</v>
      </c>
      <c r="L7" s="80">
        <v>7</v>
      </c>
      <c r="M7" s="80"/>
      <c r="N7" s="74"/>
      <c r="O7" s="91" t="s">
        <v>291</v>
      </c>
      <c r="P7" s="91">
        <v>1</v>
      </c>
      <c r="Q7" s="91" t="s">
        <v>292</v>
      </c>
      <c r="R7" s="91"/>
      <c r="S7" s="91"/>
      <c r="T7" s="90" t="str">
        <f>REPLACE(INDEX(GroupVertices[Group],MATCH(Edges[[#This Row],[Vertex 1]],GroupVertices[Vertex],0)),1,1,"")</f>
        <v>1</v>
      </c>
      <c r="U7" s="90" t="str">
        <f>REPLACE(INDEX(GroupVertices[Group],MATCH(Edges[[#This Row],[Vertex 2]],GroupVertices[Vertex],0)),1,1,"")</f>
        <v>1</v>
      </c>
      <c r="V7" s="35"/>
      <c r="W7" s="35"/>
      <c r="X7" s="35"/>
      <c r="Y7" s="35"/>
      <c r="Z7" s="35"/>
      <c r="AA7" s="35"/>
      <c r="AB7" s="35"/>
      <c r="AC7" s="35"/>
      <c r="AD7" s="35"/>
    </row>
    <row r="8" spans="1:30" ht="15">
      <c r="A8" s="66" t="s">
        <v>213</v>
      </c>
      <c r="B8" s="66" t="s">
        <v>270</v>
      </c>
      <c r="C8" s="67"/>
      <c r="D8" s="68">
        <v>1</v>
      </c>
      <c r="E8" s="69" t="s">
        <v>132</v>
      </c>
      <c r="F8" s="70"/>
      <c r="G8" s="67"/>
      <c r="H8" s="71"/>
      <c r="I8" s="72"/>
      <c r="J8" s="72"/>
      <c r="K8" s="35" t="s">
        <v>65</v>
      </c>
      <c r="L8" s="80">
        <v>8</v>
      </c>
      <c r="M8" s="80"/>
      <c r="N8" s="74"/>
      <c r="O8" s="91" t="s">
        <v>291</v>
      </c>
      <c r="P8" s="91">
        <v>1</v>
      </c>
      <c r="Q8" s="91" t="s">
        <v>292</v>
      </c>
      <c r="R8" s="91"/>
      <c r="S8" s="91"/>
      <c r="T8" s="90" t="str">
        <f>REPLACE(INDEX(GroupVertices[Group],MATCH(Edges[[#This Row],[Vertex 1]],GroupVertices[Vertex],0)),1,1,"")</f>
        <v>1</v>
      </c>
      <c r="U8" s="90" t="str">
        <f>REPLACE(INDEX(GroupVertices[Group],MATCH(Edges[[#This Row],[Vertex 2]],GroupVertices[Vertex],0)),1,1,"")</f>
        <v>2</v>
      </c>
      <c r="V8" s="35"/>
      <c r="W8" s="35"/>
      <c r="X8" s="35"/>
      <c r="Y8" s="35"/>
      <c r="Z8" s="35"/>
      <c r="AA8" s="35"/>
      <c r="AB8" s="35"/>
      <c r="AC8" s="35"/>
      <c r="AD8" s="35"/>
    </row>
    <row r="9" spans="1:30" ht="15">
      <c r="A9" s="66" t="s">
        <v>212</v>
      </c>
      <c r="B9" s="66" t="s">
        <v>213</v>
      </c>
      <c r="C9" s="67"/>
      <c r="D9" s="68">
        <v>1</v>
      </c>
      <c r="E9" s="69" t="s">
        <v>132</v>
      </c>
      <c r="F9" s="70"/>
      <c r="G9" s="67"/>
      <c r="H9" s="71"/>
      <c r="I9" s="72"/>
      <c r="J9" s="72"/>
      <c r="K9" s="35" t="s">
        <v>65</v>
      </c>
      <c r="L9" s="80">
        <v>9</v>
      </c>
      <c r="M9" s="80"/>
      <c r="N9" s="74"/>
      <c r="O9" s="91" t="s">
        <v>291</v>
      </c>
      <c r="P9" s="91">
        <v>1</v>
      </c>
      <c r="Q9" s="91" t="s">
        <v>292</v>
      </c>
      <c r="R9" s="91"/>
      <c r="S9" s="91"/>
      <c r="T9" s="90" t="str">
        <f>REPLACE(INDEX(GroupVertices[Group],MATCH(Edges[[#This Row],[Vertex 1]],GroupVertices[Vertex],0)),1,1,"")</f>
        <v>1</v>
      </c>
      <c r="U9" s="90" t="str">
        <f>REPLACE(INDEX(GroupVertices[Group],MATCH(Edges[[#This Row],[Vertex 2]],GroupVertices[Vertex],0)),1,1,"")</f>
        <v>1</v>
      </c>
      <c r="V9" s="35"/>
      <c r="W9" s="35"/>
      <c r="X9" s="35"/>
      <c r="Y9" s="35"/>
      <c r="Z9" s="35"/>
      <c r="AA9" s="35"/>
      <c r="AB9" s="35"/>
      <c r="AC9" s="35"/>
      <c r="AD9" s="35"/>
    </row>
    <row r="10" spans="1:30" ht="15">
      <c r="A10" s="66" t="s">
        <v>214</v>
      </c>
      <c r="B10" s="66" t="s">
        <v>233</v>
      </c>
      <c r="C10" s="67"/>
      <c r="D10" s="68">
        <v>1</v>
      </c>
      <c r="E10" s="69" t="s">
        <v>132</v>
      </c>
      <c r="F10" s="70"/>
      <c r="G10" s="67"/>
      <c r="H10" s="71"/>
      <c r="I10" s="72"/>
      <c r="J10" s="72"/>
      <c r="K10" s="35" t="s">
        <v>65</v>
      </c>
      <c r="L10" s="80">
        <v>10</v>
      </c>
      <c r="M10" s="80"/>
      <c r="N10" s="74"/>
      <c r="O10" s="91" t="s">
        <v>291</v>
      </c>
      <c r="P10" s="91">
        <v>1</v>
      </c>
      <c r="Q10" s="91" t="s">
        <v>292</v>
      </c>
      <c r="R10" s="91"/>
      <c r="S10" s="91"/>
      <c r="T10" s="90" t="str">
        <f>REPLACE(INDEX(GroupVertices[Group],MATCH(Edges[[#This Row],[Vertex 1]],GroupVertices[Vertex],0)),1,1,"")</f>
        <v>2</v>
      </c>
      <c r="U10" s="90" t="str">
        <f>REPLACE(INDEX(GroupVertices[Group],MATCH(Edges[[#This Row],[Vertex 2]],GroupVertices[Vertex],0)),1,1,"")</f>
        <v>2</v>
      </c>
      <c r="V10" s="35"/>
      <c r="W10" s="35"/>
      <c r="X10" s="35"/>
      <c r="Y10" s="35"/>
      <c r="Z10" s="35"/>
      <c r="AA10" s="35"/>
      <c r="AB10" s="35"/>
      <c r="AC10" s="35"/>
      <c r="AD10" s="35"/>
    </row>
    <row r="11" spans="1:30" ht="15">
      <c r="A11" s="66" t="s">
        <v>214</v>
      </c>
      <c r="B11" s="66" t="s">
        <v>228</v>
      </c>
      <c r="C11" s="67"/>
      <c r="D11" s="68">
        <v>1</v>
      </c>
      <c r="E11" s="69" t="s">
        <v>132</v>
      </c>
      <c r="F11" s="70"/>
      <c r="G11" s="67"/>
      <c r="H11" s="71"/>
      <c r="I11" s="72"/>
      <c r="J11" s="72"/>
      <c r="K11" s="35" t="s">
        <v>65</v>
      </c>
      <c r="L11" s="80">
        <v>11</v>
      </c>
      <c r="M11" s="80"/>
      <c r="N11" s="74"/>
      <c r="O11" s="91" t="s">
        <v>291</v>
      </c>
      <c r="P11" s="91">
        <v>1</v>
      </c>
      <c r="Q11" s="91" t="s">
        <v>292</v>
      </c>
      <c r="R11" s="91"/>
      <c r="S11" s="91"/>
      <c r="T11" s="90" t="str">
        <f>REPLACE(INDEX(GroupVertices[Group],MATCH(Edges[[#This Row],[Vertex 1]],GroupVertices[Vertex],0)),1,1,"")</f>
        <v>2</v>
      </c>
      <c r="U11" s="90" t="str">
        <f>REPLACE(INDEX(GroupVertices[Group],MATCH(Edges[[#This Row],[Vertex 2]],GroupVertices[Vertex],0)),1,1,"")</f>
        <v>2</v>
      </c>
      <c r="V11" s="35"/>
      <c r="W11" s="35"/>
      <c r="X11" s="35"/>
      <c r="Y11" s="35"/>
      <c r="Z11" s="35"/>
      <c r="AA11" s="35"/>
      <c r="AB11" s="35"/>
      <c r="AC11" s="35"/>
      <c r="AD11" s="35"/>
    </row>
    <row r="12" spans="1:30" ht="15">
      <c r="A12" s="66" t="s">
        <v>214</v>
      </c>
      <c r="B12" s="66" t="s">
        <v>230</v>
      </c>
      <c r="C12" s="67"/>
      <c r="D12" s="68">
        <v>1</v>
      </c>
      <c r="E12" s="69" t="s">
        <v>132</v>
      </c>
      <c r="F12" s="70"/>
      <c r="G12" s="67"/>
      <c r="H12" s="71"/>
      <c r="I12" s="72"/>
      <c r="J12" s="72"/>
      <c r="K12" s="35" t="s">
        <v>65</v>
      </c>
      <c r="L12" s="80">
        <v>12</v>
      </c>
      <c r="M12" s="80"/>
      <c r="N12" s="74"/>
      <c r="O12" s="91" t="s">
        <v>291</v>
      </c>
      <c r="P12" s="91">
        <v>1</v>
      </c>
      <c r="Q12" s="91" t="s">
        <v>292</v>
      </c>
      <c r="R12" s="91"/>
      <c r="S12" s="91"/>
      <c r="T12" s="90" t="str">
        <f>REPLACE(INDEX(GroupVertices[Group],MATCH(Edges[[#This Row],[Vertex 1]],GroupVertices[Vertex],0)),1,1,"")</f>
        <v>2</v>
      </c>
      <c r="U12" s="90" t="str">
        <f>REPLACE(INDEX(GroupVertices[Group],MATCH(Edges[[#This Row],[Vertex 2]],GroupVertices[Vertex],0)),1,1,"")</f>
        <v>2</v>
      </c>
      <c r="V12" s="35"/>
      <c r="W12" s="35"/>
      <c r="X12" s="35"/>
      <c r="Y12" s="35"/>
      <c r="Z12" s="35"/>
      <c r="AA12" s="35"/>
      <c r="AB12" s="35"/>
      <c r="AC12" s="35"/>
      <c r="AD12" s="35"/>
    </row>
    <row r="13" spans="1:30" ht="15">
      <c r="A13" s="66" t="s">
        <v>212</v>
      </c>
      <c r="B13" s="66" t="s">
        <v>214</v>
      </c>
      <c r="C13" s="67"/>
      <c r="D13" s="68">
        <v>1</v>
      </c>
      <c r="E13" s="69" t="s">
        <v>132</v>
      </c>
      <c r="F13" s="70"/>
      <c r="G13" s="67"/>
      <c r="H13" s="71"/>
      <c r="I13" s="72"/>
      <c r="J13" s="72"/>
      <c r="K13" s="35" t="s">
        <v>65</v>
      </c>
      <c r="L13" s="80">
        <v>13</v>
      </c>
      <c r="M13" s="80"/>
      <c r="N13" s="74"/>
      <c r="O13" s="91" t="s">
        <v>291</v>
      </c>
      <c r="P13" s="91">
        <v>1</v>
      </c>
      <c r="Q13" s="91" t="s">
        <v>292</v>
      </c>
      <c r="R13" s="91"/>
      <c r="S13" s="91"/>
      <c r="T13" s="90" t="str">
        <f>REPLACE(INDEX(GroupVertices[Group],MATCH(Edges[[#This Row],[Vertex 1]],GroupVertices[Vertex],0)),1,1,"")</f>
        <v>1</v>
      </c>
      <c r="U13" s="90" t="str">
        <f>REPLACE(INDEX(GroupVertices[Group],MATCH(Edges[[#This Row],[Vertex 2]],GroupVertices[Vertex],0)),1,1,"")</f>
        <v>2</v>
      </c>
      <c r="V13" s="35"/>
      <c r="W13" s="35"/>
      <c r="X13" s="35"/>
      <c r="Y13" s="35"/>
      <c r="Z13" s="35"/>
      <c r="AA13" s="35"/>
      <c r="AB13" s="35"/>
      <c r="AC13" s="35"/>
      <c r="AD13" s="35"/>
    </row>
    <row r="14" spans="1:30" ht="15">
      <c r="A14" s="66" t="s">
        <v>215</v>
      </c>
      <c r="B14" s="66" t="s">
        <v>253</v>
      </c>
      <c r="C14" s="67"/>
      <c r="D14" s="68">
        <v>1</v>
      </c>
      <c r="E14" s="69" t="s">
        <v>132</v>
      </c>
      <c r="F14" s="70"/>
      <c r="G14" s="67"/>
      <c r="H14" s="71"/>
      <c r="I14" s="72"/>
      <c r="J14" s="72"/>
      <c r="K14" s="35" t="s">
        <v>65</v>
      </c>
      <c r="L14" s="80">
        <v>14</v>
      </c>
      <c r="M14" s="80"/>
      <c r="N14" s="74"/>
      <c r="O14" s="91" t="s">
        <v>291</v>
      </c>
      <c r="P14" s="91">
        <v>1</v>
      </c>
      <c r="Q14" s="91" t="s">
        <v>292</v>
      </c>
      <c r="R14" s="91"/>
      <c r="S14" s="91"/>
      <c r="T14" s="90" t="str">
        <f>REPLACE(INDEX(GroupVertices[Group],MATCH(Edges[[#This Row],[Vertex 1]],GroupVertices[Vertex],0)),1,1,"")</f>
        <v>1</v>
      </c>
      <c r="U14" s="90" t="str">
        <f>REPLACE(INDEX(GroupVertices[Group],MATCH(Edges[[#This Row],[Vertex 2]],GroupVertices[Vertex],0)),1,1,"")</f>
        <v>3</v>
      </c>
      <c r="V14" s="35"/>
      <c r="W14" s="35"/>
      <c r="X14" s="35"/>
      <c r="Y14" s="35"/>
      <c r="Z14" s="35"/>
      <c r="AA14" s="35"/>
      <c r="AB14" s="35"/>
      <c r="AC14" s="35"/>
      <c r="AD14" s="35"/>
    </row>
    <row r="15" spans="1:30" ht="15">
      <c r="A15" s="66" t="s">
        <v>212</v>
      </c>
      <c r="B15" s="66" t="s">
        <v>215</v>
      </c>
      <c r="C15" s="67"/>
      <c r="D15" s="68">
        <v>1</v>
      </c>
      <c r="E15" s="69" t="s">
        <v>132</v>
      </c>
      <c r="F15" s="70"/>
      <c r="G15" s="67"/>
      <c r="H15" s="71"/>
      <c r="I15" s="72"/>
      <c r="J15" s="72"/>
      <c r="K15" s="35" t="s">
        <v>65</v>
      </c>
      <c r="L15" s="80">
        <v>15</v>
      </c>
      <c r="M15" s="80"/>
      <c r="N15" s="74"/>
      <c r="O15" s="91" t="s">
        <v>291</v>
      </c>
      <c r="P15" s="91">
        <v>1</v>
      </c>
      <c r="Q15" s="91" t="s">
        <v>292</v>
      </c>
      <c r="R15" s="91"/>
      <c r="S15" s="91"/>
      <c r="T15" s="90" t="str">
        <f>REPLACE(INDEX(GroupVertices[Group],MATCH(Edges[[#This Row],[Vertex 1]],GroupVertices[Vertex],0)),1,1,"")</f>
        <v>1</v>
      </c>
      <c r="U15" s="90" t="str">
        <f>REPLACE(INDEX(GroupVertices[Group],MATCH(Edges[[#This Row],[Vertex 2]],GroupVertices[Vertex],0)),1,1,"")</f>
        <v>1</v>
      </c>
      <c r="V15" s="35"/>
      <c r="W15" s="35"/>
      <c r="X15" s="35"/>
      <c r="Y15" s="35"/>
      <c r="Z15" s="35"/>
      <c r="AA15" s="35"/>
      <c r="AB15" s="35"/>
      <c r="AC15" s="35"/>
      <c r="AD15" s="35"/>
    </row>
    <row r="16" spans="1:30" ht="15">
      <c r="A16" s="66" t="s">
        <v>212</v>
      </c>
      <c r="B16" s="66" t="s">
        <v>276</v>
      </c>
      <c r="C16" s="67"/>
      <c r="D16" s="68">
        <v>1</v>
      </c>
      <c r="E16" s="69" t="s">
        <v>132</v>
      </c>
      <c r="F16" s="70"/>
      <c r="G16" s="67"/>
      <c r="H16" s="71"/>
      <c r="I16" s="72"/>
      <c r="J16" s="72"/>
      <c r="K16" s="35" t="s">
        <v>65</v>
      </c>
      <c r="L16" s="80">
        <v>16</v>
      </c>
      <c r="M16" s="80"/>
      <c r="N16" s="74"/>
      <c r="O16" s="91" t="s">
        <v>291</v>
      </c>
      <c r="P16" s="91">
        <v>1</v>
      </c>
      <c r="Q16" s="91" t="s">
        <v>292</v>
      </c>
      <c r="R16" s="91"/>
      <c r="S16" s="91"/>
      <c r="T16" s="90" t="str">
        <f>REPLACE(INDEX(GroupVertices[Group],MATCH(Edges[[#This Row],[Vertex 1]],GroupVertices[Vertex],0)),1,1,"")</f>
        <v>1</v>
      </c>
      <c r="U16" s="90" t="str">
        <f>REPLACE(INDEX(GroupVertices[Group],MATCH(Edges[[#This Row],[Vertex 2]],GroupVertices[Vertex],0)),1,1,"")</f>
        <v>1</v>
      </c>
      <c r="V16" s="35"/>
      <c r="W16" s="35"/>
      <c r="X16" s="35"/>
      <c r="Y16" s="35"/>
      <c r="Z16" s="35"/>
      <c r="AA16" s="35"/>
      <c r="AB16" s="35"/>
      <c r="AC16" s="35"/>
      <c r="AD16" s="35"/>
    </row>
    <row r="17" spans="1:30" ht="15">
      <c r="A17" s="66" t="s">
        <v>216</v>
      </c>
      <c r="B17" s="66" t="s">
        <v>219</v>
      </c>
      <c r="C17" s="67"/>
      <c r="D17" s="68">
        <v>1</v>
      </c>
      <c r="E17" s="69" t="s">
        <v>132</v>
      </c>
      <c r="F17" s="70"/>
      <c r="G17" s="67"/>
      <c r="H17" s="71"/>
      <c r="I17" s="72"/>
      <c r="J17" s="72"/>
      <c r="K17" s="35" t="s">
        <v>65</v>
      </c>
      <c r="L17" s="80">
        <v>17</v>
      </c>
      <c r="M17" s="80"/>
      <c r="N17" s="74"/>
      <c r="O17" s="91" t="s">
        <v>291</v>
      </c>
      <c r="P17" s="91">
        <v>1</v>
      </c>
      <c r="Q17" s="91" t="s">
        <v>292</v>
      </c>
      <c r="R17" s="91"/>
      <c r="S17" s="91"/>
      <c r="T17" s="90" t="str">
        <f>REPLACE(INDEX(GroupVertices[Group],MATCH(Edges[[#This Row],[Vertex 1]],GroupVertices[Vertex],0)),1,1,"")</f>
        <v>2</v>
      </c>
      <c r="U17" s="90" t="str">
        <f>REPLACE(INDEX(GroupVertices[Group],MATCH(Edges[[#This Row],[Vertex 2]],GroupVertices[Vertex],0)),1,1,"")</f>
        <v>2</v>
      </c>
      <c r="V17" s="35"/>
      <c r="W17" s="35"/>
      <c r="X17" s="35"/>
      <c r="Y17" s="35"/>
      <c r="Z17" s="35"/>
      <c r="AA17" s="35"/>
      <c r="AB17" s="35"/>
      <c r="AC17" s="35"/>
      <c r="AD17" s="35"/>
    </row>
    <row r="18" spans="1:30" ht="15">
      <c r="A18" s="66" t="s">
        <v>216</v>
      </c>
      <c r="B18" s="66" t="s">
        <v>270</v>
      </c>
      <c r="C18" s="67"/>
      <c r="D18" s="68">
        <v>1</v>
      </c>
      <c r="E18" s="69" t="s">
        <v>132</v>
      </c>
      <c r="F18" s="70"/>
      <c r="G18" s="67"/>
      <c r="H18" s="71"/>
      <c r="I18" s="72"/>
      <c r="J18" s="72"/>
      <c r="K18" s="35" t="s">
        <v>65</v>
      </c>
      <c r="L18" s="80">
        <v>18</v>
      </c>
      <c r="M18" s="80"/>
      <c r="N18" s="74"/>
      <c r="O18" s="91" t="s">
        <v>291</v>
      </c>
      <c r="P18" s="91">
        <v>1</v>
      </c>
      <c r="Q18" s="91" t="s">
        <v>292</v>
      </c>
      <c r="R18" s="91"/>
      <c r="S18" s="91"/>
      <c r="T18" s="90" t="str">
        <f>REPLACE(INDEX(GroupVertices[Group],MATCH(Edges[[#This Row],[Vertex 1]],GroupVertices[Vertex],0)),1,1,"")</f>
        <v>2</v>
      </c>
      <c r="U18" s="90" t="str">
        <f>REPLACE(INDEX(GroupVertices[Group],MATCH(Edges[[#This Row],[Vertex 2]],GroupVertices[Vertex],0)),1,1,"")</f>
        <v>2</v>
      </c>
      <c r="V18" s="35"/>
      <c r="W18" s="35"/>
      <c r="X18" s="35"/>
      <c r="Y18" s="35"/>
      <c r="Z18" s="35"/>
      <c r="AA18" s="35"/>
      <c r="AB18" s="35"/>
      <c r="AC18" s="35"/>
      <c r="AD18" s="35"/>
    </row>
    <row r="19" spans="1:30" ht="15">
      <c r="A19" s="66" t="s">
        <v>212</v>
      </c>
      <c r="B19" s="66" t="s">
        <v>216</v>
      </c>
      <c r="C19" s="67"/>
      <c r="D19" s="68">
        <v>1</v>
      </c>
      <c r="E19" s="69" t="s">
        <v>132</v>
      </c>
      <c r="F19" s="70"/>
      <c r="G19" s="67"/>
      <c r="H19" s="71"/>
      <c r="I19" s="72"/>
      <c r="J19" s="72"/>
      <c r="K19" s="35" t="s">
        <v>65</v>
      </c>
      <c r="L19" s="80">
        <v>19</v>
      </c>
      <c r="M19" s="80"/>
      <c r="N19" s="74"/>
      <c r="O19" s="91" t="s">
        <v>291</v>
      </c>
      <c r="P19" s="91">
        <v>1</v>
      </c>
      <c r="Q19" s="91" t="s">
        <v>292</v>
      </c>
      <c r="R19" s="91"/>
      <c r="S19" s="91"/>
      <c r="T19" s="90" t="str">
        <f>REPLACE(INDEX(GroupVertices[Group],MATCH(Edges[[#This Row],[Vertex 1]],GroupVertices[Vertex],0)),1,1,"")</f>
        <v>1</v>
      </c>
      <c r="U19" s="90" t="str">
        <f>REPLACE(INDEX(GroupVertices[Group],MATCH(Edges[[#This Row],[Vertex 2]],GroupVertices[Vertex],0)),1,1,"")</f>
        <v>2</v>
      </c>
      <c r="V19" s="35"/>
      <c r="W19" s="35"/>
      <c r="X19" s="35"/>
      <c r="Y19" s="35"/>
      <c r="Z19" s="35"/>
      <c r="AA19" s="35"/>
      <c r="AB19" s="35"/>
      <c r="AC19" s="35"/>
      <c r="AD19" s="35"/>
    </row>
    <row r="20" spans="1:30" ht="15">
      <c r="A20" s="66" t="s">
        <v>217</v>
      </c>
      <c r="B20" s="66" t="s">
        <v>277</v>
      </c>
      <c r="C20" s="67"/>
      <c r="D20" s="68">
        <v>1</v>
      </c>
      <c r="E20" s="69" t="s">
        <v>132</v>
      </c>
      <c r="F20" s="70"/>
      <c r="G20" s="67"/>
      <c r="H20" s="71"/>
      <c r="I20" s="72"/>
      <c r="J20" s="72"/>
      <c r="K20" s="35" t="s">
        <v>65</v>
      </c>
      <c r="L20" s="80">
        <v>20</v>
      </c>
      <c r="M20" s="80"/>
      <c r="N20" s="74"/>
      <c r="O20" s="91" t="s">
        <v>291</v>
      </c>
      <c r="P20" s="91">
        <v>1</v>
      </c>
      <c r="Q20" s="91" t="s">
        <v>292</v>
      </c>
      <c r="R20" s="91"/>
      <c r="S20" s="91"/>
      <c r="T20" s="90" t="str">
        <f>REPLACE(INDEX(GroupVertices[Group],MATCH(Edges[[#This Row],[Vertex 1]],GroupVertices[Vertex],0)),1,1,"")</f>
        <v>2</v>
      </c>
      <c r="U20" s="90" t="str">
        <f>REPLACE(INDEX(GroupVertices[Group],MATCH(Edges[[#This Row],[Vertex 2]],GroupVertices[Vertex],0)),1,1,"")</f>
        <v>1</v>
      </c>
      <c r="V20" s="35"/>
      <c r="W20" s="35"/>
      <c r="X20" s="35"/>
      <c r="Y20" s="35"/>
      <c r="Z20" s="35"/>
      <c r="AA20" s="35"/>
      <c r="AB20" s="35"/>
      <c r="AC20" s="35"/>
      <c r="AD20" s="35"/>
    </row>
    <row r="21" spans="1:30" ht="15">
      <c r="A21" s="66" t="s">
        <v>212</v>
      </c>
      <c r="B21" s="66" t="s">
        <v>277</v>
      </c>
      <c r="C21" s="67"/>
      <c r="D21" s="68">
        <v>1</v>
      </c>
      <c r="E21" s="69" t="s">
        <v>132</v>
      </c>
      <c r="F21" s="70"/>
      <c r="G21" s="67"/>
      <c r="H21" s="71"/>
      <c r="I21" s="72"/>
      <c r="J21" s="72"/>
      <c r="K21" s="35" t="s">
        <v>65</v>
      </c>
      <c r="L21" s="80">
        <v>21</v>
      </c>
      <c r="M21" s="80"/>
      <c r="N21" s="74"/>
      <c r="O21" s="91" t="s">
        <v>291</v>
      </c>
      <c r="P21" s="91">
        <v>1</v>
      </c>
      <c r="Q21" s="91" t="s">
        <v>292</v>
      </c>
      <c r="R21" s="91"/>
      <c r="S21" s="91"/>
      <c r="T21" s="90" t="str">
        <f>REPLACE(INDEX(GroupVertices[Group],MATCH(Edges[[#This Row],[Vertex 1]],GroupVertices[Vertex],0)),1,1,"")</f>
        <v>1</v>
      </c>
      <c r="U21" s="90" t="str">
        <f>REPLACE(INDEX(GroupVertices[Group],MATCH(Edges[[#This Row],[Vertex 2]],GroupVertices[Vertex],0)),1,1,"")</f>
        <v>1</v>
      </c>
      <c r="V21" s="35"/>
      <c r="W21" s="35"/>
      <c r="X21" s="35"/>
      <c r="Y21" s="35"/>
      <c r="Z21" s="35"/>
      <c r="AA21" s="35"/>
      <c r="AB21" s="35"/>
      <c r="AC21" s="35"/>
      <c r="AD21" s="35"/>
    </row>
    <row r="22" spans="1:30" ht="15">
      <c r="A22" s="66" t="s">
        <v>218</v>
      </c>
      <c r="B22" s="66" t="s">
        <v>217</v>
      </c>
      <c r="C22" s="67"/>
      <c r="D22" s="68">
        <v>1</v>
      </c>
      <c r="E22" s="69" t="s">
        <v>132</v>
      </c>
      <c r="F22" s="70"/>
      <c r="G22" s="67"/>
      <c r="H22" s="71"/>
      <c r="I22" s="72"/>
      <c r="J22" s="72"/>
      <c r="K22" s="35" t="s">
        <v>65</v>
      </c>
      <c r="L22" s="80">
        <v>22</v>
      </c>
      <c r="M22" s="80"/>
      <c r="N22" s="74"/>
      <c r="O22" s="91" t="s">
        <v>291</v>
      </c>
      <c r="P22" s="91">
        <v>1</v>
      </c>
      <c r="Q22" s="91" t="s">
        <v>292</v>
      </c>
      <c r="R22" s="91"/>
      <c r="S22" s="91"/>
      <c r="T22" s="90" t="str">
        <f>REPLACE(INDEX(GroupVertices[Group],MATCH(Edges[[#This Row],[Vertex 1]],GroupVertices[Vertex],0)),1,1,"")</f>
        <v>2</v>
      </c>
      <c r="U22" s="90" t="str">
        <f>REPLACE(INDEX(GroupVertices[Group],MATCH(Edges[[#This Row],[Vertex 2]],GroupVertices[Vertex],0)),1,1,"")</f>
        <v>2</v>
      </c>
      <c r="V22" s="35"/>
      <c r="W22" s="35"/>
      <c r="X22" s="35"/>
      <c r="Y22" s="35"/>
      <c r="Z22" s="35"/>
      <c r="AA22" s="35"/>
      <c r="AB22" s="35"/>
      <c r="AC22" s="35"/>
      <c r="AD22" s="35"/>
    </row>
    <row r="23" spans="1:30" ht="15">
      <c r="A23" s="66" t="s">
        <v>218</v>
      </c>
      <c r="B23" s="66" t="s">
        <v>270</v>
      </c>
      <c r="C23" s="67"/>
      <c r="D23" s="68">
        <v>1</v>
      </c>
      <c r="E23" s="69" t="s">
        <v>132</v>
      </c>
      <c r="F23" s="70"/>
      <c r="G23" s="67"/>
      <c r="H23" s="71"/>
      <c r="I23" s="72"/>
      <c r="J23" s="72"/>
      <c r="K23" s="35" t="s">
        <v>65</v>
      </c>
      <c r="L23" s="80">
        <v>23</v>
      </c>
      <c r="M23" s="80"/>
      <c r="N23" s="74"/>
      <c r="O23" s="91" t="s">
        <v>291</v>
      </c>
      <c r="P23" s="91">
        <v>1</v>
      </c>
      <c r="Q23" s="91" t="s">
        <v>292</v>
      </c>
      <c r="R23" s="91"/>
      <c r="S23" s="91"/>
      <c r="T23" s="90" t="str">
        <f>REPLACE(INDEX(GroupVertices[Group],MATCH(Edges[[#This Row],[Vertex 1]],GroupVertices[Vertex],0)),1,1,"")</f>
        <v>2</v>
      </c>
      <c r="U23" s="90" t="str">
        <f>REPLACE(INDEX(GroupVertices[Group],MATCH(Edges[[#This Row],[Vertex 2]],GroupVertices[Vertex],0)),1,1,"")</f>
        <v>2</v>
      </c>
      <c r="V23" s="35"/>
      <c r="W23" s="35"/>
      <c r="X23" s="35"/>
      <c r="Y23" s="35"/>
      <c r="Z23" s="35"/>
      <c r="AA23" s="35"/>
      <c r="AB23" s="35"/>
      <c r="AC23" s="35"/>
      <c r="AD23" s="35"/>
    </row>
    <row r="24" spans="1:30" ht="15">
      <c r="A24" s="66" t="s">
        <v>212</v>
      </c>
      <c r="B24" s="66" t="s">
        <v>218</v>
      </c>
      <c r="C24" s="67"/>
      <c r="D24" s="68">
        <v>1</v>
      </c>
      <c r="E24" s="69" t="s">
        <v>132</v>
      </c>
      <c r="F24" s="70"/>
      <c r="G24" s="67"/>
      <c r="H24" s="71"/>
      <c r="I24" s="72"/>
      <c r="J24" s="72"/>
      <c r="K24" s="35" t="s">
        <v>65</v>
      </c>
      <c r="L24" s="80">
        <v>24</v>
      </c>
      <c r="M24" s="80"/>
      <c r="N24" s="74"/>
      <c r="O24" s="91" t="s">
        <v>291</v>
      </c>
      <c r="P24" s="91">
        <v>1</v>
      </c>
      <c r="Q24" s="91" t="s">
        <v>292</v>
      </c>
      <c r="R24" s="91"/>
      <c r="S24" s="91"/>
      <c r="T24" s="90" t="str">
        <f>REPLACE(INDEX(GroupVertices[Group],MATCH(Edges[[#This Row],[Vertex 1]],GroupVertices[Vertex],0)),1,1,"")</f>
        <v>1</v>
      </c>
      <c r="U24" s="90" t="str">
        <f>REPLACE(INDEX(GroupVertices[Group],MATCH(Edges[[#This Row],[Vertex 2]],GroupVertices[Vertex],0)),1,1,"")</f>
        <v>2</v>
      </c>
      <c r="V24" s="35"/>
      <c r="W24" s="35"/>
      <c r="X24" s="35"/>
      <c r="Y24" s="35"/>
      <c r="Z24" s="35"/>
      <c r="AA24" s="35"/>
      <c r="AB24" s="35"/>
      <c r="AC24" s="35"/>
      <c r="AD24" s="35"/>
    </row>
    <row r="25" spans="1:30" ht="15">
      <c r="A25" s="66" t="s">
        <v>219</v>
      </c>
      <c r="B25" s="66" t="s">
        <v>218</v>
      </c>
      <c r="C25" s="67"/>
      <c r="D25" s="68">
        <v>1</v>
      </c>
      <c r="E25" s="69" t="s">
        <v>132</v>
      </c>
      <c r="F25" s="70"/>
      <c r="G25" s="67"/>
      <c r="H25" s="71"/>
      <c r="I25" s="72"/>
      <c r="J25" s="72"/>
      <c r="K25" s="35" t="s">
        <v>65</v>
      </c>
      <c r="L25" s="80">
        <v>25</v>
      </c>
      <c r="M25" s="80"/>
      <c r="N25" s="74"/>
      <c r="O25" s="91" t="s">
        <v>291</v>
      </c>
      <c r="P25" s="91">
        <v>1</v>
      </c>
      <c r="Q25" s="91" t="s">
        <v>292</v>
      </c>
      <c r="R25" s="91"/>
      <c r="S25" s="91"/>
      <c r="T25" s="90" t="str">
        <f>REPLACE(INDEX(GroupVertices[Group],MATCH(Edges[[#This Row],[Vertex 1]],GroupVertices[Vertex],0)),1,1,"")</f>
        <v>2</v>
      </c>
      <c r="U25" s="90" t="str">
        <f>REPLACE(INDEX(GroupVertices[Group],MATCH(Edges[[#This Row],[Vertex 2]],GroupVertices[Vertex],0)),1,1,"")</f>
        <v>2</v>
      </c>
      <c r="V25" s="35"/>
      <c r="W25" s="35"/>
      <c r="X25" s="35"/>
      <c r="Y25" s="35"/>
      <c r="Z25" s="35"/>
      <c r="AA25" s="35"/>
      <c r="AB25" s="35"/>
      <c r="AC25" s="35"/>
      <c r="AD25" s="35"/>
    </row>
    <row r="26" spans="1:30" ht="15">
      <c r="A26" s="66" t="s">
        <v>212</v>
      </c>
      <c r="B26" s="66" t="s">
        <v>278</v>
      </c>
      <c r="C26" s="67"/>
      <c r="D26" s="68">
        <v>1</v>
      </c>
      <c r="E26" s="69" t="s">
        <v>132</v>
      </c>
      <c r="F26" s="70"/>
      <c r="G26" s="67"/>
      <c r="H26" s="71"/>
      <c r="I26" s="72"/>
      <c r="J26" s="72"/>
      <c r="K26" s="35" t="s">
        <v>65</v>
      </c>
      <c r="L26" s="80">
        <v>26</v>
      </c>
      <c r="M26" s="80"/>
      <c r="N26" s="74"/>
      <c r="O26" s="91" t="s">
        <v>291</v>
      </c>
      <c r="P26" s="91">
        <v>1</v>
      </c>
      <c r="Q26" s="91" t="s">
        <v>292</v>
      </c>
      <c r="R26" s="91"/>
      <c r="S26" s="91"/>
      <c r="T26" s="90" t="str">
        <f>REPLACE(INDEX(GroupVertices[Group],MATCH(Edges[[#This Row],[Vertex 1]],GroupVertices[Vertex],0)),1,1,"")</f>
        <v>1</v>
      </c>
      <c r="U26" s="90" t="str">
        <f>REPLACE(INDEX(GroupVertices[Group],MATCH(Edges[[#This Row],[Vertex 2]],GroupVertices[Vertex],0)),1,1,"")</f>
        <v>1</v>
      </c>
      <c r="V26" s="35"/>
      <c r="W26" s="35"/>
      <c r="X26" s="35"/>
      <c r="Y26" s="35"/>
      <c r="Z26" s="35"/>
      <c r="AA26" s="35"/>
      <c r="AB26" s="35"/>
      <c r="AC26" s="35"/>
      <c r="AD26" s="35"/>
    </row>
    <row r="27" spans="1:30" ht="15">
      <c r="A27" s="66" t="s">
        <v>212</v>
      </c>
      <c r="B27" s="66" t="s">
        <v>279</v>
      </c>
      <c r="C27" s="67"/>
      <c r="D27" s="68">
        <v>1</v>
      </c>
      <c r="E27" s="69" t="s">
        <v>132</v>
      </c>
      <c r="F27" s="70"/>
      <c r="G27" s="67"/>
      <c r="H27" s="71"/>
      <c r="I27" s="72"/>
      <c r="J27" s="72"/>
      <c r="K27" s="35" t="s">
        <v>65</v>
      </c>
      <c r="L27" s="80">
        <v>27</v>
      </c>
      <c r="M27" s="80"/>
      <c r="N27" s="74"/>
      <c r="O27" s="91" t="s">
        <v>291</v>
      </c>
      <c r="P27" s="91">
        <v>1</v>
      </c>
      <c r="Q27" s="91" t="s">
        <v>292</v>
      </c>
      <c r="R27" s="91"/>
      <c r="S27" s="91"/>
      <c r="T27" s="90" t="str">
        <f>REPLACE(INDEX(GroupVertices[Group],MATCH(Edges[[#This Row],[Vertex 1]],GroupVertices[Vertex],0)),1,1,"")</f>
        <v>1</v>
      </c>
      <c r="U27" s="90" t="str">
        <f>REPLACE(INDEX(GroupVertices[Group],MATCH(Edges[[#This Row],[Vertex 2]],GroupVertices[Vertex],0)),1,1,"")</f>
        <v>1</v>
      </c>
      <c r="V27" s="35"/>
      <c r="W27" s="35"/>
      <c r="X27" s="35"/>
      <c r="Y27" s="35"/>
      <c r="Z27" s="35"/>
      <c r="AA27" s="35"/>
      <c r="AB27" s="35"/>
      <c r="AC27" s="35"/>
      <c r="AD27" s="35"/>
    </row>
    <row r="28" spans="1:30" ht="15">
      <c r="A28" s="66" t="s">
        <v>220</v>
      </c>
      <c r="B28" s="66" t="s">
        <v>217</v>
      </c>
      <c r="C28" s="67"/>
      <c r="D28" s="68">
        <v>1</v>
      </c>
      <c r="E28" s="69" t="s">
        <v>132</v>
      </c>
      <c r="F28" s="70"/>
      <c r="G28" s="67"/>
      <c r="H28" s="71"/>
      <c r="I28" s="72"/>
      <c r="J28" s="72"/>
      <c r="K28" s="35" t="s">
        <v>65</v>
      </c>
      <c r="L28" s="80">
        <v>28</v>
      </c>
      <c r="M28" s="80"/>
      <c r="N28" s="74"/>
      <c r="O28" s="91" t="s">
        <v>291</v>
      </c>
      <c r="P28" s="91">
        <v>1</v>
      </c>
      <c r="Q28" s="91" t="s">
        <v>292</v>
      </c>
      <c r="R28" s="91"/>
      <c r="S28" s="91"/>
      <c r="T28" s="90" t="str">
        <f>REPLACE(INDEX(GroupVertices[Group],MATCH(Edges[[#This Row],[Vertex 1]],GroupVertices[Vertex],0)),1,1,"")</f>
        <v>2</v>
      </c>
      <c r="U28" s="90" t="str">
        <f>REPLACE(INDEX(GroupVertices[Group],MATCH(Edges[[#This Row],[Vertex 2]],GroupVertices[Vertex],0)),1,1,"")</f>
        <v>2</v>
      </c>
      <c r="V28" s="35"/>
      <c r="W28" s="35"/>
      <c r="X28" s="35"/>
      <c r="Y28" s="35"/>
      <c r="Z28" s="35"/>
      <c r="AA28" s="35"/>
      <c r="AB28" s="35"/>
      <c r="AC28" s="35"/>
      <c r="AD28" s="35"/>
    </row>
    <row r="29" spans="1:30" ht="15">
      <c r="A29" s="66" t="s">
        <v>220</v>
      </c>
      <c r="B29" s="66" t="s">
        <v>270</v>
      </c>
      <c r="C29" s="67"/>
      <c r="D29" s="68">
        <v>1</v>
      </c>
      <c r="E29" s="69" t="s">
        <v>132</v>
      </c>
      <c r="F29" s="70"/>
      <c r="G29" s="67"/>
      <c r="H29" s="71"/>
      <c r="I29" s="72"/>
      <c r="J29" s="72"/>
      <c r="K29" s="35" t="s">
        <v>65</v>
      </c>
      <c r="L29" s="80">
        <v>29</v>
      </c>
      <c r="M29" s="80"/>
      <c r="N29" s="74"/>
      <c r="O29" s="91" t="s">
        <v>291</v>
      </c>
      <c r="P29" s="91">
        <v>1</v>
      </c>
      <c r="Q29" s="91" t="s">
        <v>292</v>
      </c>
      <c r="R29" s="91"/>
      <c r="S29" s="91"/>
      <c r="T29" s="90" t="str">
        <f>REPLACE(INDEX(GroupVertices[Group],MATCH(Edges[[#This Row],[Vertex 1]],GroupVertices[Vertex],0)),1,1,"")</f>
        <v>2</v>
      </c>
      <c r="U29" s="90" t="str">
        <f>REPLACE(INDEX(GroupVertices[Group],MATCH(Edges[[#This Row],[Vertex 2]],GroupVertices[Vertex],0)),1,1,"")</f>
        <v>2</v>
      </c>
      <c r="V29" s="35"/>
      <c r="W29" s="35"/>
      <c r="X29" s="35"/>
      <c r="Y29" s="35"/>
      <c r="Z29" s="35"/>
      <c r="AA29" s="35"/>
      <c r="AB29" s="35"/>
      <c r="AC29" s="35"/>
      <c r="AD29" s="35"/>
    </row>
    <row r="30" spans="1:30" ht="15">
      <c r="A30" s="66" t="s">
        <v>212</v>
      </c>
      <c r="B30" s="66" t="s">
        <v>220</v>
      </c>
      <c r="C30" s="67"/>
      <c r="D30" s="68">
        <v>1</v>
      </c>
      <c r="E30" s="69" t="s">
        <v>132</v>
      </c>
      <c r="F30" s="70"/>
      <c r="G30" s="67"/>
      <c r="H30" s="71"/>
      <c r="I30" s="72"/>
      <c r="J30" s="72"/>
      <c r="K30" s="35" t="s">
        <v>65</v>
      </c>
      <c r="L30" s="80">
        <v>30</v>
      </c>
      <c r="M30" s="80"/>
      <c r="N30" s="74"/>
      <c r="O30" s="91" t="s">
        <v>291</v>
      </c>
      <c r="P30" s="91">
        <v>1</v>
      </c>
      <c r="Q30" s="91" t="s">
        <v>292</v>
      </c>
      <c r="R30" s="91"/>
      <c r="S30" s="91"/>
      <c r="T30" s="90" t="str">
        <f>REPLACE(INDEX(GroupVertices[Group],MATCH(Edges[[#This Row],[Vertex 1]],GroupVertices[Vertex],0)),1,1,"")</f>
        <v>1</v>
      </c>
      <c r="U30" s="90" t="str">
        <f>REPLACE(INDEX(GroupVertices[Group],MATCH(Edges[[#This Row],[Vertex 2]],GroupVertices[Vertex],0)),1,1,"")</f>
        <v>2</v>
      </c>
      <c r="V30" s="35"/>
      <c r="W30" s="35"/>
      <c r="X30" s="35"/>
      <c r="Y30" s="35"/>
      <c r="Z30" s="35"/>
      <c r="AA30" s="35"/>
      <c r="AB30" s="35"/>
      <c r="AC30" s="35"/>
      <c r="AD30" s="35"/>
    </row>
    <row r="31" spans="1:30" ht="15">
      <c r="A31" s="66" t="s">
        <v>221</v>
      </c>
      <c r="B31" s="66" t="s">
        <v>274</v>
      </c>
      <c r="C31" s="67"/>
      <c r="D31" s="68">
        <v>1</v>
      </c>
      <c r="E31" s="69" t="s">
        <v>132</v>
      </c>
      <c r="F31" s="70"/>
      <c r="G31" s="67"/>
      <c r="H31" s="71"/>
      <c r="I31" s="72"/>
      <c r="J31" s="72"/>
      <c r="K31" s="35" t="s">
        <v>65</v>
      </c>
      <c r="L31" s="80">
        <v>31</v>
      </c>
      <c r="M31" s="80"/>
      <c r="N31" s="74"/>
      <c r="O31" s="91" t="s">
        <v>291</v>
      </c>
      <c r="P31" s="91">
        <v>1</v>
      </c>
      <c r="Q31" s="91" t="s">
        <v>292</v>
      </c>
      <c r="R31" s="91"/>
      <c r="S31" s="91"/>
      <c r="T31" s="90" t="str">
        <f>REPLACE(INDEX(GroupVertices[Group],MATCH(Edges[[#This Row],[Vertex 1]],GroupVertices[Vertex],0)),1,1,"")</f>
        <v>1</v>
      </c>
      <c r="U31" s="90" t="str">
        <f>REPLACE(INDEX(GroupVertices[Group],MATCH(Edges[[#This Row],[Vertex 2]],GroupVertices[Vertex],0)),1,1,"")</f>
        <v>1</v>
      </c>
      <c r="V31" s="35"/>
      <c r="W31" s="35"/>
      <c r="X31" s="35"/>
      <c r="Y31" s="35"/>
      <c r="Z31" s="35"/>
      <c r="AA31" s="35"/>
      <c r="AB31" s="35"/>
      <c r="AC31" s="35"/>
      <c r="AD31" s="35"/>
    </row>
    <row r="32" spans="1:30" ht="15">
      <c r="A32" s="66" t="s">
        <v>212</v>
      </c>
      <c r="B32" s="66" t="s">
        <v>221</v>
      </c>
      <c r="C32" s="67"/>
      <c r="D32" s="68">
        <v>1</v>
      </c>
      <c r="E32" s="69" t="s">
        <v>132</v>
      </c>
      <c r="F32" s="70"/>
      <c r="G32" s="67"/>
      <c r="H32" s="71"/>
      <c r="I32" s="72"/>
      <c r="J32" s="72"/>
      <c r="K32" s="35" t="s">
        <v>65</v>
      </c>
      <c r="L32" s="80">
        <v>32</v>
      </c>
      <c r="M32" s="80"/>
      <c r="N32" s="74"/>
      <c r="O32" s="91" t="s">
        <v>291</v>
      </c>
      <c r="P32" s="91">
        <v>1</v>
      </c>
      <c r="Q32" s="91" t="s">
        <v>292</v>
      </c>
      <c r="R32" s="91"/>
      <c r="S32" s="91"/>
      <c r="T32" s="90" t="str">
        <f>REPLACE(INDEX(GroupVertices[Group],MATCH(Edges[[#This Row],[Vertex 1]],GroupVertices[Vertex],0)),1,1,"")</f>
        <v>1</v>
      </c>
      <c r="U32" s="90" t="str">
        <f>REPLACE(INDEX(GroupVertices[Group],MATCH(Edges[[#This Row],[Vertex 2]],GroupVertices[Vertex],0)),1,1,"")</f>
        <v>1</v>
      </c>
      <c r="V32" s="35"/>
      <c r="W32" s="35"/>
      <c r="X32" s="35"/>
      <c r="Y32" s="35"/>
      <c r="Z32" s="35"/>
      <c r="AA32" s="35"/>
      <c r="AB32" s="35"/>
      <c r="AC32" s="35"/>
      <c r="AD32" s="35"/>
    </row>
    <row r="33" spans="1:30" ht="15">
      <c r="A33" s="66" t="s">
        <v>222</v>
      </c>
      <c r="B33" s="66" t="s">
        <v>271</v>
      </c>
      <c r="C33" s="67"/>
      <c r="D33" s="68">
        <v>1</v>
      </c>
      <c r="E33" s="69" t="s">
        <v>132</v>
      </c>
      <c r="F33" s="70"/>
      <c r="G33" s="67"/>
      <c r="H33" s="71"/>
      <c r="I33" s="72"/>
      <c r="J33" s="72"/>
      <c r="K33" s="35" t="s">
        <v>65</v>
      </c>
      <c r="L33" s="80">
        <v>33</v>
      </c>
      <c r="M33" s="80"/>
      <c r="N33" s="74"/>
      <c r="O33" s="91" t="s">
        <v>291</v>
      </c>
      <c r="P33" s="91">
        <v>1</v>
      </c>
      <c r="Q33" s="91" t="s">
        <v>292</v>
      </c>
      <c r="R33" s="91"/>
      <c r="S33" s="91"/>
      <c r="T33" s="90" t="str">
        <f>REPLACE(INDEX(GroupVertices[Group],MATCH(Edges[[#This Row],[Vertex 1]],GroupVertices[Vertex],0)),1,1,"")</f>
        <v>1</v>
      </c>
      <c r="U33" s="90" t="str">
        <f>REPLACE(INDEX(GroupVertices[Group],MATCH(Edges[[#This Row],[Vertex 2]],GroupVertices[Vertex],0)),1,1,"")</f>
        <v>3</v>
      </c>
      <c r="V33" s="35"/>
      <c r="W33" s="35"/>
      <c r="X33" s="35"/>
      <c r="Y33" s="35"/>
      <c r="Z33" s="35"/>
      <c r="AA33" s="35"/>
      <c r="AB33" s="35"/>
      <c r="AC33" s="35"/>
      <c r="AD33" s="35"/>
    </row>
    <row r="34" spans="1:30" ht="15">
      <c r="A34" s="66" t="s">
        <v>222</v>
      </c>
      <c r="B34" s="66" t="s">
        <v>223</v>
      </c>
      <c r="C34" s="67"/>
      <c r="D34" s="68">
        <v>1</v>
      </c>
      <c r="E34" s="69" t="s">
        <v>132</v>
      </c>
      <c r="F34" s="70"/>
      <c r="G34" s="67"/>
      <c r="H34" s="71"/>
      <c r="I34" s="72"/>
      <c r="J34" s="72"/>
      <c r="K34" s="35" t="s">
        <v>66</v>
      </c>
      <c r="L34" s="80">
        <v>34</v>
      </c>
      <c r="M34" s="80"/>
      <c r="N34" s="74"/>
      <c r="O34" s="91" t="s">
        <v>291</v>
      </c>
      <c r="P34" s="91">
        <v>1</v>
      </c>
      <c r="Q34" s="91" t="s">
        <v>292</v>
      </c>
      <c r="R34" s="91"/>
      <c r="S34" s="91"/>
      <c r="T34" s="90" t="str">
        <f>REPLACE(INDEX(GroupVertices[Group],MATCH(Edges[[#This Row],[Vertex 1]],GroupVertices[Vertex],0)),1,1,"")</f>
        <v>1</v>
      </c>
      <c r="U34" s="90" t="str">
        <f>REPLACE(INDEX(GroupVertices[Group],MATCH(Edges[[#This Row],[Vertex 2]],GroupVertices[Vertex],0)),1,1,"")</f>
        <v>1</v>
      </c>
      <c r="V34" s="35"/>
      <c r="W34" s="35"/>
      <c r="X34" s="35"/>
      <c r="Y34" s="35"/>
      <c r="Z34" s="35"/>
      <c r="AA34" s="35"/>
      <c r="AB34" s="35"/>
      <c r="AC34" s="35"/>
      <c r="AD34" s="35"/>
    </row>
    <row r="35" spans="1:30" ht="15">
      <c r="A35" s="66" t="s">
        <v>222</v>
      </c>
      <c r="B35" s="66" t="s">
        <v>270</v>
      </c>
      <c r="C35" s="67"/>
      <c r="D35" s="68">
        <v>1</v>
      </c>
      <c r="E35" s="69" t="s">
        <v>132</v>
      </c>
      <c r="F35" s="70"/>
      <c r="G35" s="67"/>
      <c r="H35" s="71"/>
      <c r="I35" s="72"/>
      <c r="J35" s="72"/>
      <c r="K35" s="35" t="s">
        <v>65</v>
      </c>
      <c r="L35" s="80">
        <v>35</v>
      </c>
      <c r="M35" s="80"/>
      <c r="N35" s="74"/>
      <c r="O35" s="91" t="s">
        <v>291</v>
      </c>
      <c r="P35" s="91">
        <v>1</v>
      </c>
      <c r="Q35" s="91" t="s">
        <v>292</v>
      </c>
      <c r="R35" s="91"/>
      <c r="S35" s="91"/>
      <c r="T35" s="90" t="str">
        <f>REPLACE(INDEX(GroupVertices[Group],MATCH(Edges[[#This Row],[Vertex 1]],GroupVertices[Vertex],0)),1,1,"")</f>
        <v>1</v>
      </c>
      <c r="U35" s="90" t="str">
        <f>REPLACE(INDEX(GroupVertices[Group],MATCH(Edges[[#This Row],[Vertex 2]],GroupVertices[Vertex],0)),1,1,"")</f>
        <v>2</v>
      </c>
      <c r="V35" s="35"/>
      <c r="W35" s="35"/>
      <c r="X35" s="35"/>
      <c r="Y35" s="35"/>
      <c r="Z35" s="35"/>
      <c r="AA35" s="35"/>
      <c r="AB35" s="35"/>
      <c r="AC35" s="35"/>
      <c r="AD35" s="35"/>
    </row>
    <row r="36" spans="1:30" ht="15">
      <c r="A36" s="66" t="s">
        <v>212</v>
      </c>
      <c r="B36" s="66" t="s">
        <v>222</v>
      </c>
      <c r="C36" s="67"/>
      <c r="D36" s="68">
        <v>1</v>
      </c>
      <c r="E36" s="69" t="s">
        <v>132</v>
      </c>
      <c r="F36" s="70"/>
      <c r="G36" s="67"/>
      <c r="H36" s="71"/>
      <c r="I36" s="72"/>
      <c r="J36" s="72"/>
      <c r="K36" s="35" t="s">
        <v>65</v>
      </c>
      <c r="L36" s="80">
        <v>36</v>
      </c>
      <c r="M36" s="80"/>
      <c r="N36" s="74"/>
      <c r="O36" s="91" t="s">
        <v>291</v>
      </c>
      <c r="P36" s="91">
        <v>1</v>
      </c>
      <c r="Q36" s="91" t="s">
        <v>292</v>
      </c>
      <c r="R36" s="91"/>
      <c r="S36" s="91"/>
      <c r="T36" s="90" t="str">
        <f>REPLACE(INDEX(GroupVertices[Group],MATCH(Edges[[#This Row],[Vertex 1]],GroupVertices[Vertex],0)),1,1,"")</f>
        <v>1</v>
      </c>
      <c r="U36" s="90" t="str">
        <f>REPLACE(INDEX(GroupVertices[Group],MATCH(Edges[[#This Row],[Vertex 2]],GroupVertices[Vertex],0)),1,1,"")</f>
        <v>1</v>
      </c>
      <c r="V36" s="35"/>
      <c r="W36" s="35"/>
      <c r="X36" s="35"/>
      <c r="Y36" s="35"/>
      <c r="Z36" s="35"/>
      <c r="AA36" s="35"/>
      <c r="AB36" s="35"/>
      <c r="AC36" s="35"/>
      <c r="AD36" s="35"/>
    </row>
    <row r="37" spans="1:30" ht="15">
      <c r="A37" s="66" t="s">
        <v>223</v>
      </c>
      <c r="B37" s="66" t="s">
        <v>222</v>
      </c>
      <c r="C37" s="67"/>
      <c r="D37" s="68">
        <v>1</v>
      </c>
      <c r="E37" s="69" t="s">
        <v>132</v>
      </c>
      <c r="F37" s="70"/>
      <c r="G37" s="67"/>
      <c r="H37" s="71"/>
      <c r="I37" s="72"/>
      <c r="J37" s="72"/>
      <c r="K37" s="35" t="s">
        <v>66</v>
      </c>
      <c r="L37" s="80">
        <v>37</v>
      </c>
      <c r="M37" s="80"/>
      <c r="N37" s="74"/>
      <c r="O37" s="91" t="s">
        <v>291</v>
      </c>
      <c r="P37" s="91">
        <v>1</v>
      </c>
      <c r="Q37" s="91" t="s">
        <v>292</v>
      </c>
      <c r="R37" s="91"/>
      <c r="S37" s="91"/>
      <c r="T37" s="90" t="str">
        <f>REPLACE(INDEX(GroupVertices[Group],MATCH(Edges[[#This Row],[Vertex 1]],GroupVertices[Vertex],0)),1,1,"")</f>
        <v>1</v>
      </c>
      <c r="U37" s="90" t="str">
        <f>REPLACE(INDEX(GroupVertices[Group],MATCH(Edges[[#This Row],[Vertex 2]],GroupVertices[Vertex],0)),1,1,"")</f>
        <v>1</v>
      </c>
      <c r="V37" s="35"/>
      <c r="W37" s="35"/>
      <c r="X37" s="35"/>
      <c r="Y37" s="35"/>
      <c r="Z37" s="35"/>
      <c r="AA37" s="35"/>
      <c r="AB37" s="35"/>
      <c r="AC37" s="35"/>
      <c r="AD37" s="35"/>
    </row>
    <row r="38" spans="1:30" ht="15">
      <c r="A38" s="66" t="s">
        <v>217</v>
      </c>
      <c r="B38" s="66" t="s">
        <v>224</v>
      </c>
      <c r="C38" s="67"/>
      <c r="D38" s="68">
        <v>1</v>
      </c>
      <c r="E38" s="69" t="s">
        <v>132</v>
      </c>
      <c r="F38" s="70"/>
      <c r="G38" s="67"/>
      <c r="H38" s="71"/>
      <c r="I38" s="72"/>
      <c r="J38" s="72"/>
      <c r="K38" s="35" t="s">
        <v>65</v>
      </c>
      <c r="L38" s="80">
        <v>38</v>
      </c>
      <c r="M38" s="80"/>
      <c r="N38" s="74"/>
      <c r="O38" s="91" t="s">
        <v>291</v>
      </c>
      <c r="P38" s="91">
        <v>1</v>
      </c>
      <c r="Q38" s="91" t="s">
        <v>292</v>
      </c>
      <c r="R38" s="91"/>
      <c r="S38" s="91"/>
      <c r="T38" s="90" t="str">
        <f>REPLACE(INDEX(GroupVertices[Group],MATCH(Edges[[#This Row],[Vertex 1]],GroupVertices[Vertex],0)),1,1,"")</f>
        <v>2</v>
      </c>
      <c r="U38" s="90" t="str">
        <f>REPLACE(INDEX(GroupVertices[Group],MATCH(Edges[[#This Row],[Vertex 2]],GroupVertices[Vertex],0)),1,1,"")</f>
        <v>2</v>
      </c>
      <c r="V38" s="35"/>
      <c r="W38" s="35"/>
      <c r="X38" s="35"/>
      <c r="Y38" s="35"/>
      <c r="Z38" s="35"/>
      <c r="AA38" s="35"/>
      <c r="AB38" s="35"/>
      <c r="AC38" s="35"/>
      <c r="AD38" s="35"/>
    </row>
    <row r="39" spans="1:30" ht="15">
      <c r="A39" s="66" t="s">
        <v>224</v>
      </c>
      <c r="B39" s="66" t="s">
        <v>233</v>
      </c>
      <c r="C39" s="67"/>
      <c r="D39" s="68">
        <v>1</v>
      </c>
      <c r="E39" s="69" t="s">
        <v>132</v>
      </c>
      <c r="F39" s="70"/>
      <c r="G39" s="67"/>
      <c r="H39" s="71"/>
      <c r="I39" s="72"/>
      <c r="J39" s="72"/>
      <c r="K39" s="35" t="s">
        <v>65</v>
      </c>
      <c r="L39" s="80">
        <v>39</v>
      </c>
      <c r="M39" s="80"/>
      <c r="N39" s="74"/>
      <c r="O39" s="91" t="s">
        <v>291</v>
      </c>
      <c r="P39" s="91">
        <v>1</v>
      </c>
      <c r="Q39" s="91" t="s">
        <v>292</v>
      </c>
      <c r="R39" s="91"/>
      <c r="S39" s="91"/>
      <c r="T39" s="90" t="str">
        <f>REPLACE(INDEX(GroupVertices[Group],MATCH(Edges[[#This Row],[Vertex 1]],GroupVertices[Vertex],0)),1,1,"")</f>
        <v>2</v>
      </c>
      <c r="U39" s="90" t="str">
        <f>REPLACE(INDEX(GroupVertices[Group],MATCH(Edges[[#This Row],[Vertex 2]],GroupVertices[Vertex],0)),1,1,"")</f>
        <v>2</v>
      </c>
      <c r="V39" s="35"/>
      <c r="W39" s="35"/>
      <c r="X39" s="35"/>
      <c r="Y39" s="35"/>
      <c r="Z39" s="35"/>
      <c r="AA39" s="35"/>
      <c r="AB39" s="35"/>
      <c r="AC39" s="35"/>
      <c r="AD39" s="35"/>
    </row>
    <row r="40" spans="1:30" ht="15">
      <c r="A40" s="66" t="s">
        <v>224</v>
      </c>
      <c r="B40" s="66" t="s">
        <v>234</v>
      </c>
      <c r="C40" s="67"/>
      <c r="D40" s="68">
        <v>1</v>
      </c>
      <c r="E40" s="69" t="s">
        <v>132</v>
      </c>
      <c r="F40" s="70"/>
      <c r="G40" s="67"/>
      <c r="H40" s="71"/>
      <c r="I40" s="72"/>
      <c r="J40" s="72"/>
      <c r="K40" s="35" t="s">
        <v>65</v>
      </c>
      <c r="L40" s="80">
        <v>40</v>
      </c>
      <c r="M40" s="80"/>
      <c r="N40" s="74"/>
      <c r="O40" s="91" t="s">
        <v>291</v>
      </c>
      <c r="P40" s="91">
        <v>1</v>
      </c>
      <c r="Q40" s="91" t="s">
        <v>292</v>
      </c>
      <c r="R40" s="91"/>
      <c r="S40" s="91"/>
      <c r="T40" s="90" t="str">
        <f>REPLACE(INDEX(GroupVertices[Group],MATCH(Edges[[#This Row],[Vertex 1]],GroupVertices[Vertex],0)),1,1,"")</f>
        <v>2</v>
      </c>
      <c r="U40" s="90" t="str">
        <f>REPLACE(INDEX(GroupVertices[Group],MATCH(Edges[[#This Row],[Vertex 2]],GroupVertices[Vertex],0)),1,1,"")</f>
        <v>2</v>
      </c>
      <c r="V40" s="35"/>
      <c r="W40" s="35"/>
      <c r="X40" s="35"/>
      <c r="Y40" s="35"/>
      <c r="Z40" s="35"/>
      <c r="AA40" s="35"/>
      <c r="AB40" s="35"/>
      <c r="AC40" s="35"/>
      <c r="AD40" s="35"/>
    </row>
    <row r="41" spans="1:30" ht="15">
      <c r="A41" s="66" t="s">
        <v>224</v>
      </c>
      <c r="B41" s="66" t="s">
        <v>243</v>
      </c>
      <c r="C41" s="67"/>
      <c r="D41" s="68">
        <v>1</v>
      </c>
      <c r="E41" s="69" t="s">
        <v>132</v>
      </c>
      <c r="F41" s="70"/>
      <c r="G41" s="67"/>
      <c r="H41" s="71"/>
      <c r="I41" s="72"/>
      <c r="J41" s="72"/>
      <c r="K41" s="35" t="s">
        <v>65</v>
      </c>
      <c r="L41" s="80">
        <v>41</v>
      </c>
      <c r="M41" s="80"/>
      <c r="N41" s="74"/>
      <c r="O41" s="91" t="s">
        <v>291</v>
      </c>
      <c r="P41" s="91">
        <v>1</v>
      </c>
      <c r="Q41" s="91" t="s">
        <v>292</v>
      </c>
      <c r="R41" s="91"/>
      <c r="S41" s="91"/>
      <c r="T41" s="90" t="str">
        <f>REPLACE(INDEX(GroupVertices[Group],MATCH(Edges[[#This Row],[Vertex 1]],GroupVertices[Vertex],0)),1,1,"")</f>
        <v>2</v>
      </c>
      <c r="U41" s="90" t="str">
        <f>REPLACE(INDEX(GroupVertices[Group],MATCH(Edges[[#This Row],[Vertex 2]],GroupVertices[Vertex],0)),1,1,"")</f>
        <v>2</v>
      </c>
      <c r="V41" s="35"/>
      <c r="W41" s="35"/>
      <c r="X41" s="35"/>
      <c r="Y41" s="35"/>
      <c r="Z41" s="35"/>
      <c r="AA41" s="35"/>
      <c r="AB41" s="35"/>
      <c r="AC41" s="35"/>
      <c r="AD41" s="35"/>
    </row>
    <row r="42" spans="1:30" ht="15">
      <c r="A42" s="66" t="s">
        <v>224</v>
      </c>
      <c r="B42" s="66" t="s">
        <v>244</v>
      </c>
      <c r="C42" s="67"/>
      <c r="D42" s="68">
        <v>1</v>
      </c>
      <c r="E42" s="69" t="s">
        <v>132</v>
      </c>
      <c r="F42" s="70"/>
      <c r="G42" s="67"/>
      <c r="H42" s="71"/>
      <c r="I42" s="72"/>
      <c r="J42" s="72"/>
      <c r="K42" s="35" t="s">
        <v>65</v>
      </c>
      <c r="L42" s="80">
        <v>42</v>
      </c>
      <c r="M42" s="80"/>
      <c r="N42" s="74"/>
      <c r="O42" s="91" t="s">
        <v>291</v>
      </c>
      <c r="P42" s="91">
        <v>1</v>
      </c>
      <c r="Q42" s="91" t="s">
        <v>292</v>
      </c>
      <c r="R42" s="91"/>
      <c r="S42" s="91"/>
      <c r="T42" s="90" t="str">
        <f>REPLACE(INDEX(GroupVertices[Group],MATCH(Edges[[#This Row],[Vertex 1]],GroupVertices[Vertex],0)),1,1,"")</f>
        <v>2</v>
      </c>
      <c r="U42" s="90" t="str">
        <f>REPLACE(INDEX(GroupVertices[Group],MATCH(Edges[[#This Row],[Vertex 2]],GroupVertices[Vertex],0)),1,1,"")</f>
        <v>3</v>
      </c>
      <c r="V42" s="35"/>
      <c r="W42" s="35"/>
      <c r="X42" s="35"/>
      <c r="Y42" s="35"/>
      <c r="Z42" s="35"/>
      <c r="AA42" s="35"/>
      <c r="AB42" s="35"/>
      <c r="AC42" s="35"/>
      <c r="AD42" s="35"/>
    </row>
    <row r="43" spans="1:30" ht="15">
      <c r="A43" s="66" t="s">
        <v>224</v>
      </c>
      <c r="B43" s="66" t="s">
        <v>270</v>
      </c>
      <c r="C43" s="67"/>
      <c r="D43" s="68">
        <v>1</v>
      </c>
      <c r="E43" s="69" t="s">
        <v>132</v>
      </c>
      <c r="F43" s="70"/>
      <c r="G43" s="67"/>
      <c r="H43" s="71"/>
      <c r="I43" s="72"/>
      <c r="J43" s="72"/>
      <c r="K43" s="35" t="s">
        <v>65</v>
      </c>
      <c r="L43" s="80">
        <v>43</v>
      </c>
      <c r="M43" s="80"/>
      <c r="N43" s="74"/>
      <c r="O43" s="91" t="s">
        <v>291</v>
      </c>
      <c r="P43" s="91">
        <v>1</v>
      </c>
      <c r="Q43" s="91" t="s">
        <v>292</v>
      </c>
      <c r="R43" s="91"/>
      <c r="S43" s="91"/>
      <c r="T43" s="90" t="str">
        <f>REPLACE(INDEX(GroupVertices[Group],MATCH(Edges[[#This Row],[Vertex 1]],GroupVertices[Vertex],0)),1,1,"")</f>
        <v>2</v>
      </c>
      <c r="U43" s="90" t="str">
        <f>REPLACE(INDEX(GroupVertices[Group],MATCH(Edges[[#This Row],[Vertex 2]],GroupVertices[Vertex],0)),1,1,"")</f>
        <v>2</v>
      </c>
      <c r="V43" s="35"/>
      <c r="W43" s="35"/>
      <c r="X43" s="35"/>
      <c r="Y43" s="35"/>
      <c r="Z43" s="35"/>
      <c r="AA43" s="35"/>
      <c r="AB43" s="35"/>
      <c r="AC43" s="35"/>
      <c r="AD43" s="35"/>
    </row>
    <row r="44" spans="1:30" ht="15">
      <c r="A44" s="66" t="s">
        <v>212</v>
      </c>
      <c r="B44" s="66" t="s">
        <v>224</v>
      </c>
      <c r="C44" s="67"/>
      <c r="D44" s="68">
        <v>1</v>
      </c>
      <c r="E44" s="69" t="s">
        <v>132</v>
      </c>
      <c r="F44" s="70"/>
      <c r="G44" s="67"/>
      <c r="H44" s="71"/>
      <c r="I44" s="72"/>
      <c r="J44" s="72"/>
      <c r="K44" s="35" t="s">
        <v>65</v>
      </c>
      <c r="L44" s="80">
        <v>44</v>
      </c>
      <c r="M44" s="80"/>
      <c r="N44" s="74"/>
      <c r="O44" s="91" t="s">
        <v>291</v>
      </c>
      <c r="P44" s="91">
        <v>1</v>
      </c>
      <c r="Q44" s="91" t="s">
        <v>292</v>
      </c>
      <c r="R44" s="91"/>
      <c r="S44" s="91"/>
      <c r="T44" s="90" t="str">
        <f>REPLACE(INDEX(GroupVertices[Group],MATCH(Edges[[#This Row],[Vertex 1]],GroupVertices[Vertex],0)),1,1,"")</f>
        <v>1</v>
      </c>
      <c r="U44" s="90" t="str">
        <f>REPLACE(INDEX(GroupVertices[Group],MATCH(Edges[[#This Row],[Vertex 2]],GroupVertices[Vertex],0)),1,1,"")</f>
        <v>2</v>
      </c>
      <c r="V44" s="35"/>
      <c r="W44" s="35"/>
      <c r="X44" s="35"/>
      <c r="Y44" s="35"/>
      <c r="Z44" s="35"/>
      <c r="AA44" s="35"/>
      <c r="AB44" s="35"/>
      <c r="AC44" s="35"/>
      <c r="AD44" s="35"/>
    </row>
    <row r="45" spans="1:30" ht="15">
      <c r="A45" s="66" t="s">
        <v>225</v>
      </c>
      <c r="B45" s="66" t="s">
        <v>271</v>
      </c>
      <c r="C45" s="67"/>
      <c r="D45" s="68">
        <v>1</v>
      </c>
      <c r="E45" s="69" t="s">
        <v>132</v>
      </c>
      <c r="F45" s="70"/>
      <c r="G45" s="67"/>
      <c r="H45" s="71"/>
      <c r="I45" s="72"/>
      <c r="J45" s="72"/>
      <c r="K45" s="35" t="s">
        <v>65</v>
      </c>
      <c r="L45" s="80">
        <v>45</v>
      </c>
      <c r="M45" s="80"/>
      <c r="N45" s="74"/>
      <c r="O45" s="91" t="s">
        <v>291</v>
      </c>
      <c r="P45" s="91">
        <v>1</v>
      </c>
      <c r="Q45" s="91" t="s">
        <v>292</v>
      </c>
      <c r="R45" s="91"/>
      <c r="S45" s="91"/>
      <c r="T45" s="90" t="str">
        <f>REPLACE(INDEX(GroupVertices[Group],MATCH(Edges[[#This Row],[Vertex 1]],GroupVertices[Vertex],0)),1,1,"")</f>
        <v>1</v>
      </c>
      <c r="U45" s="90" t="str">
        <f>REPLACE(INDEX(GroupVertices[Group],MATCH(Edges[[#This Row],[Vertex 2]],GroupVertices[Vertex],0)),1,1,"")</f>
        <v>3</v>
      </c>
      <c r="V45" s="35"/>
      <c r="W45" s="35"/>
      <c r="X45" s="35"/>
      <c r="Y45" s="35"/>
      <c r="Z45" s="35"/>
      <c r="AA45" s="35"/>
      <c r="AB45" s="35"/>
      <c r="AC45" s="35"/>
      <c r="AD45" s="35"/>
    </row>
    <row r="46" spans="1:30" ht="15">
      <c r="A46" s="66" t="s">
        <v>225</v>
      </c>
      <c r="B46" s="66" t="s">
        <v>230</v>
      </c>
      <c r="C46" s="67"/>
      <c r="D46" s="68">
        <v>1</v>
      </c>
      <c r="E46" s="69" t="s">
        <v>132</v>
      </c>
      <c r="F46" s="70"/>
      <c r="G46" s="67"/>
      <c r="H46" s="71"/>
      <c r="I46" s="72"/>
      <c r="J46" s="72"/>
      <c r="K46" s="35" t="s">
        <v>65</v>
      </c>
      <c r="L46" s="80">
        <v>46</v>
      </c>
      <c r="M46" s="80"/>
      <c r="N46" s="74"/>
      <c r="O46" s="91" t="s">
        <v>291</v>
      </c>
      <c r="P46" s="91">
        <v>1</v>
      </c>
      <c r="Q46" s="91" t="s">
        <v>292</v>
      </c>
      <c r="R46" s="91"/>
      <c r="S46" s="91"/>
      <c r="T46" s="90" t="str">
        <f>REPLACE(INDEX(GroupVertices[Group],MATCH(Edges[[#This Row],[Vertex 1]],GroupVertices[Vertex],0)),1,1,"")</f>
        <v>1</v>
      </c>
      <c r="U46" s="90" t="str">
        <f>REPLACE(INDEX(GroupVertices[Group],MATCH(Edges[[#This Row],[Vertex 2]],GroupVertices[Vertex],0)),1,1,"")</f>
        <v>2</v>
      </c>
      <c r="V46" s="35"/>
      <c r="W46" s="35"/>
      <c r="X46" s="35"/>
      <c r="Y46" s="35"/>
      <c r="Z46" s="35"/>
      <c r="AA46" s="35"/>
      <c r="AB46" s="35"/>
      <c r="AC46" s="35"/>
      <c r="AD46" s="35"/>
    </row>
    <row r="47" spans="1:30" ht="15">
      <c r="A47" s="66" t="s">
        <v>212</v>
      </c>
      <c r="B47" s="66" t="s">
        <v>225</v>
      </c>
      <c r="C47" s="67"/>
      <c r="D47" s="68">
        <v>1</v>
      </c>
      <c r="E47" s="69" t="s">
        <v>132</v>
      </c>
      <c r="F47" s="70"/>
      <c r="G47" s="67"/>
      <c r="H47" s="71"/>
      <c r="I47" s="72"/>
      <c r="J47" s="72"/>
      <c r="K47" s="35" t="s">
        <v>65</v>
      </c>
      <c r="L47" s="80">
        <v>47</v>
      </c>
      <c r="M47" s="80"/>
      <c r="N47" s="74"/>
      <c r="O47" s="91" t="s">
        <v>291</v>
      </c>
      <c r="P47" s="91">
        <v>1</v>
      </c>
      <c r="Q47" s="91" t="s">
        <v>292</v>
      </c>
      <c r="R47" s="91"/>
      <c r="S47" s="91"/>
      <c r="T47" s="90" t="str">
        <f>REPLACE(INDEX(GroupVertices[Group],MATCH(Edges[[#This Row],[Vertex 1]],GroupVertices[Vertex],0)),1,1,"")</f>
        <v>1</v>
      </c>
      <c r="U47" s="90" t="str">
        <f>REPLACE(INDEX(GroupVertices[Group],MATCH(Edges[[#This Row],[Vertex 2]],GroupVertices[Vertex],0)),1,1,"")</f>
        <v>1</v>
      </c>
      <c r="V47" s="35"/>
      <c r="W47" s="35"/>
      <c r="X47" s="35"/>
      <c r="Y47" s="35"/>
      <c r="Z47" s="35"/>
      <c r="AA47" s="35"/>
      <c r="AB47" s="35"/>
      <c r="AC47" s="35"/>
      <c r="AD47" s="35"/>
    </row>
    <row r="48" spans="1:30" ht="15">
      <c r="A48" s="66" t="s">
        <v>212</v>
      </c>
      <c r="B48" s="66" t="s">
        <v>280</v>
      </c>
      <c r="C48" s="67"/>
      <c r="D48" s="68">
        <v>1</v>
      </c>
      <c r="E48" s="69" t="s">
        <v>132</v>
      </c>
      <c r="F48" s="70"/>
      <c r="G48" s="67"/>
      <c r="H48" s="71"/>
      <c r="I48" s="72"/>
      <c r="J48" s="72"/>
      <c r="K48" s="35" t="s">
        <v>65</v>
      </c>
      <c r="L48" s="80">
        <v>48</v>
      </c>
      <c r="M48" s="80"/>
      <c r="N48" s="74"/>
      <c r="O48" s="91" t="s">
        <v>291</v>
      </c>
      <c r="P48" s="91">
        <v>1</v>
      </c>
      <c r="Q48" s="91" t="s">
        <v>292</v>
      </c>
      <c r="R48" s="91"/>
      <c r="S48" s="91"/>
      <c r="T48" s="90" t="str">
        <f>REPLACE(INDEX(GroupVertices[Group],MATCH(Edges[[#This Row],[Vertex 1]],GroupVertices[Vertex],0)),1,1,"")</f>
        <v>1</v>
      </c>
      <c r="U48" s="90" t="str">
        <f>REPLACE(INDEX(GroupVertices[Group],MATCH(Edges[[#This Row],[Vertex 2]],GroupVertices[Vertex],0)),1,1,"")</f>
        <v>1</v>
      </c>
      <c r="V48" s="35"/>
      <c r="W48" s="35"/>
      <c r="X48" s="35"/>
      <c r="Y48" s="35"/>
      <c r="Z48" s="35"/>
      <c r="AA48" s="35"/>
      <c r="AB48" s="35"/>
      <c r="AC48" s="35"/>
      <c r="AD48" s="35"/>
    </row>
    <row r="49" spans="1:30" ht="15">
      <c r="A49" s="66" t="s">
        <v>226</v>
      </c>
      <c r="B49" s="66" t="s">
        <v>271</v>
      </c>
      <c r="C49" s="67"/>
      <c r="D49" s="68">
        <v>1</v>
      </c>
      <c r="E49" s="69" t="s">
        <v>132</v>
      </c>
      <c r="F49" s="70"/>
      <c r="G49" s="67"/>
      <c r="H49" s="71"/>
      <c r="I49" s="72"/>
      <c r="J49" s="72"/>
      <c r="K49" s="35" t="s">
        <v>65</v>
      </c>
      <c r="L49" s="80">
        <v>49</v>
      </c>
      <c r="M49" s="80"/>
      <c r="N49" s="74"/>
      <c r="O49" s="91" t="s">
        <v>291</v>
      </c>
      <c r="P49" s="91">
        <v>1</v>
      </c>
      <c r="Q49" s="91" t="s">
        <v>292</v>
      </c>
      <c r="R49" s="91"/>
      <c r="S49" s="91"/>
      <c r="T49" s="90" t="str">
        <f>REPLACE(INDEX(GroupVertices[Group],MATCH(Edges[[#This Row],[Vertex 1]],GroupVertices[Vertex],0)),1,1,"")</f>
        <v>1</v>
      </c>
      <c r="U49" s="90" t="str">
        <f>REPLACE(INDEX(GroupVertices[Group],MATCH(Edges[[#This Row],[Vertex 2]],GroupVertices[Vertex],0)),1,1,"")</f>
        <v>3</v>
      </c>
      <c r="V49" s="35"/>
      <c r="W49" s="35"/>
      <c r="X49" s="35"/>
      <c r="Y49" s="35"/>
      <c r="Z49" s="35"/>
      <c r="AA49" s="35"/>
      <c r="AB49" s="35"/>
      <c r="AC49" s="35"/>
      <c r="AD49" s="35"/>
    </row>
    <row r="50" spans="1:30" ht="15">
      <c r="A50" s="66" t="s">
        <v>226</v>
      </c>
      <c r="B50" s="66" t="s">
        <v>270</v>
      </c>
      <c r="C50" s="67"/>
      <c r="D50" s="68">
        <v>1</v>
      </c>
      <c r="E50" s="69" t="s">
        <v>132</v>
      </c>
      <c r="F50" s="70"/>
      <c r="G50" s="67"/>
      <c r="H50" s="71"/>
      <c r="I50" s="72"/>
      <c r="J50" s="72"/>
      <c r="K50" s="35" t="s">
        <v>65</v>
      </c>
      <c r="L50" s="80">
        <v>50</v>
      </c>
      <c r="M50" s="80"/>
      <c r="N50" s="74"/>
      <c r="O50" s="91" t="s">
        <v>291</v>
      </c>
      <c r="P50" s="91">
        <v>1</v>
      </c>
      <c r="Q50" s="91" t="s">
        <v>292</v>
      </c>
      <c r="R50" s="91"/>
      <c r="S50" s="91"/>
      <c r="T50" s="90" t="str">
        <f>REPLACE(INDEX(GroupVertices[Group],MATCH(Edges[[#This Row],[Vertex 1]],GroupVertices[Vertex],0)),1,1,"")</f>
        <v>1</v>
      </c>
      <c r="U50" s="90" t="str">
        <f>REPLACE(INDEX(GroupVertices[Group],MATCH(Edges[[#This Row],[Vertex 2]],GroupVertices[Vertex],0)),1,1,"")</f>
        <v>2</v>
      </c>
      <c r="V50" s="35"/>
      <c r="W50" s="35"/>
      <c r="X50" s="35"/>
      <c r="Y50" s="35"/>
      <c r="Z50" s="35"/>
      <c r="AA50" s="35"/>
      <c r="AB50" s="35"/>
      <c r="AC50" s="35"/>
      <c r="AD50" s="35"/>
    </row>
    <row r="51" spans="1:30" ht="15">
      <c r="A51" s="66" t="s">
        <v>212</v>
      </c>
      <c r="B51" s="66" t="s">
        <v>226</v>
      </c>
      <c r="C51" s="67"/>
      <c r="D51" s="68">
        <v>1</v>
      </c>
      <c r="E51" s="69" t="s">
        <v>132</v>
      </c>
      <c r="F51" s="70"/>
      <c r="G51" s="67"/>
      <c r="H51" s="71"/>
      <c r="I51" s="72"/>
      <c r="J51" s="72"/>
      <c r="K51" s="35" t="s">
        <v>65</v>
      </c>
      <c r="L51" s="80">
        <v>51</v>
      </c>
      <c r="M51" s="80"/>
      <c r="N51" s="74"/>
      <c r="O51" s="91" t="s">
        <v>291</v>
      </c>
      <c r="P51" s="91">
        <v>1</v>
      </c>
      <c r="Q51" s="91" t="s">
        <v>292</v>
      </c>
      <c r="R51" s="91"/>
      <c r="S51" s="91"/>
      <c r="T51" s="90" t="str">
        <f>REPLACE(INDEX(GroupVertices[Group],MATCH(Edges[[#This Row],[Vertex 1]],GroupVertices[Vertex],0)),1,1,"")</f>
        <v>1</v>
      </c>
      <c r="U51" s="90" t="str">
        <f>REPLACE(INDEX(GroupVertices[Group],MATCH(Edges[[#This Row],[Vertex 2]],GroupVertices[Vertex],0)),1,1,"")</f>
        <v>1</v>
      </c>
      <c r="V51" s="35"/>
      <c r="W51" s="35"/>
      <c r="X51" s="35"/>
      <c r="Y51" s="35"/>
      <c r="Z51" s="35"/>
      <c r="AA51" s="35"/>
      <c r="AB51" s="35"/>
      <c r="AC51" s="35"/>
      <c r="AD51" s="35"/>
    </row>
    <row r="52" spans="1:30" ht="15">
      <c r="A52" s="66" t="s">
        <v>212</v>
      </c>
      <c r="B52" s="66" t="s">
        <v>281</v>
      </c>
      <c r="C52" s="67"/>
      <c r="D52" s="68">
        <v>1</v>
      </c>
      <c r="E52" s="69" t="s">
        <v>132</v>
      </c>
      <c r="F52" s="70"/>
      <c r="G52" s="67"/>
      <c r="H52" s="71"/>
      <c r="I52" s="72"/>
      <c r="J52" s="72"/>
      <c r="K52" s="35" t="s">
        <v>65</v>
      </c>
      <c r="L52" s="80">
        <v>52</v>
      </c>
      <c r="M52" s="80"/>
      <c r="N52" s="74"/>
      <c r="O52" s="91" t="s">
        <v>291</v>
      </c>
      <c r="P52" s="91">
        <v>1</v>
      </c>
      <c r="Q52" s="91" t="s">
        <v>292</v>
      </c>
      <c r="R52" s="91"/>
      <c r="S52" s="91"/>
      <c r="T52" s="90" t="str">
        <f>REPLACE(INDEX(GroupVertices[Group],MATCH(Edges[[#This Row],[Vertex 1]],GroupVertices[Vertex],0)),1,1,"")</f>
        <v>1</v>
      </c>
      <c r="U52" s="90" t="str">
        <f>REPLACE(INDEX(GroupVertices[Group],MATCH(Edges[[#This Row],[Vertex 2]],GroupVertices[Vertex],0)),1,1,"")</f>
        <v>1</v>
      </c>
      <c r="V52" s="35"/>
      <c r="W52" s="35"/>
      <c r="X52" s="35"/>
      <c r="Y52" s="35"/>
      <c r="Z52" s="35"/>
      <c r="AA52" s="35"/>
      <c r="AB52" s="35"/>
      <c r="AC52" s="35"/>
      <c r="AD52" s="35"/>
    </row>
    <row r="53" spans="1:30" ht="15">
      <c r="A53" s="66" t="s">
        <v>212</v>
      </c>
      <c r="B53" s="66" t="s">
        <v>282</v>
      </c>
      <c r="C53" s="67"/>
      <c r="D53" s="68">
        <v>1</v>
      </c>
      <c r="E53" s="69" t="s">
        <v>132</v>
      </c>
      <c r="F53" s="70"/>
      <c r="G53" s="67"/>
      <c r="H53" s="71"/>
      <c r="I53" s="72"/>
      <c r="J53" s="72"/>
      <c r="K53" s="35" t="s">
        <v>65</v>
      </c>
      <c r="L53" s="80">
        <v>53</v>
      </c>
      <c r="M53" s="80"/>
      <c r="N53" s="74"/>
      <c r="O53" s="91" t="s">
        <v>291</v>
      </c>
      <c r="P53" s="91">
        <v>1</v>
      </c>
      <c r="Q53" s="91" t="s">
        <v>292</v>
      </c>
      <c r="R53" s="91"/>
      <c r="S53" s="91"/>
      <c r="T53" s="90" t="str">
        <f>REPLACE(INDEX(GroupVertices[Group],MATCH(Edges[[#This Row],[Vertex 1]],GroupVertices[Vertex],0)),1,1,"")</f>
        <v>1</v>
      </c>
      <c r="U53" s="90" t="str">
        <f>REPLACE(INDEX(GroupVertices[Group],MATCH(Edges[[#This Row],[Vertex 2]],GroupVertices[Vertex],0)),1,1,"")</f>
        <v>1</v>
      </c>
      <c r="V53" s="35"/>
      <c r="W53" s="35"/>
      <c r="X53" s="35"/>
      <c r="Y53" s="35"/>
      <c r="Z53" s="35"/>
      <c r="AA53" s="35"/>
      <c r="AB53" s="35"/>
      <c r="AC53" s="35"/>
      <c r="AD53" s="35"/>
    </row>
    <row r="54" spans="1:30" ht="15">
      <c r="A54" s="66" t="s">
        <v>217</v>
      </c>
      <c r="B54" s="66" t="s">
        <v>247</v>
      </c>
      <c r="C54" s="67"/>
      <c r="D54" s="68">
        <v>1</v>
      </c>
      <c r="E54" s="69" t="s">
        <v>132</v>
      </c>
      <c r="F54" s="70"/>
      <c r="G54" s="67"/>
      <c r="H54" s="71"/>
      <c r="I54" s="72"/>
      <c r="J54" s="72"/>
      <c r="K54" s="35" t="s">
        <v>65</v>
      </c>
      <c r="L54" s="80">
        <v>54</v>
      </c>
      <c r="M54" s="80"/>
      <c r="N54" s="74"/>
      <c r="O54" s="91" t="s">
        <v>291</v>
      </c>
      <c r="P54" s="91">
        <v>1</v>
      </c>
      <c r="Q54" s="91" t="s">
        <v>292</v>
      </c>
      <c r="R54" s="91"/>
      <c r="S54" s="91"/>
      <c r="T54" s="90" t="str">
        <f>REPLACE(INDEX(GroupVertices[Group],MATCH(Edges[[#This Row],[Vertex 1]],GroupVertices[Vertex],0)),1,1,"")</f>
        <v>2</v>
      </c>
      <c r="U54" s="90" t="str">
        <f>REPLACE(INDEX(GroupVertices[Group],MATCH(Edges[[#This Row],[Vertex 2]],GroupVertices[Vertex],0)),1,1,"")</f>
        <v>2</v>
      </c>
      <c r="V54" s="35"/>
      <c r="W54" s="35"/>
      <c r="X54" s="35"/>
      <c r="Y54" s="35"/>
      <c r="Z54" s="35"/>
      <c r="AA54" s="35"/>
      <c r="AB54" s="35"/>
      <c r="AC54" s="35"/>
      <c r="AD54" s="35"/>
    </row>
    <row r="55" spans="1:30" ht="15">
      <c r="A55" s="66" t="s">
        <v>217</v>
      </c>
      <c r="B55" s="66" t="s">
        <v>238</v>
      </c>
      <c r="C55" s="67"/>
      <c r="D55" s="68">
        <v>1</v>
      </c>
      <c r="E55" s="69" t="s">
        <v>132</v>
      </c>
      <c r="F55" s="70"/>
      <c r="G55" s="67"/>
      <c r="H55" s="71"/>
      <c r="I55" s="72"/>
      <c r="J55" s="72"/>
      <c r="K55" s="35" t="s">
        <v>65</v>
      </c>
      <c r="L55" s="80">
        <v>55</v>
      </c>
      <c r="M55" s="80"/>
      <c r="N55" s="74"/>
      <c r="O55" s="91" t="s">
        <v>291</v>
      </c>
      <c r="P55" s="91">
        <v>1</v>
      </c>
      <c r="Q55" s="91" t="s">
        <v>292</v>
      </c>
      <c r="R55" s="91"/>
      <c r="S55" s="91"/>
      <c r="T55" s="90" t="str">
        <f>REPLACE(INDEX(GroupVertices[Group],MATCH(Edges[[#This Row],[Vertex 1]],GroupVertices[Vertex],0)),1,1,"")</f>
        <v>2</v>
      </c>
      <c r="U55" s="90" t="str">
        <f>REPLACE(INDEX(GroupVertices[Group],MATCH(Edges[[#This Row],[Vertex 2]],GroupVertices[Vertex],0)),1,1,"")</f>
        <v>2</v>
      </c>
      <c r="V55" s="35"/>
      <c r="W55" s="35"/>
      <c r="X55" s="35"/>
      <c r="Y55" s="35"/>
      <c r="Z55" s="35"/>
      <c r="AA55" s="35"/>
      <c r="AB55" s="35"/>
      <c r="AC55" s="35"/>
      <c r="AD55" s="35"/>
    </row>
    <row r="56" spans="1:30" ht="15">
      <c r="A56" s="66" t="s">
        <v>217</v>
      </c>
      <c r="B56" s="66" t="s">
        <v>255</v>
      </c>
      <c r="C56" s="67"/>
      <c r="D56" s="68">
        <v>1</v>
      </c>
      <c r="E56" s="69" t="s">
        <v>132</v>
      </c>
      <c r="F56" s="70"/>
      <c r="G56" s="67"/>
      <c r="H56" s="71"/>
      <c r="I56" s="72"/>
      <c r="J56" s="72"/>
      <c r="K56" s="35" t="s">
        <v>65</v>
      </c>
      <c r="L56" s="80">
        <v>56</v>
      </c>
      <c r="M56" s="80"/>
      <c r="N56" s="74"/>
      <c r="O56" s="91" t="s">
        <v>291</v>
      </c>
      <c r="P56" s="91">
        <v>1</v>
      </c>
      <c r="Q56" s="91" t="s">
        <v>292</v>
      </c>
      <c r="R56" s="91"/>
      <c r="S56" s="91"/>
      <c r="T56" s="90" t="str">
        <f>REPLACE(INDEX(GroupVertices[Group],MATCH(Edges[[#This Row],[Vertex 1]],GroupVertices[Vertex],0)),1,1,"")</f>
        <v>2</v>
      </c>
      <c r="U56" s="90" t="str">
        <f>REPLACE(INDEX(GroupVertices[Group],MATCH(Edges[[#This Row],[Vertex 2]],GroupVertices[Vertex],0)),1,1,"")</f>
        <v>1</v>
      </c>
      <c r="V56" s="35"/>
      <c r="W56" s="35"/>
      <c r="X56" s="35"/>
      <c r="Y56" s="35"/>
      <c r="Z56" s="35"/>
      <c r="AA56" s="35"/>
      <c r="AB56" s="35"/>
      <c r="AC56" s="35"/>
      <c r="AD56" s="35"/>
    </row>
    <row r="57" spans="1:30" ht="15">
      <c r="A57" s="66" t="s">
        <v>217</v>
      </c>
      <c r="B57" s="66" t="s">
        <v>219</v>
      </c>
      <c r="C57" s="67"/>
      <c r="D57" s="68">
        <v>1</v>
      </c>
      <c r="E57" s="69" t="s">
        <v>132</v>
      </c>
      <c r="F57" s="70"/>
      <c r="G57" s="67"/>
      <c r="H57" s="71"/>
      <c r="I57" s="72"/>
      <c r="J57" s="72"/>
      <c r="K57" s="35" t="s">
        <v>65</v>
      </c>
      <c r="L57" s="80">
        <v>57</v>
      </c>
      <c r="M57" s="80"/>
      <c r="N57" s="74"/>
      <c r="O57" s="91" t="s">
        <v>291</v>
      </c>
      <c r="P57" s="91">
        <v>1</v>
      </c>
      <c r="Q57" s="91" t="s">
        <v>292</v>
      </c>
      <c r="R57" s="91"/>
      <c r="S57" s="91"/>
      <c r="T57" s="90" t="str">
        <f>REPLACE(INDEX(GroupVertices[Group],MATCH(Edges[[#This Row],[Vertex 1]],GroupVertices[Vertex],0)),1,1,"")</f>
        <v>2</v>
      </c>
      <c r="U57" s="90" t="str">
        <f>REPLACE(INDEX(GroupVertices[Group],MATCH(Edges[[#This Row],[Vertex 2]],GroupVertices[Vertex],0)),1,1,"")</f>
        <v>2</v>
      </c>
      <c r="V57" s="35"/>
      <c r="W57" s="35"/>
      <c r="X57" s="35"/>
      <c r="Y57" s="35"/>
      <c r="Z57" s="35"/>
      <c r="AA57" s="35"/>
      <c r="AB57" s="35"/>
      <c r="AC57" s="35"/>
      <c r="AD57" s="35"/>
    </row>
    <row r="58" spans="1:30" ht="15">
      <c r="A58" s="66" t="s">
        <v>217</v>
      </c>
      <c r="B58" s="66" t="s">
        <v>234</v>
      </c>
      <c r="C58" s="67"/>
      <c r="D58" s="68">
        <v>1</v>
      </c>
      <c r="E58" s="69" t="s">
        <v>132</v>
      </c>
      <c r="F58" s="70"/>
      <c r="G58" s="67"/>
      <c r="H58" s="71"/>
      <c r="I58" s="72"/>
      <c r="J58" s="72"/>
      <c r="K58" s="35" t="s">
        <v>65</v>
      </c>
      <c r="L58" s="80">
        <v>58</v>
      </c>
      <c r="M58" s="80"/>
      <c r="N58" s="74"/>
      <c r="O58" s="91" t="s">
        <v>291</v>
      </c>
      <c r="P58" s="91">
        <v>1</v>
      </c>
      <c r="Q58" s="91" t="s">
        <v>292</v>
      </c>
      <c r="R58" s="91"/>
      <c r="S58" s="91"/>
      <c r="T58" s="90" t="str">
        <f>REPLACE(INDEX(GroupVertices[Group],MATCH(Edges[[#This Row],[Vertex 1]],GroupVertices[Vertex],0)),1,1,"")</f>
        <v>2</v>
      </c>
      <c r="U58" s="90" t="str">
        <f>REPLACE(INDEX(GroupVertices[Group],MATCH(Edges[[#This Row],[Vertex 2]],GroupVertices[Vertex],0)),1,1,"")</f>
        <v>2</v>
      </c>
      <c r="V58" s="35"/>
      <c r="W58" s="35"/>
      <c r="X58" s="35"/>
      <c r="Y58" s="35"/>
      <c r="Z58" s="35"/>
      <c r="AA58" s="35"/>
      <c r="AB58" s="35"/>
      <c r="AC58" s="35"/>
      <c r="AD58" s="35"/>
    </row>
    <row r="59" spans="1:30" ht="15">
      <c r="A59" s="66" t="s">
        <v>217</v>
      </c>
      <c r="B59" s="66" t="s">
        <v>231</v>
      </c>
      <c r="C59" s="67"/>
      <c r="D59" s="68">
        <v>1</v>
      </c>
      <c r="E59" s="69" t="s">
        <v>132</v>
      </c>
      <c r="F59" s="70"/>
      <c r="G59" s="67"/>
      <c r="H59" s="71"/>
      <c r="I59" s="72"/>
      <c r="J59" s="72"/>
      <c r="K59" s="35" t="s">
        <v>65</v>
      </c>
      <c r="L59" s="80">
        <v>59</v>
      </c>
      <c r="M59" s="80"/>
      <c r="N59" s="74"/>
      <c r="O59" s="91" t="s">
        <v>291</v>
      </c>
      <c r="P59" s="91">
        <v>1</v>
      </c>
      <c r="Q59" s="91" t="s">
        <v>292</v>
      </c>
      <c r="R59" s="91"/>
      <c r="S59" s="91"/>
      <c r="T59" s="90" t="str">
        <f>REPLACE(INDEX(GroupVertices[Group],MATCH(Edges[[#This Row],[Vertex 1]],GroupVertices[Vertex],0)),1,1,"")</f>
        <v>2</v>
      </c>
      <c r="U59" s="90" t="str">
        <f>REPLACE(INDEX(GroupVertices[Group],MATCH(Edges[[#This Row],[Vertex 2]],GroupVertices[Vertex],0)),1,1,"")</f>
        <v>2</v>
      </c>
      <c r="V59" s="35"/>
      <c r="W59" s="35"/>
      <c r="X59" s="35"/>
      <c r="Y59" s="35"/>
      <c r="Z59" s="35"/>
      <c r="AA59" s="35"/>
      <c r="AB59" s="35"/>
      <c r="AC59" s="35"/>
      <c r="AD59" s="35"/>
    </row>
    <row r="60" spans="1:30" ht="15">
      <c r="A60" s="66" t="s">
        <v>217</v>
      </c>
      <c r="B60" s="66" t="s">
        <v>227</v>
      </c>
      <c r="C60" s="67"/>
      <c r="D60" s="68">
        <v>1</v>
      </c>
      <c r="E60" s="69" t="s">
        <v>132</v>
      </c>
      <c r="F60" s="70"/>
      <c r="G60" s="67"/>
      <c r="H60" s="71"/>
      <c r="I60" s="72"/>
      <c r="J60" s="72"/>
      <c r="K60" s="35" t="s">
        <v>66</v>
      </c>
      <c r="L60" s="80">
        <v>60</v>
      </c>
      <c r="M60" s="80"/>
      <c r="N60" s="74"/>
      <c r="O60" s="91" t="s">
        <v>291</v>
      </c>
      <c r="P60" s="91">
        <v>1</v>
      </c>
      <c r="Q60" s="91" t="s">
        <v>292</v>
      </c>
      <c r="R60" s="91"/>
      <c r="S60" s="91"/>
      <c r="T60" s="90" t="str">
        <f>REPLACE(INDEX(GroupVertices[Group],MATCH(Edges[[#This Row],[Vertex 1]],GroupVertices[Vertex],0)),1,1,"")</f>
        <v>2</v>
      </c>
      <c r="U60" s="90" t="str">
        <f>REPLACE(INDEX(GroupVertices[Group],MATCH(Edges[[#This Row],[Vertex 2]],GroupVertices[Vertex],0)),1,1,"")</f>
        <v>2</v>
      </c>
      <c r="V60" s="35"/>
      <c r="W60" s="35"/>
      <c r="X60" s="35"/>
      <c r="Y60" s="35"/>
      <c r="Z60" s="35"/>
      <c r="AA60" s="35"/>
      <c r="AB60" s="35"/>
      <c r="AC60" s="35"/>
      <c r="AD60" s="35"/>
    </row>
    <row r="61" spans="1:30" ht="15">
      <c r="A61" s="66" t="s">
        <v>217</v>
      </c>
      <c r="B61" s="66" t="s">
        <v>230</v>
      </c>
      <c r="C61" s="67"/>
      <c r="D61" s="68">
        <v>1</v>
      </c>
      <c r="E61" s="69" t="s">
        <v>132</v>
      </c>
      <c r="F61" s="70"/>
      <c r="G61" s="67"/>
      <c r="H61" s="71"/>
      <c r="I61" s="72"/>
      <c r="J61" s="72"/>
      <c r="K61" s="35" t="s">
        <v>65</v>
      </c>
      <c r="L61" s="80">
        <v>61</v>
      </c>
      <c r="M61" s="80"/>
      <c r="N61" s="74"/>
      <c r="O61" s="91" t="s">
        <v>291</v>
      </c>
      <c r="P61" s="91">
        <v>1</v>
      </c>
      <c r="Q61" s="91" t="s">
        <v>292</v>
      </c>
      <c r="R61" s="91"/>
      <c r="S61" s="91"/>
      <c r="T61" s="90" t="str">
        <f>REPLACE(INDEX(GroupVertices[Group],MATCH(Edges[[#This Row],[Vertex 1]],GroupVertices[Vertex],0)),1,1,"")</f>
        <v>2</v>
      </c>
      <c r="U61" s="90" t="str">
        <f>REPLACE(INDEX(GroupVertices[Group],MATCH(Edges[[#This Row],[Vertex 2]],GroupVertices[Vertex],0)),1,1,"")</f>
        <v>2</v>
      </c>
      <c r="V61" s="35"/>
      <c r="W61" s="35"/>
      <c r="X61" s="35"/>
      <c r="Y61" s="35"/>
      <c r="Z61" s="35"/>
      <c r="AA61" s="35"/>
      <c r="AB61" s="35"/>
      <c r="AC61" s="35"/>
      <c r="AD61" s="35"/>
    </row>
    <row r="62" spans="1:30" ht="15">
      <c r="A62" s="66" t="s">
        <v>217</v>
      </c>
      <c r="B62" s="66" t="s">
        <v>236</v>
      </c>
      <c r="C62" s="67"/>
      <c r="D62" s="68">
        <v>1</v>
      </c>
      <c r="E62" s="69" t="s">
        <v>132</v>
      </c>
      <c r="F62" s="70"/>
      <c r="G62" s="67"/>
      <c r="H62" s="71"/>
      <c r="I62" s="72"/>
      <c r="J62" s="72"/>
      <c r="K62" s="35" t="s">
        <v>65</v>
      </c>
      <c r="L62" s="80">
        <v>62</v>
      </c>
      <c r="M62" s="80"/>
      <c r="N62" s="74"/>
      <c r="O62" s="91" t="s">
        <v>291</v>
      </c>
      <c r="P62" s="91">
        <v>1</v>
      </c>
      <c r="Q62" s="91" t="s">
        <v>292</v>
      </c>
      <c r="R62" s="91"/>
      <c r="S62" s="91"/>
      <c r="T62" s="90" t="str">
        <f>REPLACE(INDEX(GroupVertices[Group],MATCH(Edges[[#This Row],[Vertex 1]],GroupVertices[Vertex],0)),1,1,"")</f>
        <v>2</v>
      </c>
      <c r="U62" s="90" t="str">
        <f>REPLACE(INDEX(GroupVertices[Group],MATCH(Edges[[#This Row],[Vertex 2]],GroupVertices[Vertex],0)),1,1,"")</f>
        <v>2</v>
      </c>
      <c r="V62" s="35"/>
      <c r="W62" s="35"/>
      <c r="X62" s="35"/>
      <c r="Y62" s="35"/>
      <c r="Z62" s="35"/>
      <c r="AA62" s="35"/>
      <c r="AB62" s="35"/>
      <c r="AC62" s="35"/>
      <c r="AD62" s="35"/>
    </row>
    <row r="63" spans="1:30" ht="15">
      <c r="A63" s="66" t="s">
        <v>217</v>
      </c>
      <c r="B63" s="66" t="s">
        <v>243</v>
      </c>
      <c r="C63" s="67"/>
      <c r="D63" s="68">
        <v>1</v>
      </c>
      <c r="E63" s="69" t="s">
        <v>132</v>
      </c>
      <c r="F63" s="70"/>
      <c r="G63" s="67"/>
      <c r="H63" s="71"/>
      <c r="I63" s="72"/>
      <c r="J63" s="72"/>
      <c r="K63" s="35" t="s">
        <v>65</v>
      </c>
      <c r="L63" s="80">
        <v>63</v>
      </c>
      <c r="M63" s="80"/>
      <c r="N63" s="74"/>
      <c r="O63" s="91" t="s">
        <v>291</v>
      </c>
      <c r="P63" s="91">
        <v>1</v>
      </c>
      <c r="Q63" s="91" t="s">
        <v>292</v>
      </c>
      <c r="R63" s="91"/>
      <c r="S63" s="91"/>
      <c r="T63" s="90" t="str">
        <f>REPLACE(INDEX(GroupVertices[Group],MATCH(Edges[[#This Row],[Vertex 1]],GroupVertices[Vertex],0)),1,1,"")</f>
        <v>2</v>
      </c>
      <c r="U63" s="90" t="str">
        <f>REPLACE(INDEX(GroupVertices[Group],MATCH(Edges[[#This Row],[Vertex 2]],GroupVertices[Vertex],0)),1,1,"")</f>
        <v>2</v>
      </c>
      <c r="V63" s="35"/>
      <c r="W63" s="35"/>
      <c r="X63" s="35"/>
      <c r="Y63" s="35"/>
      <c r="Z63" s="35"/>
      <c r="AA63" s="35"/>
      <c r="AB63" s="35"/>
      <c r="AC63" s="35"/>
      <c r="AD63" s="35"/>
    </row>
    <row r="64" spans="1:30" ht="15">
      <c r="A64" s="66" t="s">
        <v>217</v>
      </c>
      <c r="B64" s="66" t="s">
        <v>273</v>
      </c>
      <c r="C64" s="67"/>
      <c r="D64" s="68">
        <v>1</v>
      </c>
      <c r="E64" s="69" t="s">
        <v>132</v>
      </c>
      <c r="F64" s="70"/>
      <c r="G64" s="67"/>
      <c r="H64" s="71"/>
      <c r="I64" s="72"/>
      <c r="J64" s="72"/>
      <c r="K64" s="35" t="s">
        <v>65</v>
      </c>
      <c r="L64" s="80">
        <v>64</v>
      </c>
      <c r="M64" s="80"/>
      <c r="N64" s="74"/>
      <c r="O64" s="91" t="s">
        <v>291</v>
      </c>
      <c r="P64" s="91">
        <v>1</v>
      </c>
      <c r="Q64" s="91" t="s">
        <v>292</v>
      </c>
      <c r="R64" s="91"/>
      <c r="S64" s="91"/>
      <c r="T64" s="90" t="str">
        <f>REPLACE(INDEX(GroupVertices[Group],MATCH(Edges[[#This Row],[Vertex 1]],GroupVertices[Vertex],0)),1,1,"")</f>
        <v>2</v>
      </c>
      <c r="U64" s="90" t="str">
        <f>REPLACE(INDEX(GroupVertices[Group],MATCH(Edges[[#This Row],[Vertex 2]],GroupVertices[Vertex],0)),1,1,"")</f>
        <v>2</v>
      </c>
      <c r="V64" s="35"/>
      <c r="W64" s="35"/>
      <c r="X64" s="35"/>
      <c r="Y64" s="35"/>
      <c r="Z64" s="35"/>
      <c r="AA64" s="35"/>
      <c r="AB64" s="35"/>
      <c r="AC64" s="35"/>
      <c r="AD64" s="35"/>
    </row>
    <row r="65" spans="1:30" ht="15">
      <c r="A65" s="66" t="s">
        <v>217</v>
      </c>
      <c r="B65" s="66" t="s">
        <v>245</v>
      </c>
      <c r="C65" s="67"/>
      <c r="D65" s="68">
        <v>1</v>
      </c>
      <c r="E65" s="69" t="s">
        <v>132</v>
      </c>
      <c r="F65" s="70"/>
      <c r="G65" s="67"/>
      <c r="H65" s="71"/>
      <c r="I65" s="72"/>
      <c r="J65" s="72"/>
      <c r="K65" s="35" t="s">
        <v>65</v>
      </c>
      <c r="L65" s="80">
        <v>65</v>
      </c>
      <c r="M65" s="80"/>
      <c r="N65" s="74"/>
      <c r="O65" s="91" t="s">
        <v>291</v>
      </c>
      <c r="P65" s="91">
        <v>1</v>
      </c>
      <c r="Q65" s="91" t="s">
        <v>292</v>
      </c>
      <c r="R65" s="91"/>
      <c r="S65" s="91"/>
      <c r="T65" s="90" t="str">
        <f>REPLACE(INDEX(GroupVertices[Group],MATCH(Edges[[#This Row],[Vertex 1]],GroupVertices[Vertex],0)),1,1,"")</f>
        <v>2</v>
      </c>
      <c r="U65" s="90" t="str">
        <f>REPLACE(INDEX(GroupVertices[Group],MATCH(Edges[[#This Row],[Vertex 2]],GroupVertices[Vertex],0)),1,1,"")</f>
        <v>3</v>
      </c>
      <c r="V65" s="35"/>
      <c r="W65" s="35"/>
      <c r="X65" s="35"/>
      <c r="Y65" s="35"/>
      <c r="Z65" s="35"/>
      <c r="AA65" s="35"/>
      <c r="AB65" s="35"/>
      <c r="AC65" s="35"/>
      <c r="AD65" s="35"/>
    </row>
    <row r="66" spans="1:30" ht="15">
      <c r="A66" s="66" t="s">
        <v>217</v>
      </c>
      <c r="B66" s="66" t="s">
        <v>253</v>
      </c>
      <c r="C66" s="67"/>
      <c r="D66" s="68">
        <v>1</v>
      </c>
      <c r="E66" s="69" t="s">
        <v>132</v>
      </c>
      <c r="F66" s="70"/>
      <c r="G66" s="67"/>
      <c r="H66" s="71"/>
      <c r="I66" s="72"/>
      <c r="J66" s="72"/>
      <c r="K66" s="35" t="s">
        <v>65</v>
      </c>
      <c r="L66" s="80">
        <v>66</v>
      </c>
      <c r="M66" s="80"/>
      <c r="N66" s="74"/>
      <c r="O66" s="91" t="s">
        <v>291</v>
      </c>
      <c r="P66" s="91">
        <v>1</v>
      </c>
      <c r="Q66" s="91" t="s">
        <v>292</v>
      </c>
      <c r="R66" s="91"/>
      <c r="S66" s="91"/>
      <c r="T66" s="90" t="str">
        <f>REPLACE(INDEX(GroupVertices[Group],MATCH(Edges[[#This Row],[Vertex 1]],GroupVertices[Vertex],0)),1,1,"")</f>
        <v>2</v>
      </c>
      <c r="U66" s="90" t="str">
        <f>REPLACE(INDEX(GroupVertices[Group],MATCH(Edges[[#This Row],[Vertex 2]],GroupVertices[Vertex],0)),1,1,"")</f>
        <v>3</v>
      </c>
      <c r="V66" s="35"/>
      <c r="W66" s="35"/>
      <c r="X66" s="35"/>
      <c r="Y66" s="35"/>
      <c r="Z66" s="35"/>
      <c r="AA66" s="35"/>
      <c r="AB66" s="35"/>
      <c r="AC66" s="35"/>
      <c r="AD66" s="35"/>
    </row>
    <row r="67" spans="1:30" ht="15">
      <c r="A67" s="66" t="s">
        <v>217</v>
      </c>
      <c r="B67" s="66" t="s">
        <v>252</v>
      </c>
      <c r="C67" s="67"/>
      <c r="D67" s="68">
        <v>1</v>
      </c>
      <c r="E67" s="69" t="s">
        <v>132</v>
      </c>
      <c r="F67" s="70"/>
      <c r="G67" s="67"/>
      <c r="H67" s="71"/>
      <c r="I67" s="72"/>
      <c r="J67" s="72"/>
      <c r="K67" s="35" t="s">
        <v>65</v>
      </c>
      <c r="L67" s="80">
        <v>67</v>
      </c>
      <c r="M67" s="80"/>
      <c r="N67" s="74"/>
      <c r="O67" s="91" t="s">
        <v>291</v>
      </c>
      <c r="P67" s="91">
        <v>1</v>
      </c>
      <c r="Q67" s="91" t="s">
        <v>292</v>
      </c>
      <c r="R67" s="91"/>
      <c r="S67" s="91"/>
      <c r="T67" s="90" t="str">
        <f>REPLACE(INDEX(GroupVertices[Group],MATCH(Edges[[#This Row],[Vertex 1]],GroupVertices[Vertex],0)),1,1,"")</f>
        <v>2</v>
      </c>
      <c r="U67" s="90" t="str">
        <f>REPLACE(INDEX(GroupVertices[Group],MATCH(Edges[[#This Row],[Vertex 2]],GroupVertices[Vertex],0)),1,1,"")</f>
        <v>3</v>
      </c>
      <c r="V67" s="35"/>
      <c r="W67" s="35"/>
      <c r="X67" s="35"/>
      <c r="Y67" s="35"/>
      <c r="Z67" s="35"/>
      <c r="AA67" s="35"/>
      <c r="AB67" s="35"/>
      <c r="AC67" s="35"/>
      <c r="AD67" s="35"/>
    </row>
    <row r="68" spans="1:30" ht="15">
      <c r="A68" s="66" t="s">
        <v>217</v>
      </c>
      <c r="B68" s="66" t="s">
        <v>263</v>
      </c>
      <c r="C68" s="67"/>
      <c r="D68" s="68">
        <v>1</v>
      </c>
      <c r="E68" s="69" t="s">
        <v>132</v>
      </c>
      <c r="F68" s="70"/>
      <c r="G68" s="67"/>
      <c r="H68" s="71"/>
      <c r="I68" s="72"/>
      <c r="J68" s="72"/>
      <c r="K68" s="35" t="s">
        <v>65</v>
      </c>
      <c r="L68" s="80">
        <v>68</v>
      </c>
      <c r="M68" s="80"/>
      <c r="N68" s="74"/>
      <c r="O68" s="91" t="s">
        <v>291</v>
      </c>
      <c r="P68" s="91">
        <v>1</v>
      </c>
      <c r="Q68" s="91" t="s">
        <v>292</v>
      </c>
      <c r="R68" s="91"/>
      <c r="S68" s="91"/>
      <c r="T68" s="90" t="str">
        <f>REPLACE(INDEX(GroupVertices[Group],MATCH(Edges[[#This Row],[Vertex 1]],GroupVertices[Vertex],0)),1,1,"")</f>
        <v>2</v>
      </c>
      <c r="U68" s="90" t="str">
        <f>REPLACE(INDEX(GroupVertices[Group],MATCH(Edges[[#This Row],[Vertex 2]],GroupVertices[Vertex],0)),1,1,"")</f>
        <v>4</v>
      </c>
      <c r="V68" s="35"/>
      <c r="W68" s="35"/>
      <c r="X68" s="35"/>
      <c r="Y68" s="35"/>
      <c r="Z68" s="35"/>
      <c r="AA68" s="35"/>
      <c r="AB68" s="35"/>
      <c r="AC68" s="35"/>
      <c r="AD68" s="35"/>
    </row>
    <row r="69" spans="1:30" ht="15">
      <c r="A69" s="66" t="s">
        <v>217</v>
      </c>
      <c r="B69" s="66" t="s">
        <v>268</v>
      </c>
      <c r="C69" s="67"/>
      <c r="D69" s="68">
        <v>1</v>
      </c>
      <c r="E69" s="69" t="s">
        <v>132</v>
      </c>
      <c r="F69" s="70"/>
      <c r="G69" s="67"/>
      <c r="H69" s="71"/>
      <c r="I69" s="72"/>
      <c r="J69" s="72"/>
      <c r="K69" s="35" t="s">
        <v>65</v>
      </c>
      <c r="L69" s="80">
        <v>69</v>
      </c>
      <c r="M69" s="80"/>
      <c r="N69" s="74"/>
      <c r="O69" s="91" t="s">
        <v>291</v>
      </c>
      <c r="P69" s="91">
        <v>1</v>
      </c>
      <c r="Q69" s="91" t="s">
        <v>292</v>
      </c>
      <c r="R69" s="91"/>
      <c r="S69" s="91"/>
      <c r="T69" s="90" t="str">
        <f>REPLACE(INDEX(GroupVertices[Group],MATCH(Edges[[#This Row],[Vertex 1]],GroupVertices[Vertex],0)),1,1,"")</f>
        <v>2</v>
      </c>
      <c r="U69" s="90" t="str">
        <f>REPLACE(INDEX(GroupVertices[Group],MATCH(Edges[[#This Row],[Vertex 2]],GroupVertices[Vertex],0)),1,1,"")</f>
        <v>3</v>
      </c>
      <c r="V69" s="35"/>
      <c r="W69" s="35"/>
      <c r="X69" s="35"/>
      <c r="Y69" s="35"/>
      <c r="Z69" s="35"/>
      <c r="AA69" s="35"/>
      <c r="AB69" s="35"/>
      <c r="AC69" s="35"/>
      <c r="AD69" s="35"/>
    </row>
    <row r="70" spans="1:30" ht="15">
      <c r="A70" s="66" t="s">
        <v>217</v>
      </c>
      <c r="B70" s="66" t="s">
        <v>265</v>
      </c>
      <c r="C70" s="67"/>
      <c r="D70" s="68">
        <v>1</v>
      </c>
      <c r="E70" s="69" t="s">
        <v>132</v>
      </c>
      <c r="F70" s="70"/>
      <c r="G70" s="67"/>
      <c r="H70" s="71"/>
      <c r="I70" s="72"/>
      <c r="J70" s="72"/>
      <c r="K70" s="35" t="s">
        <v>65</v>
      </c>
      <c r="L70" s="80">
        <v>70</v>
      </c>
      <c r="M70" s="80"/>
      <c r="N70" s="74"/>
      <c r="O70" s="91" t="s">
        <v>291</v>
      </c>
      <c r="P70" s="91">
        <v>1</v>
      </c>
      <c r="Q70" s="91" t="s">
        <v>292</v>
      </c>
      <c r="R70" s="91"/>
      <c r="S70" s="91"/>
      <c r="T70" s="90" t="str">
        <f>REPLACE(INDEX(GroupVertices[Group],MATCH(Edges[[#This Row],[Vertex 1]],GroupVertices[Vertex],0)),1,1,"")</f>
        <v>2</v>
      </c>
      <c r="U70" s="90" t="str">
        <f>REPLACE(INDEX(GroupVertices[Group],MATCH(Edges[[#This Row],[Vertex 2]],GroupVertices[Vertex],0)),1,1,"")</f>
        <v>4</v>
      </c>
      <c r="V70" s="35"/>
      <c r="W70" s="35"/>
      <c r="X70" s="35"/>
      <c r="Y70" s="35"/>
      <c r="Z70" s="35"/>
      <c r="AA70" s="35"/>
      <c r="AB70" s="35"/>
      <c r="AC70" s="35"/>
      <c r="AD70" s="35"/>
    </row>
    <row r="71" spans="1:30" ht="15">
      <c r="A71" s="66" t="s">
        <v>217</v>
      </c>
      <c r="B71" s="66" t="s">
        <v>264</v>
      </c>
      <c r="C71" s="67"/>
      <c r="D71" s="68">
        <v>1</v>
      </c>
      <c r="E71" s="69" t="s">
        <v>132</v>
      </c>
      <c r="F71" s="70"/>
      <c r="G71" s="67"/>
      <c r="H71" s="71"/>
      <c r="I71" s="72"/>
      <c r="J71" s="72"/>
      <c r="K71" s="35" t="s">
        <v>65</v>
      </c>
      <c r="L71" s="80">
        <v>71</v>
      </c>
      <c r="M71" s="80"/>
      <c r="N71" s="74"/>
      <c r="O71" s="91" t="s">
        <v>291</v>
      </c>
      <c r="P71" s="91">
        <v>1</v>
      </c>
      <c r="Q71" s="91" t="s">
        <v>292</v>
      </c>
      <c r="R71" s="91"/>
      <c r="S71" s="91"/>
      <c r="T71" s="90" t="str">
        <f>REPLACE(INDEX(GroupVertices[Group],MATCH(Edges[[#This Row],[Vertex 1]],GroupVertices[Vertex],0)),1,1,"")</f>
        <v>2</v>
      </c>
      <c r="U71" s="90" t="str">
        <f>REPLACE(INDEX(GroupVertices[Group],MATCH(Edges[[#This Row],[Vertex 2]],GroupVertices[Vertex],0)),1,1,"")</f>
        <v>4</v>
      </c>
      <c r="V71" s="35"/>
      <c r="W71" s="35"/>
      <c r="X71" s="35"/>
      <c r="Y71" s="35"/>
      <c r="Z71" s="35"/>
      <c r="AA71" s="35"/>
      <c r="AB71" s="35"/>
      <c r="AC71" s="35"/>
      <c r="AD71" s="35"/>
    </row>
    <row r="72" spans="1:30" ht="15">
      <c r="A72" s="66" t="s">
        <v>217</v>
      </c>
      <c r="B72" s="66" t="s">
        <v>270</v>
      </c>
      <c r="C72" s="67"/>
      <c r="D72" s="68">
        <v>1</v>
      </c>
      <c r="E72" s="69" t="s">
        <v>132</v>
      </c>
      <c r="F72" s="70"/>
      <c r="G72" s="67"/>
      <c r="H72" s="71"/>
      <c r="I72" s="72"/>
      <c r="J72" s="72"/>
      <c r="K72" s="35" t="s">
        <v>65</v>
      </c>
      <c r="L72" s="80">
        <v>72</v>
      </c>
      <c r="M72" s="80"/>
      <c r="N72" s="74"/>
      <c r="O72" s="91" t="s">
        <v>291</v>
      </c>
      <c r="P72" s="91">
        <v>1</v>
      </c>
      <c r="Q72" s="91" t="s">
        <v>292</v>
      </c>
      <c r="R72" s="91"/>
      <c r="S72" s="91"/>
      <c r="T72" s="90" t="str">
        <f>REPLACE(INDEX(GroupVertices[Group],MATCH(Edges[[#This Row],[Vertex 1]],GroupVertices[Vertex],0)),1,1,"")</f>
        <v>2</v>
      </c>
      <c r="U72" s="90" t="str">
        <f>REPLACE(INDEX(GroupVertices[Group],MATCH(Edges[[#This Row],[Vertex 2]],GroupVertices[Vertex],0)),1,1,"")</f>
        <v>2</v>
      </c>
      <c r="V72" s="35"/>
      <c r="W72" s="35"/>
      <c r="X72" s="35"/>
      <c r="Y72" s="35"/>
      <c r="Z72" s="35"/>
      <c r="AA72" s="35"/>
      <c r="AB72" s="35"/>
      <c r="AC72" s="35"/>
      <c r="AD72" s="35"/>
    </row>
    <row r="73" spans="1:30" ht="15">
      <c r="A73" s="66" t="s">
        <v>212</v>
      </c>
      <c r="B73" s="66" t="s">
        <v>217</v>
      </c>
      <c r="C73" s="67"/>
      <c r="D73" s="68">
        <v>1</v>
      </c>
      <c r="E73" s="69" t="s">
        <v>132</v>
      </c>
      <c r="F73" s="70"/>
      <c r="G73" s="67"/>
      <c r="H73" s="71"/>
      <c r="I73" s="72"/>
      <c r="J73" s="72"/>
      <c r="K73" s="35" t="s">
        <v>65</v>
      </c>
      <c r="L73" s="80">
        <v>73</v>
      </c>
      <c r="M73" s="80"/>
      <c r="N73" s="74"/>
      <c r="O73" s="91" t="s">
        <v>291</v>
      </c>
      <c r="P73" s="91">
        <v>1</v>
      </c>
      <c r="Q73" s="91" t="s">
        <v>292</v>
      </c>
      <c r="R73" s="91"/>
      <c r="S73" s="91"/>
      <c r="T73" s="90" t="str">
        <f>REPLACE(INDEX(GroupVertices[Group],MATCH(Edges[[#This Row],[Vertex 1]],GroupVertices[Vertex],0)),1,1,"")</f>
        <v>1</v>
      </c>
      <c r="U73" s="90" t="str">
        <f>REPLACE(INDEX(GroupVertices[Group],MATCH(Edges[[#This Row],[Vertex 2]],GroupVertices[Vertex],0)),1,1,"")</f>
        <v>2</v>
      </c>
      <c r="V73" s="35"/>
      <c r="W73" s="35"/>
      <c r="X73" s="35"/>
      <c r="Y73" s="35"/>
      <c r="Z73" s="35"/>
      <c r="AA73" s="35"/>
      <c r="AB73" s="35"/>
      <c r="AC73" s="35"/>
      <c r="AD73" s="35"/>
    </row>
    <row r="74" spans="1:30" ht="15">
      <c r="A74" s="66" t="s">
        <v>227</v>
      </c>
      <c r="B74" s="66" t="s">
        <v>217</v>
      </c>
      <c r="C74" s="67"/>
      <c r="D74" s="68">
        <v>1</v>
      </c>
      <c r="E74" s="69" t="s">
        <v>132</v>
      </c>
      <c r="F74" s="70"/>
      <c r="G74" s="67"/>
      <c r="H74" s="71"/>
      <c r="I74" s="72"/>
      <c r="J74" s="72"/>
      <c r="K74" s="35" t="s">
        <v>66</v>
      </c>
      <c r="L74" s="80">
        <v>74</v>
      </c>
      <c r="M74" s="80"/>
      <c r="N74" s="74"/>
      <c r="O74" s="91" t="s">
        <v>291</v>
      </c>
      <c r="P74" s="91">
        <v>1</v>
      </c>
      <c r="Q74" s="91" t="s">
        <v>292</v>
      </c>
      <c r="R74" s="91"/>
      <c r="S74" s="91"/>
      <c r="T74" s="90" t="str">
        <f>REPLACE(INDEX(GroupVertices[Group],MATCH(Edges[[#This Row],[Vertex 1]],GroupVertices[Vertex],0)),1,1,"")</f>
        <v>2</v>
      </c>
      <c r="U74" s="90" t="str">
        <f>REPLACE(INDEX(GroupVertices[Group],MATCH(Edges[[#This Row],[Vertex 2]],GroupVertices[Vertex],0)),1,1,"")</f>
        <v>2</v>
      </c>
      <c r="V74" s="35"/>
      <c r="W74" s="35"/>
      <c r="X74" s="35"/>
      <c r="Y74" s="35"/>
      <c r="Z74" s="35"/>
      <c r="AA74" s="35"/>
      <c r="AB74" s="35"/>
      <c r="AC74" s="35"/>
      <c r="AD74" s="35"/>
    </row>
    <row r="75" spans="1:30" ht="15">
      <c r="A75" s="66" t="s">
        <v>223</v>
      </c>
      <c r="B75" s="66" t="s">
        <v>247</v>
      </c>
      <c r="C75" s="67"/>
      <c r="D75" s="68">
        <v>1</v>
      </c>
      <c r="E75" s="69" t="s">
        <v>132</v>
      </c>
      <c r="F75" s="70"/>
      <c r="G75" s="67"/>
      <c r="H75" s="71"/>
      <c r="I75" s="72"/>
      <c r="J75" s="72"/>
      <c r="K75" s="35" t="s">
        <v>65</v>
      </c>
      <c r="L75" s="80">
        <v>75</v>
      </c>
      <c r="M75" s="80"/>
      <c r="N75" s="74"/>
      <c r="O75" s="91" t="s">
        <v>291</v>
      </c>
      <c r="P75" s="91">
        <v>1</v>
      </c>
      <c r="Q75" s="91" t="s">
        <v>292</v>
      </c>
      <c r="R75" s="91"/>
      <c r="S75" s="91"/>
      <c r="T75" s="90" t="str">
        <f>REPLACE(INDEX(GroupVertices[Group],MATCH(Edges[[#This Row],[Vertex 1]],GroupVertices[Vertex],0)),1,1,"")</f>
        <v>1</v>
      </c>
      <c r="U75" s="90" t="str">
        <f>REPLACE(INDEX(GroupVertices[Group],MATCH(Edges[[#This Row],[Vertex 2]],GroupVertices[Vertex],0)),1,1,"")</f>
        <v>2</v>
      </c>
      <c r="V75" s="35"/>
      <c r="W75" s="35"/>
      <c r="X75" s="35"/>
      <c r="Y75" s="35"/>
      <c r="Z75" s="35"/>
      <c r="AA75" s="35"/>
      <c r="AB75" s="35"/>
      <c r="AC75" s="35"/>
      <c r="AD75" s="35"/>
    </row>
    <row r="76" spans="1:30" ht="15">
      <c r="A76" s="66" t="s">
        <v>223</v>
      </c>
      <c r="B76" s="66" t="s">
        <v>238</v>
      </c>
      <c r="C76" s="67"/>
      <c r="D76" s="68">
        <v>1</v>
      </c>
      <c r="E76" s="69" t="s">
        <v>132</v>
      </c>
      <c r="F76" s="70"/>
      <c r="G76" s="67"/>
      <c r="H76" s="71"/>
      <c r="I76" s="72"/>
      <c r="J76" s="72"/>
      <c r="K76" s="35" t="s">
        <v>65</v>
      </c>
      <c r="L76" s="80">
        <v>76</v>
      </c>
      <c r="M76" s="80"/>
      <c r="N76" s="74"/>
      <c r="O76" s="91" t="s">
        <v>291</v>
      </c>
      <c r="P76" s="91">
        <v>1</v>
      </c>
      <c r="Q76" s="91" t="s">
        <v>292</v>
      </c>
      <c r="R76" s="91"/>
      <c r="S76" s="91"/>
      <c r="T76" s="90" t="str">
        <f>REPLACE(INDEX(GroupVertices[Group],MATCH(Edges[[#This Row],[Vertex 1]],GroupVertices[Vertex],0)),1,1,"")</f>
        <v>1</v>
      </c>
      <c r="U76" s="90" t="str">
        <f>REPLACE(INDEX(GroupVertices[Group],MATCH(Edges[[#This Row],[Vertex 2]],GroupVertices[Vertex],0)),1,1,"")</f>
        <v>2</v>
      </c>
      <c r="V76" s="35"/>
      <c r="W76" s="35"/>
      <c r="X76" s="35"/>
      <c r="Y76" s="35"/>
      <c r="Z76" s="35"/>
      <c r="AA76" s="35"/>
      <c r="AB76" s="35"/>
      <c r="AC76" s="35"/>
      <c r="AD76" s="35"/>
    </row>
    <row r="77" spans="1:30" ht="15">
      <c r="A77" s="66" t="s">
        <v>223</v>
      </c>
      <c r="B77" s="66" t="s">
        <v>271</v>
      </c>
      <c r="C77" s="67"/>
      <c r="D77" s="68">
        <v>1</v>
      </c>
      <c r="E77" s="69" t="s">
        <v>132</v>
      </c>
      <c r="F77" s="70"/>
      <c r="G77" s="67"/>
      <c r="H77" s="71"/>
      <c r="I77" s="72"/>
      <c r="J77" s="72"/>
      <c r="K77" s="35" t="s">
        <v>65</v>
      </c>
      <c r="L77" s="80">
        <v>77</v>
      </c>
      <c r="M77" s="80"/>
      <c r="N77" s="74"/>
      <c r="O77" s="91" t="s">
        <v>291</v>
      </c>
      <c r="P77" s="91">
        <v>1</v>
      </c>
      <c r="Q77" s="91" t="s">
        <v>292</v>
      </c>
      <c r="R77" s="91"/>
      <c r="S77" s="91"/>
      <c r="T77" s="90" t="str">
        <f>REPLACE(INDEX(GroupVertices[Group],MATCH(Edges[[#This Row],[Vertex 1]],GroupVertices[Vertex],0)),1,1,"")</f>
        <v>1</v>
      </c>
      <c r="U77" s="90" t="str">
        <f>REPLACE(INDEX(GroupVertices[Group],MATCH(Edges[[#This Row],[Vertex 2]],GroupVertices[Vertex],0)),1,1,"")</f>
        <v>3</v>
      </c>
      <c r="V77" s="35"/>
      <c r="W77" s="35"/>
      <c r="X77" s="35"/>
      <c r="Y77" s="35"/>
      <c r="Z77" s="35"/>
      <c r="AA77" s="35"/>
      <c r="AB77" s="35"/>
      <c r="AC77" s="35"/>
      <c r="AD77" s="35"/>
    </row>
    <row r="78" spans="1:30" ht="15">
      <c r="A78" s="66" t="s">
        <v>223</v>
      </c>
      <c r="B78" s="66" t="s">
        <v>233</v>
      </c>
      <c r="C78" s="67"/>
      <c r="D78" s="68">
        <v>1</v>
      </c>
      <c r="E78" s="69" t="s">
        <v>132</v>
      </c>
      <c r="F78" s="70"/>
      <c r="G78" s="67"/>
      <c r="H78" s="71"/>
      <c r="I78" s="72"/>
      <c r="J78" s="72"/>
      <c r="K78" s="35" t="s">
        <v>65</v>
      </c>
      <c r="L78" s="80">
        <v>78</v>
      </c>
      <c r="M78" s="80"/>
      <c r="N78" s="74"/>
      <c r="O78" s="91" t="s">
        <v>291</v>
      </c>
      <c r="P78" s="91">
        <v>1</v>
      </c>
      <c r="Q78" s="91" t="s">
        <v>292</v>
      </c>
      <c r="R78" s="91"/>
      <c r="S78" s="91"/>
      <c r="T78" s="90" t="str">
        <f>REPLACE(INDEX(GroupVertices[Group],MATCH(Edges[[#This Row],[Vertex 1]],GroupVertices[Vertex],0)),1,1,"")</f>
        <v>1</v>
      </c>
      <c r="U78" s="90" t="str">
        <f>REPLACE(INDEX(GroupVertices[Group],MATCH(Edges[[#This Row],[Vertex 2]],GroupVertices[Vertex],0)),1,1,"")</f>
        <v>2</v>
      </c>
      <c r="V78" s="35"/>
      <c r="W78" s="35"/>
      <c r="X78" s="35"/>
      <c r="Y78" s="35"/>
      <c r="Z78" s="35"/>
      <c r="AA78" s="35"/>
      <c r="AB78" s="35"/>
      <c r="AC78" s="35"/>
      <c r="AD78" s="35"/>
    </row>
    <row r="79" spans="1:30" ht="15">
      <c r="A79" s="66" t="s">
        <v>223</v>
      </c>
      <c r="B79" s="66" t="s">
        <v>269</v>
      </c>
      <c r="C79" s="67"/>
      <c r="D79" s="68">
        <v>1</v>
      </c>
      <c r="E79" s="69" t="s">
        <v>132</v>
      </c>
      <c r="F79" s="70"/>
      <c r="G79" s="67"/>
      <c r="H79" s="71"/>
      <c r="I79" s="72"/>
      <c r="J79" s="72"/>
      <c r="K79" s="35" t="s">
        <v>65</v>
      </c>
      <c r="L79" s="80">
        <v>79</v>
      </c>
      <c r="M79" s="80"/>
      <c r="N79" s="74"/>
      <c r="O79" s="91" t="s">
        <v>291</v>
      </c>
      <c r="P79" s="91">
        <v>1</v>
      </c>
      <c r="Q79" s="91" t="s">
        <v>292</v>
      </c>
      <c r="R79" s="91"/>
      <c r="S79" s="91"/>
      <c r="T79" s="90" t="str">
        <f>REPLACE(INDEX(GroupVertices[Group],MATCH(Edges[[#This Row],[Vertex 1]],GroupVertices[Vertex],0)),1,1,"")</f>
        <v>1</v>
      </c>
      <c r="U79" s="90" t="str">
        <f>REPLACE(INDEX(GroupVertices[Group],MATCH(Edges[[#This Row],[Vertex 2]],GroupVertices[Vertex],0)),1,1,"")</f>
        <v>1</v>
      </c>
      <c r="V79" s="35"/>
      <c r="W79" s="35"/>
      <c r="X79" s="35"/>
      <c r="Y79" s="35"/>
      <c r="Z79" s="35"/>
      <c r="AA79" s="35"/>
      <c r="AB79" s="35"/>
      <c r="AC79" s="35"/>
      <c r="AD79" s="35"/>
    </row>
    <row r="80" spans="1:30" ht="15">
      <c r="A80" s="66" t="s">
        <v>223</v>
      </c>
      <c r="B80" s="66" t="s">
        <v>274</v>
      </c>
      <c r="C80" s="67"/>
      <c r="D80" s="68">
        <v>1</v>
      </c>
      <c r="E80" s="69" t="s">
        <v>132</v>
      </c>
      <c r="F80" s="70"/>
      <c r="G80" s="67"/>
      <c r="H80" s="71"/>
      <c r="I80" s="72"/>
      <c r="J80" s="72"/>
      <c r="K80" s="35" t="s">
        <v>65</v>
      </c>
      <c r="L80" s="80">
        <v>80</v>
      </c>
      <c r="M80" s="80"/>
      <c r="N80" s="74"/>
      <c r="O80" s="91" t="s">
        <v>291</v>
      </c>
      <c r="P80" s="91">
        <v>1</v>
      </c>
      <c r="Q80" s="91" t="s">
        <v>292</v>
      </c>
      <c r="R80" s="91"/>
      <c r="S80" s="91"/>
      <c r="T80" s="90" t="str">
        <f>REPLACE(INDEX(GroupVertices[Group],MATCH(Edges[[#This Row],[Vertex 1]],GroupVertices[Vertex],0)),1,1,"")</f>
        <v>1</v>
      </c>
      <c r="U80" s="90" t="str">
        <f>REPLACE(INDEX(GroupVertices[Group],MATCH(Edges[[#This Row],[Vertex 2]],GroupVertices[Vertex],0)),1,1,"")</f>
        <v>1</v>
      </c>
      <c r="V80" s="35"/>
      <c r="W80" s="35"/>
      <c r="X80" s="35"/>
      <c r="Y80" s="35"/>
      <c r="Z80" s="35"/>
      <c r="AA80" s="35"/>
      <c r="AB80" s="35"/>
      <c r="AC80" s="35"/>
      <c r="AD80" s="35"/>
    </row>
    <row r="81" spans="1:30" ht="15">
      <c r="A81" s="66" t="s">
        <v>212</v>
      </c>
      <c r="B81" s="66" t="s">
        <v>223</v>
      </c>
      <c r="C81" s="67"/>
      <c r="D81" s="68">
        <v>1</v>
      </c>
      <c r="E81" s="69" t="s">
        <v>132</v>
      </c>
      <c r="F81" s="70"/>
      <c r="G81" s="67"/>
      <c r="H81" s="71"/>
      <c r="I81" s="72"/>
      <c r="J81" s="72"/>
      <c r="K81" s="35" t="s">
        <v>65</v>
      </c>
      <c r="L81" s="80">
        <v>81</v>
      </c>
      <c r="M81" s="80"/>
      <c r="N81" s="74"/>
      <c r="O81" s="91" t="s">
        <v>291</v>
      </c>
      <c r="P81" s="91">
        <v>1</v>
      </c>
      <c r="Q81" s="91" t="s">
        <v>292</v>
      </c>
      <c r="R81" s="91"/>
      <c r="S81" s="91"/>
      <c r="T81" s="90" t="str">
        <f>REPLACE(INDEX(GroupVertices[Group],MATCH(Edges[[#This Row],[Vertex 1]],GroupVertices[Vertex],0)),1,1,"")</f>
        <v>1</v>
      </c>
      <c r="U81" s="90" t="str">
        <f>REPLACE(INDEX(GroupVertices[Group],MATCH(Edges[[#This Row],[Vertex 2]],GroupVertices[Vertex],0)),1,1,"")</f>
        <v>1</v>
      </c>
      <c r="V81" s="35"/>
      <c r="W81" s="35"/>
      <c r="X81" s="35"/>
      <c r="Y81" s="35"/>
      <c r="Z81" s="35"/>
      <c r="AA81" s="35"/>
      <c r="AB81" s="35"/>
      <c r="AC81" s="35"/>
      <c r="AD81" s="35"/>
    </row>
    <row r="82" spans="1:30" ht="15">
      <c r="A82" s="66" t="s">
        <v>227</v>
      </c>
      <c r="B82" s="66" t="s">
        <v>223</v>
      </c>
      <c r="C82" s="67"/>
      <c r="D82" s="68">
        <v>1</v>
      </c>
      <c r="E82" s="69" t="s">
        <v>132</v>
      </c>
      <c r="F82" s="70"/>
      <c r="G82" s="67"/>
      <c r="H82" s="71"/>
      <c r="I82" s="72"/>
      <c r="J82" s="72"/>
      <c r="K82" s="35" t="s">
        <v>65</v>
      </c>
      <c r="L82" s="80">
        <v>82</v>
      </c>
      <c r="M82" s="80"/>
      <c r="N82" s="74"/>
      <c r="O82" s="91" t="s">
        <v>291</v>
      </c>
      <c r="P82" s="91">
        <v>1</v>
      </c>
      <c r="Q82" s="91" t="s">
        <v>292</v>
      </c>
      <c r="R82" s="91"/>
      <c r="S82" s="91"/>
      <c r="T82" s="90" t="str">
        <f>REPLACE(INDEX(GroupVertices[Group],MATCH(Edges[[#This Row],[Vertex 1]],GroupVertices[Vertex],0)),1,1,"")</f>
        <v>2</v>
      </c>
      <c r="U82" s="90" t="str">
        <f>REPLACE(INDEX(GroupVertices[Group],MATCH(Edges[[#This Row],[Vertex 2]],GroupVertices[Vertex],0)),1,1,"")</f>
        <v>1</v>
      </c>
      <c r="V82" s="35"/>
      <c r="W82" s="35"/>
      <c r="X82" s="35"/>
      <c r="Y82" s="35"/>
      <c r="Z82" s="35"/>
      <c r="AA82" s="35"/>
      <c r="AB82" s="35"/>
      <c r="AC82" s="35"/>
      <c r="AD82" s="35"/>
    </row>
    <row r="83" spans="1:30" ht="15">
      <c r="A83" s="66" t="s">
        <v>228</v>
      </c>
      <c r="B83" s="66" t="s">
        <v>233</v>
      </c>
      <c r="C83" s="67"/>
      <c r="D83" s="68">
        <v>1</v>
      </c>
      <c r="E83" s="69" t="s">
        <v>132</v>
      </c>
      <c r="F83" s="70"/>
      <c r="G83" s="67"/>
      <c r="H83" s="71"/>
      <c r="I83" s="72"/>
      <c r="J83" s="72"/>
      <c r="K83" s="35" t="s">
        <v>65</v>
      </c>
      <c r="L83" s="80">
        <v>83</v>
      </c>
      <c r="M83" s="80"/>
      <c r="N83" s="74"/>
      <c r="O83" s="91" t="s">
        <v>291</v>
      </c>
      <c r="P83" s="91">
        <v>1</v>
      </c>
      <c r="Q83" s="91" t="s">
        <v>292</v>
      </c>
      <c r="R83" s="91"/>
      <c r="S83" s="91"/>
      <c r="T83" s="90" t="str">
        <f>REPLACE(INDEX(GroupVertices[Group],MATCH(Edges[[#This Row],[Vertex 1]],GroupVertices[Vertex],0)),1,1,"")</f>
        <v>2</v>
      </c>
      <c r="U83" s="90" t="str">
        <f>REPLACE(INDEX(GroupVertices[Group],MATCH(Edges[[#This Row],[Vertex 2]],GroupVertices[Vertex],0)),1,1,"")</f>
        <v>2</v>
      </c>
      <c r="V83" s="35"/>
      <c r="W83" s="35"/>
      <c r="X83" s="35"/>
      <c r="Y83" s="35"/>
      <c r="Z83" s="35"/>
      <c r="AA83" s="35"/>
      <c r="AB83" s="35"/>
      <c r="AC83" s="35"/>
      <c r="AD83" s="35"/>
    </row>
    <row r="84" spans="1:30" ht="15">
      <c r="A84" s="66" t="s">
        <v>228</v>
      </c>
      <c r="B84" s="66" t="s">
        <v>231</v>
      </c>
      <c r="C84" s="67"/>
      <c r="D84" s="68">
        <v>1</v>
      </c>
      <c r="E84" s="69" t="s">
        <v>132</v>
      </c>
      <c r="F84" s="70"/>
      <c r="G84" s="67"/>
      <c r="H84" s="71"/>
      <c r="I84" s="72"/>
      <c r="J84" s="72"/>
      <c r="K84" s="35" t="s">
        <v>65</v>
      </c>
      <c r="L84" s="80">
        <v>84</v>
      </c>
      <c r="M84" s="80"/>
      <c r="N84" s="74"/>
      <c r="O84" s="91" t="s">
        <v>291</v>
      </c>
      <c r="P84" s="91">
        <v>1</v>
      </c>
      <c r="Q84" s="91" t="s">
        <v>292</v>
      </c>
      <c r="R84" s="91"/>
      <c r="S84" s="91"/>
      <c r="T84" s="90" t="str">
        <f>REPLACE(INDEX(GroupVertices[Group],MATCH(Edges[[#This Row],[Vertex 1]],GroupVertices[Vertex],0)),1,1,"")</f>
        <v>2</v>
      </c>
      <c r="U84" s="90" t="str">
        <f>REPLACE(INDEX(GroupVertices[Group],MATCH(Edges[[#This Row],[Vertex 2]],GroupVertices[Vertex],0)),1,1,"")</f>
        <v>2</v>
      </c>
      <c r="V84" s="35"/>
      <c r="W84" s="35"/>
      <c r="X84" s="35"/>
      <c r="Y84" s="35"/>
      <c r="Z84" s="35"/>
      <c r="AA84" s="35"/>
      <c r="AB84" s="35"/>
      <c r="AC84" s="35"/>
      <c r="AD84" s="35"/>
    </row>
    <row r="85" spans="1:30" ht="15">
      <c r="A85" s="66" t="s">
        <v>228</v>
      </c>
      <c r="B85" s="66" t="s">
        <v>230</v>
      </c>
      <c r="C85" s="67"/>
      <c r="D85" s="68">
        <v>1</v>
      </c>
      <c r="E85" s="69" t="s">
        <v>132</v>
      </c>
      <c r="F85" s="70"/>
      <c r="G85" s="67"/>
      <c r="H85" s="71"/>
      <c r="I85" s="72"/>
      <c r="J85" s="72"/>
      <c r="K85" s="35" t="s">
        <v>65</v>
      </c>
      <c r="L85" s="80">
        <v>85</v>
      </c>
      <c r="M85" s="80"/>
      <c r="N85" s="74"/>
      <c r="O85" s="91" t="s">
        <v>291</v>
      </c>
      <c r="P85" s="91">
        <v>1</v>
      </c>
      <c r="Q85" s="91" t="s">
        <v>292</v>
      </c>
      <c r="R85" s="91"/>
      <c r="S85" s="91"/>
      <c r="T85" s="90" t="str">
        <f>REPLACE(INDEX(GroupVertices[Group],MATCH(Edges[[#This Row],[Vertex 1]],GroupVertices[Vertex],0)),1,1,"")</f>
        <v>2</v>
      </c>
      <c r="U85" s="90" t="str">
        <f>REPLACE(INDEX(GroupVertices[Group],MATCH(Edges[[#This Row],[Vertex 2]],GroupVertices[Vertex],0)),1,1,"")</f>
        <v>2</v>
      </c>
      <c r="V85" s="35"/>
      <c r="W85" s="35"/>
      <c r="X85" s="35"/>
      <c r="Y85" s="35"/>
      <c r="Z85" s="35"/>
      <c r="AA85" s="35"/>
      <c r="AB85" s="35"/>
      <c r="AC85" s="35"/>
      <c r="AD85" s="35"/>
    </row>
    <row r="86" spans="1:30" ht="15">
      <c r="A86" s="66" t="s">
        <v>212</v>
      </c>
      <c r="B86" s="66" t="s">
        <v>228</v>
      </c>
      <c r="C86" s="67"/>
      <c r="D86" s="68">
        <v>1</v>
      </c>
      <c r="E86" s="69" t="s">
        <v>132</v>
      </c>
      <c r="F86" s="70"/>
      <c r="G86" s="67"/>
      <c r="H86" s="71"/>
      <c r="I86" s="72"/>
      <c r="J86" s="72"/>
      <c r="K86" s="35" t="s">
        <v>65</v>
      </c>
      <c r="L86" s="80">
        <v>86</v>
      </c>
      <c r="M86" s="80"/>
      <c r="N86" s="74"/>
      <c r="O86" s="91" t="s">
        <v>291</v>
      </c>
      <c r="P86" s="91">
        <v>1</v>
      </c>
      <c r="Q86" s="91" t="s">
        <v>292</v>
      </c>
      <c r="R86" s="91"/>
      <c r="S86" s="91"/>
      <c r="T86" s="90" t="str">
        <f>REPLACE(INDEX(GroupVertices[Group],MATCH(Edges[[#This Row],[Vertex 1]],GroupVertices[Vertex],0)),1,1,"")</f>
        <v>1</v>
      </c>
      <c r="U86" s="90" t="str">
        <f>REPLACE(INDEX(GroupVertices[Group],MATCH(Edges[[#This Row],[Vertex 2]],GroupVertices[Vertex],0)),1,1,"")</f>
        <v>2</v>
      </c>
      <c r="V86" s="35"/>
      <c r="W86" s="35"/>
      <c r="X86" s="35"/>
      <c r="Y86" s="35"/>
      <c r="Z86" s="35"/>
      <c r="AA86" s="35"/>
      <c r="AB86" s="35"/>
      <c r="AC86" s="35"/>
      <c r="AD86" s="35"/>
    </row>
    <row r="87" spans="1:30" ht="15">
      <c r="A87" s="66" t="s">
        <v>229</v>
      </c>
      <c r="B87" s="66" t="s">
        <v>247</v>
      </c>
      <c r="C87" s="67"/>
      <c r="D87" s="68">
        <v>1</v>
      </c>
      <c r="E87" s="69" t="s">
        <v>132</v>
      </c>
      <c r="F87" s="70"/>
      <c r="G87" s="67"/>
      <c r="H87" s="71"/>
      <c r="I87" s="72"/>
      <c r="J87" s="72"/>
      <c r="K87" s="35" t="s">
        <v>65</v>
      </c>
      <c r="L87" s="80">
        <v>87</v>
      </c>
      <c r="M87" s="80"/>
      <c r="N87" s="74"/>
      <c r="O87" s="91" t="s">
        <v>291</v>
      </c>
      <c r="P87" s="91">
        <v>1</v>
      </c>
      <c r="Q87" s="91" t="s">
        <v>292</v>
      </c>
      <c r="R87" s="91"/>
      <c r="S87" s="91"/>
      <c r="T87" s="90" t="str">
        <f>REPLACE(INDEX(GroupVertices[Group],MATCH(Edges[[#This Row],[Vertex 1]],GroupVertices[Vertex],0)),1,1,"")</f>
        <v>2</v>
      </c>
      <c r="U87" s="90" t="str">
        <f>REPLACE(INDEX(GroupVertices[Group],MATCH(Edges[[#This Row],[Vertex 2]],GroupVertices[Vertex],0)),1,1,"")</f>
        <v>2</v>
      </c>
      <c r="V87" s="35"/>
      <c r="W87" s="35"/>
      <c r="X87" s="35"/>
      <c r="Y87" s="35"/>
      <c r="Z87" s="35"/>
      <c r="AA87" s="35"/>
      <c r="AB87" s="35"/>
      <c r="AC87" s="35"/>
      <c r="AD87" s="35"/>
    </row>
    <row r="88" spans="1:30" ht="15">
      <c r="A88" s="66" t="s">
        <v>229</v>
      </c>
      <c r="B88" s="66" t="s">
        <v>238</v>
      </c>
      <c r="C88" s="67"/>
      <c r="D88" s="68">
        <v>1</v>
      </c>
      <c r="E88" s="69" t="s">
        <v>132</v>
      </c>
      <c r="F88" s="70"/>
      <c r="G88" s="67"/>
      <c r="H88" s="71"/>
      <c r="I88" s="72"/>
      <c r="J88" s="72"/>
      <c r="K88" s="35" t="s">
        <v>65</v>
      </c>
      <c r="L88" s="80">
        <v>88</v>
      </c>
      <c r="M88" s="80"/>
      <c r="N88" s="74"/>
      <c r="O88" s="91" t="s">
        <v>291</v>
      </c>
      <c r="P88" s="91">
        <v>1</v>
      </c>
      <c r="Q88" s="91" t="s">
        <v>292</v>
      </c>
      <c r="R88" s="91"/>
      <c r="S88" s="91"/>
      <c r="T88" s="90" t="str">
        <f>REPLACE(INDEX(GroupVertices[Group],MATCH(Edges[[#This Row],[Vertex 1]],GroupVertices[Vertex],0)),1,1,"")</f>
        <v>2</v>
      </c>
      <c r="U88" s="90" t="str">
        <f>REPLACE(INDEX(GroupVertices[Group],MATCH(Edges[[#This Row],[Vertex 2]],GroupVertices[Vertex],0)),1,1,"")</f>
        <v>2</v>
      </c>
      <c r="V88" s="35"/>
      <c r="W88" s="35"/>
      <c r="X88" s="35"/>
      <c r="Y88" s="35"/>
      <c r="Z88" s="35"/>
      <c r="AA88" s="35"/>
      <c r="AB88" s="35"/>
      <c r="AC88" s="35"/>
      <c r="AD88" s="35"/>
    </row>
    <row r="89" spans="1:30" ht="15">
      <c r="A89" s="66" t="s">
        <v>229</v>
      </c>
      <c r="B89" s="66" t="s">
        <v>234</v>
      </c>
      <c r="C89" s="67"/>
      <c r="D89" s="68">
        <v>1</v>
      </c>
      <c r="E89" s="69" t="s">
        <v>132</v>
      </c>
      <c r="F89" s="70"/>
      <c r="G89" s="67"/>
      <c r="H89" s="71"/>
      <c r="I89" s="72"/>
      <c r="J89" s="72"/>
      <c r="K89" s="35" t="s">
        <v>65</v>
      </c>
      <c r="L89" s="80">
        <v>89</v>
      </c>
      <c r="M89" s="80"/>
      <c r="N89" s="74"/>
      <c r="O89" s="91" t="s">
        <v>291</v>
      </c>
      <c r="P89" s="91">
        <v>1</v>
      </c>
      <c r="Q89" s="91" t="s">
        <v>292</v>
      </c>
      <c r="R89" s="91"/>
      <c r="S89" s="91"/>
      <c r="T89" s="90" t="str">
        <f>REPLACE(INDEX(GroupVertices[Group],MATCH(Edges[[#This Row],[Vertex 1]],GroupVertices[Vertex],0)),1,1,"")</f>
        <v>2</v>
      </c>
      <c r="U89" s="90" t="str">
        <f>REPLACE(INDEX(GroupVertices[Group],MATCH(Edges[[#This Row],[Vertex 2]],GroupVertices[Vertex],0)),1,1,"")</f>
        <v>2</v>
      </c>
      <c r="V89" s="35"/>
      <c r="W89" s="35"/>
      <c r="X89" s="35"/>
      <c r="Y89" s="35"/>
      <c r="Z89" s="35"/>
      <c r="AA89" s="35"/>
      <c r="AB89" s="35"/>
      <c r="AC89" s="35"/>
      <c r="AD89" s="35"/>
    </row>
    <row r="90" spans="1:30" ht="15">
      <c r="A90" s="66" t="s">
        <v>229</v>
      </c>
      <c r="B90" s="66" t="s">
        <v>230</v>
      </c>
      <c r="C90" s="67"/>
      <c r="D90" s="68">
        <v>1</v>
      </c>
      <c r="E90" s="69" t="s">
        <v>132</v>
      </c>
      <c r="F90" s="70"/>
      <c r="G90" s="67"/>
      <c r="H90" s="71"/>
      <c r="I90" s="72"/>
      <c r="J90" s="72"/>
      <c r="K90" s="35" t="s">
        <v>66</v>
      </c>
      <c r="L90" s="80">
        <v>90</v>
      </c>
      <c r="M90" s="80"/>
      <c r="N90" s="74"/>
      <c r="O90" s="91" t="s">
        <v>291</v>
      </c>
      <c r="P90" s="91">
        <v>1</v>
      </c>
      <c r="Q90" s="91" t="s">
        <v>292</v>
      </c>
      <c r="R90" s="91"/>
      <c r="S90" s="91"/>
      <c r="T90" s="90" t="str">
        <f>REPLACE(INDEX(GroupVertices[Group],MATCH(Edges[[#This Row],[Vertex 1]],GroupVertices[Vertex],0)),1,1,"")</f>
        <v>2</v>
      </c>
      <c r="U90" s="90" t="str">
        <f>REPLACE(INDEX(GroupVertices[Group],MATCH(Edges[[#This Row],[Vertex 2]],GroupVertices[Vertex],0)),1,1,"")</f>
        <v>2</v>
      </c>
      <c r="V90" s="35"/>
      <c r="W90" s="35"/>
      <c r="X90" s="35"/>
      <c r="Y90" s="35"/>
      <c r="Z90" s="35"/>
      <c r="AA90" s="35"/>
      <c r="AB90" s="35"/>
      <c r="AC90" s="35"/>
      <c r="AD90" s="35"/>
    </row>
    <row r="91" spans="1:30" ht="15">
      <c r="A91" s="66" t="s">
        <v>229</v>
      </c>
      <c r="B91" s="66" t="s">
        <v>267</v>
      </c>
      <c r="C91" s="67"/>
      <c r="D91" s="68">
        <v>1</v>
      </c>
      <c r="E91" s="69" t="s">
        <v>132</v>
      </c>
      <c r="F91" s="70"/>
      <c r="G91" s="67"/>
      <c r="H91" s="71"/>
      <c r="I91" s="72"/>
      <c r="J91" s="72"/>
      <c r="K91" s="35" t="s">
        <v>65</v>
      </c>
      <c r="L91" s="80">
        <v>91</v>
      </c>
      <c r="M91" s="80"/>
      <c r="N91" s="74"/>
      <c r="O91" s="91" t="s">
        <v>291</v>
      </c>
      <c r="P91" s="91">
        <v>1</v>
      </c>
      <c r="Q91" s="91" t="s">
        <v>292</v>
      </c>
      <c r="R91" s="91"/>
      <c r="S91" s="91"/>
      <c r="T91" s="90" t="str">
        <f>REPLACE(INDEX(GroupVertices[Group],MATCH(Edges[[#This Row],[Vertex 1]],GroupVertices[Vertex],0)),1,1,"")</f>
        <v>2</v>
      </c>
      <c r="U91" s="90" t="str">
        <f>REPLACE(INDEX(GroupVertices[Group],MATCH(Edges[[#This Row],[Vertex 2]],GroupVertices[Vertex],0)),1,1,"")</f>
        <v>3</v>
      </c>
      <c r="V91" s="35"/>
      <c r="W91" s="35"/>
      <c r="X91" s="35"/>
      <c r="Y91" s="35"/>
      <c r="Z91" s="35"/>
      <c r="AA91" s="35"/>
      <c r="AB91" s="35"/>
      <c r="AC91" s="35"/>
      <c r="AD91" s="35"/>
    </row>
    <row r="92" spans="1:30" ht="15">
      <c r="A92" s="66" t="s">
        <v>229</v>
      </c>
      <c r="B92" s="66" t="s">
        <v>270</v>
      </c>
      <c r="C92" s="67"/>
      <c r="D92" s="68">
        <v>1</v>
      </c>
      <c r="E92" s="69" t="s">
        <v>132</v>
      </c>
      <c r="F92" s="70"/>
      <c r="G92" s="67"/>
      <c r="H92" s="71"/>
      <c r="I92" s="72"/>
      <c r="J92" s="72"/>
      <c r="K92" s="35" t="s">
        <v>65</v>
      </c>
      <c r="L92" s="80">
        <v>92</v>
      </c>
      <c r="M92" s="80"/>
      <c r="N92" s="74"/>
      <c r="O92" s="91" t="s">
        <v>291</v>
      </c>
      <c r="P92" s="91">
        <v>1</v>
      </c>
      <c r="Q92" s="91" t="s">
        <v>292</v>
      </c>
      <c r="R92" s="91"/>
      <c r="S92" s="91"/>
      <c r="T92" s="90" t="str">
        <f>REPLACE(INDEX(GroupVertices[Group],MATCH(Edges[[#This Row],[Vertex 1]],GroupVertices[Vertex],0)),1,1,"")</f>
        <v>2</v>
      </c>
      <c r="U92" s="90" t="str">
        <f>REPLACE(INDEX(GroupVertices[Group],MATCH(Edges[[#This Row],[Vertex 2]],GroupVertices[Vertex],0)),1,1,"")</f>
        <v>2</v>
      </c>
      <c r="V92" s="35"/>
      <c r="W92" s="35"/>
      <c r="X92" s="35"/>
      <c r="Y92" s="35"/>
      <c r="Z92" s="35"/>
      <c r="AA92" s="35"/>
      <c r="AB92" s="35"/>
      <c r="AC92" s="35"/>
      <c r="AD92" s="35"/>
    </row>
    <row r="93" spans="1:30" ht="15">
      <c r="A93" s="66" t="s">
        <v>212</v>
      </c>
      <c r="B93" s="66" t="s">
        <v>229</v>
      </c>
      <c r="C93" s="67"/>
      <c r="D93" s="68">
        <v>1</v>
      </c>
      <c r="E93" s="69" t="s">
        <v>132</v>
      </c>
      <c r="F93" s="70"/>
      <c r="G93" s="67"/>
      <c r="H93" s="71"/>
      <c r="I93" s="72"/>
      <c r="J93" s="72"/>
      <c r="K93" s="35" t="s">
        <v>65</v>
      </c>
      <c r="L93" s="80">
        <v>93</v>
      </c>
      <c r="M93" s="80"/>
      <c r="N93" s="74"/>
      <c r="O93" s="91" t="s">
        <v>291</v>
      </c>
      <c r="P93" s="91">
        <v>1</v>
      </c>
      <c r="Q93" s="91" t="s">
        <v>292</v>
      </c>
      <c r="R93" s="91"/>
      <c r="S93" s="91"/>
      <c r="T93" s="90" t="str">
        <f>REPLACE(INDEX(GroupVertices[Group],MATCH(Edges[[#This Row],[Vertex 1]],GroupVertices[Vertex],0)),1,1,"")</f>
        <v>1</v>
      </c>
      <c r="U93" s="90" t="str">
        <f>REPLACE(INDEX(GroupVertices[Group],MATCH(Edges[[#This Row],[Vertex 2]],GroupVertices[Vertex],0)),1,1,"")</f>
        <v>2</v>
      </c>
      <c r="V93" s="35"/>
      <c r="W93" s="35"/>
      <c r="X93" s="35"/>
      <c r="Y93" s="35"/>
      <c r="Z93" s="35"/>
      <c r="AA93" s="35"/>
      <c r="AB93" s="35"/>
      <c r="AC93" s="35"/>
      <c r="AD93" s="35"/>
    </row>
    <row r="94" spans="1:30" ht="15">
      <c r="A94" s="66" t="s">
        <v>230</v>
      </c>
      <c r="B94" s="66" t="s">
        <v>229</v>
      </c>
      <c r="C94" s="67"/>
      <c r="D94" s="68">
        <v>1</v>
      </c>
      <c r="E94" s="69" t="s">
        <v>132</v>
      </c>
      <c r="F94" s="70"/>
      <c r="G94" s="67"/>
      <c r="H94" s="71"/>
      <c r="I94" s="72"/>
      <c r="J94" s="72"/>
      <c r="K94" s="35" t="s">
        <v>66</v>
      </c>
      <c r="L94" s="80">
        <v>94</v>
      </c>
      <c r="M94" s="80"/>
      <c r="N94" s="74"/>
      <c r="O94" s="91" t="s">
        <v>291</v>
      </c>
      <c r="P94" s="91">
        <v>1</v>
      </c>
      <c r="Q94" s="91" t="s">
        <v>292</v>
      </c>
      <c r="R94" s="91"/>
      <c r="S94" s="91"/>
      <c r="T94" s="90" t="str">
        <f>REPLACE(INDEX(GroupVertices[Group],MATCH(Edges[[#This Row],[Vertex 1]],GroupVertices[Vertex],0)),1,1,"")</f>
        <v>2</v>
      </c>
      <c r="U94" s="90" t="str">
        <f>REPLACE(INDEX(GroupVertices[Group],MATCH(Edges[[#This Row],[Vertex 2]],GroupVertices[Vertex],0)),1,1,"")</f>
        <v>2</v>
      </c>
      <c r="V94" s="35"/>
      <c r="W94" s="35"/>
      <c r="X94" s="35"/>
      <c r="Y94" s="35"/>
      <c r="Z94" s="35"/>
      <c r="AA94" s="35"/>
      <c r="AB94" s="35"/>
      <c r="AC94" s="35"/>
      <c r="AD94" s="35"/>
    </row>
    <row r="95" spans="1:30" ht="15">
      <c r="A95" s="66" t="s">
        <v>231</v>
      </c>
      <c r="B95" s="66" t="s">
        <v>238</v>
      </c>
      <c r="C95" s="67"/>
      <c r="D95" s="68">
        <v>1</v>
      </c>
      <c r="E95" s="69" t="s">
        <v>132</v>
      </c>
      <c r="F95" s="70"/>
      <c r="G95" s="67"/>
      <c r="H95" s="71"/>
      <c r="I95" s="72"/>
      <c r="J95" s="72"/>
      <c r="K95" s="35" t="s">
        <v>65</v>
      </c>
      <c r="L95" s="80">
        <v>95</v>
      </c>
      <c r="M95" s="80"/>
      <c r="N95" s="74"/>
      <c r="O95" s="91" t="s">
        <v>291</v>
      </c>
      <c r="P95" s="91">
        <v>1</v>
      </c>
      <c r="Q95" s="91" t="s">
        <v>292</v>
      </c>
      <c r="R95" s="91"/>
      <c r="S95" s="91"/>
      <c r="T95" s="90" t="str">
        <f>REPLACE(INDEX(GroupVertices[Group],MATCH(Edges[[#This Row],[Vertex 1]],GroupVertices[Vertex],0)),1,1,"")</f>
        <v>2</v>
      </c>
      <c r="U95" s="90" t="str">
        <f>REPLACE(INDEX(GroupVertices[Group],MATCH(Edges[[#This Row],[Vertex 2]],GroupVertices[Vertex],0)),1,1,"")</f>
        <v>2</v>
      </c>
      <c r="V95" s="35"/>
      <c r="W95" s="35"/>
      <c r="X95" s="35"/>
      <c r="Y95" s="35"/>
      <c r="Z95" s="35"/>
      <c r="AA95" s="35"/>
      <c r="AB95" s="35"/>
      <c r="AC95" s="35"/>
      <c r="AD95" s="35"/>
    </row>
    <row r="96" spans="1:30" ht="15">
      <c r="A96" s="66" t="s">
        <v>231</v>
      </c>
      <c r="B96" s="66" t="s">
        <v>262</v>
      </c>
      <c r="C96" s="67"/>
      <c r="D96" s="68">
        <v>1</v>
      </c>
      <c r="E96" s="69" t="s">
        <v>132</v>
      </c>
      <c r="F96" s="70"/>
      <c r="G96" s="67"/>
      <c r="H96" s="71"/>
      <c r="I96" s="72"/>
      <c r="J96" s="72"/>
      <c r="K96" s="35" t="s">
        <v>65</v>
      </c>
      <c r="L96" s="80">
        <v>96</v>
      </c>
      <c r="M96" s="80"/>
      <c r="N96" s="74"/>
      <c r="O96" s="91" t="s">
        <v>291</v>
      </c>
      <c r="P96" s="91">
        <v>1</v>
      </c>
      <c r="Q96" s="91" t="s">
        <v>292</v>
      </c>
      <c r="R96" s="91"/>
      <c r="S96" s="91"/>
      <c r="T96" s="90" t="str">
        <f>REPLACE(INDEX(GroupVertices[Group],MATCH(Edges[[#This Row],[Vertex 1]],GroupVertices[Vertex],0)),1,1,"")</f>
        <v>2</v>
      </c>
      <c r="U96" s="90" t="str">
        <f>REPLACE(INDEX(GroupVertices[Group],MATCH(Edges[[#This Row],[Vertex 2]],GroupVertices[Vertex],0)),1,1,"")</f>
        <v>4</v>
      </c>
      <c r="V96" s="35"/>
      <c r="W96" s="35"/>
      <c r="X96" s="35"/>
      <c r="Y96" s="35"/>
      <c r="Z96" s="35"/>
      <c r="AA96" s="35"/>
      <c r="AB96" s="35"/>
      <c r="AC96" s="35"/>
      <c r="AD96" s="35"/>
    </row>
    <row r="97" spans="1:30" ht="15">
      <c r="A97" s="66" t="s">
        <v>231</v>
      </c>
      <c r="B97" s="66" t="s">
        <v>230</v>
      </c>
      <c r="C97" s="67"/>
      <c r="D97" s="68">
        <v>1</v>
      </c>
      <c r="E97" s="69" t="s">
        <v>132</v>
      </c>
      <c r="F97" s="70"/>
      <c r="G97" s="67"/>
      <c r="H97" s="71"/>
      <c r="I97" s="72"/>
      <c r="J97" s="72"/>
      <c r="K97" s="35" t="s">
        <v>66</v>
      </c>
      <c r="L97" s="80">
        <v>97</v>
      </c>
      <c r="M97" s="80"/>
      <c r="N97" s="74"/>
      <c r="O97" s="91" t="s">
        <v>291</v>
      </c>
      <c r="P97" s="91">
        <v>1</v>
      </c>
      <c r="Q97" s="91" t="s">
        <v>292</v>
      </c>
      <c r="R97" s="91"/>
      <c r="S97" s="91"/>
      <c r="T97" s="90" t="str">
        <f>REPLACE(INDEX(GroupVertices[Group],MATCH(Edges[[#This Row],[Vertex 1]],GroupVertices[Vertex],0)),1,1,"")</f>
        <v>2</v>
      </c>
      <c r="U97" s="90" t="str">
        <f>REPLACE(INDEX(GroupVertices[Group],MATCH(Edges[[#This Row],[Vertex 2]],GroupVertices[Vertex],0)),1,1,"")</f>
        <v>2</v>
      </c>
      <c r="V97" s="35"/>
      <c r="W97" s="35"/>
      <c r="X97" s="35"/>
      <c r="Y97" s="35"/>
      <c r="Z97" s="35"/>
      <c r="AA97" s="35"/>
      <c r="AB97" s="35"/>
      <c r="AC97" s="35"/>
      <c r="AD97" s="35"/>
    </row>
    <row r="98" spans="1:30" ht="15">
      <c r="A98" s="66" t="s">
        <v>231</v>
      </c>
      <c r="B98" s="66" t="s">
        <v>269</v>
      </c>
      <c r="C98" s="67"/>
      <c r="D98" s="68">
        <v>1</v>
      </c>
      <c r="E98" s="69" t="s">
        <v>132</v>
      </c>
      <c r="F98" s="70"/>
      <c r="G98" s="67"/>
      <c r="H98" s="71"/>
      <c r="I98" s="72"/>
      <c r="J98" s="72"/>
      <c r="K98" s="35" t="s">
        <v>65</v>
      </c>
      <c r="L98" s="80">
        <v>98</v>
      </c>
      <c r="M98" s="80"/>
      <c r="N98" s="74"/>
      <c r="O98" s="91" t="s">
        <v>291</v>
      </c>
      <c r="P98" s="91">
        <v>1</v>
      </c>
      <c r="Q98" s="91" t="s">
        <v>292</v>
      </c>
      <c r="R98" s="91"/>
      <c r="S98" s="91"/>
      <c r="T98" s="90" t="str">
        <f>REPLACE(INDEX(GroupVertices[Group],MATCH(Edges[[#This Row],[Vertex 1]],GroupVertices[Vertex],0)),1,1,"")</f>
        <v>2</v>
      </c>
      <c r="U98" s="90" t="str">
        <f>REPLACE(INDEX(GroupVertices[Group],MATCH(Edges[[#This Row],[Vertex 2]],GroupVertices[Vertex],0)),1,1,"")</f>
        <v>1</v>
      </c>
      <c r="V98" s="35"/>
      <c r="W98" s="35"/>
      <c r="X98" s="35"/>
      <c r="Y98" s="35"/>
      <c r="Z98" s="35"/>
      <c r="AA98" s="35"/>
      <c r="AB98" s="35"/>
      <c r="AC98" s="35"/>
      <c r="AD98" s="35"/>
    </row>
    <row r="99" spans="1:30" ht="15">
      <c r="A99" s="66" t="s">
        <v>231</v>
      </c>
      <c r="B99" s="66" t="s">
        <v>270</v>
      </c>
      <c r="C99" s="67"/>
      <c r="D99" s="68">
        <v>1</v>
      </c>
      <c r="E99" s="69" t="s">
        <v>132</v>
      </c>
      <c r="F99" s="70"/>
      <c r="G99" s="67"/>
      <c r="H99" s="71"/>
      <c r="I99" s="72"/>
      <c r="J99" s="72"/>
      <c r="K99" s="35" t="s">
        <v>65</v>
      </c>
      <c r="L99" s="80">
        <v>99</v>
      </c>
      <c r="M99" s="80"/>
      <c r="N99" s="74"/>
      <c r="O99" s="91" t="s">
        <v>291</v>
      </c>
      <c r="P99" s="91">
        <v>1</v>
      </c>
      <c r="Q99" s="91" t="s">
        <v>292</v>
      </c>
      <c r="R99" s="91"/>
      <c r="S99" s="91"/>
      <c r="T99" s="90" t="str">
        <f>REPLACE(INDEX(GroupVertices[Group],MATCH(Edges[[#This Row],[Vertex 1]],GroupVertices[Vertex],0)),1,1,"")</f>
        <v>2</v>
      </c>
      <c r="U99" s="90" t="str">
        <f>REPLACE(INDEX(GroupVertices[Group],MATCH(Edges[[#This Row],[Vertex 2]],GroupVertices[Vertex],0)),1,1,"")</f>
        <v>2</v>
      </c>
      <c r="V99" s="35"/>
      <c r="W99" s="35"/>
      <c r="X99" s="35"/>
      <c r="Y99" s="35"/>
      <c r="Z99" s="35"/>
      <c r="AA99" s="35"/>
      <c r="AB99" s="35"/>
      <c r="AC99" s="35"/>
      <c r="AD99" s="35"/>
    </row>
    <row r="100" spans="1:30" ht="15">
      <c r="A100" s="66" t="s">
        <v>212</v>
      </c>
      <c r="B100" s="66" t="s">
        <v>231</v>
      </c>
      <c r="C100" s="67"/>
      <c r="D100" s="68">
        <v>1</v>
      </c>
      <c r="E100" s="69" t="s">
        <v>132</v>
      </c>
      <c r="F100" s="70"/>
      <c r="G100" s="67"/>
      <c r="H100" s="71"/>
      <c r="I100" s="72"/>
      <c r="J100" s="72"/>
      <c r="K100" s="35" t="s">
        <v>65</v>
      </c>
      <c r="L100" s="80">
        <v>100</v>
      </c>
      <c r="M100" s="80"/>
      <c r="N100" s="74"/>
      <c r="O100" s="91" t="s">
        <v>291</v>
      </c>
      <c r="P100" s="91">
        <v>1</v>
      </c>
      <c r="Q100" s="91" t="s">
        <v>292</v>
      </c>
      <c r="R100" s="91"/>
      <c r="S100" s="91"/>
      <c r="T100" s="90" t="str">
        <f>REPLACE(INDEX(GroupVertices[Group],MATCH(Edges[[#This Row],[Vertex 1]],GroupVertices[Vertex],0)),1,1,"")</f>
        <v>1</v>
      </c>
      <c r="U100" s="90" t="str">
        <f>REPLACE(INDEX(GroupVertices[Group],MATCH(Edges[[#This Row],[Vertex 2]],GroupVertices[Vertex],0)),1,1,"")</f>
        <v>2</v>
      </c>
      <c r="V100" s="35"/>
      <c r="W100" s="35"/>
      <c r="X100" s="35"/>
      <c r="Y100" s="35"/>
      <c r="Z100" s="35"/>
      <c r="AA100" s="35"/>
      <c r="AB100" s="35"/>
      <c r="AC100" s="35"/>
      <c r="AD100" s="35"/>
    </row>
    <row r="101" spans="1:30" ht="15">
      <c r="A101" s="66" t="s">
        <v>227</v>
      </c>
      <c r="B101" s="66" t="s">
        <v>231</v>
      </c>
      <c r="C101" s="67"/>
      <c r="D101" s="68">
        <v>1</v>
      </c>
      <c r="E101" s="69" t="s">
        <v>132</v>
      </c>
      <c r="F101" s="70"/>
      <c r="G101" s="67"/>
      <c r="H101" s="71"/>
      <c r="I101" s="72"/>
      <c r="J101" s="72"/>
      <c r="K101" s="35" t="s">
        <v>65</v>
      </c>
      <c r="L101" s="80">
        <v>101</v>
      </c>
      <c r="M101" s="80"/>
      <c r="N101" s="74"/>
      <c r="O101" s="91" t="s">
        <v>291</v>
      </c>
      <c r="P101" s="91">
        <v>1</v>
      </c>
      <c r="Q101" s="91" t="s">
        <v>292</v>
      </c>
      <c r="R101" s="91"/>
      <c r="S101" s="91"/>
      <c r="T101" s="90" t="str">
        <f>REPLACE(INDEX(GroupVertices[Group],MATCH(Edges[[#This Row],[Vertex 1]],GroupVertices[Vertex],0)),1,1,"")</f>
        <v>2</v>
      </c>
      <c r="U101" s="90" t="str">
        <f>REPLACE(INDEX(GroupVertices[Group],MATCH(Edges[[#This Row],[Vertex 2]],GroupVertices[Vertex],0)),1,1,"")</f>
        <v>2</v>
      </c>
      <c r="V101" s="35"/>
      <c r="W101" s="35"/>
      <c r="X101" s="35"/>
      <c r="Y101" s="35"/>
      <c r="Z101" s="35"/>
      <c r="AA101" s="35"/>
      <c r="AB101" s="35"/>
      <c r="AC101" s="35"/>
      <c r="AD101" s="35"/>
    </row>
    <row r="102" spans="1:30" ht="15">
      <c r="A102" s="66" t="s">
        <v>230</v>
      </c>
      <c r="B102" s="66" t="s">
        <v>231</v>
      </c>
      <c r="C102" s="67"/>
      <c r="D102" s="68">
        <v>1</v>
      </c>
      <c r="E102" s="69" t="s">
        <v>132</v>
      </c>
      <c r="F102" s="70"/>
      <c r="G102" s="67"/>
      <c r="H102" s="71"/>
      <c r="I102" s="72"/>
      <c r="J102" s="72"/>
      <c r="K102" s="35" t="s">
        <v>66</v>
      </c>
      <c r="L102" s="80">
        <v>102</v>
      </c>
      <c r="M102" s="80"/>
      <c r="N102" s="74"/>
      <c r="O102" s="91" t="s">
        <v>291</v>
      </c>
      <c r="P102" s="91">
        <v>1</v>
      </c>
      <c r="Q102" s="91" t="s">
        <v>292</v>
      </c>
      <c r="R102" s="91"/>
      <c r="S102" s="91"/>
      <c r="T102" s="90" t="str">
        <f>REPLACE(INDEX(GroupVertices[Group],MATCH(Edges[[#This Row],[Vertex 1]],GroupVertices[Vertex],0)),1,1,"")</f>
        <v>2</v>
      </c>
      <c r="U102" s="90" t="str">
        <f>REPLACE(INDEX(GroupVertices[Group],MATCH(Edges[[#This Row],[Vertex 2]],GroupVertices[Vertex],0)),1,1,"")</f>
        <v>2</v>
      </c>
      <c r="V102" s="35"/>
      <c r="W102" s="35"/>
      <c r="X102" s="35"/>
      <c r="Y102" s="35"/>
      <c r="Z102" s="35"/>
      <c r="AA102" s="35"/>
      <c r="AB102" s="35"/>
      <c r="AC102" s="35"/>
      <c r="AD102" s="35"/>
    </row>
    <row r="103" spans="1:30" ht="15">
      <c r="A103" s="66" t="s">
        <v>227</v>
      </c>
      <c r="B103" s="66" t="s">
        <v>247</v>
      </c>
      <c r="C103" s="67"/>
      <c r="D103" s="68">
        <v>1</v>
      </c>
      <c r="E103" s="69" t="s">
        <v>132</v>
      </c>
      <c r="F103" s="70"/>
      <c r="G103" s="67"/>
      <c r="H103" s="71"/>
      <c r="I103" s="72"/>
      <c r="J103" s="72"/>
      <c r="K103" s="35" t="s">
        <v>65</v>
      </c>
      <c r="L103" s="80">
        <v>103</v>
      </c>
      <c r="M103" s="80"/>
      <c r="N103" s="74"/>
      <c r="O103" s="91" t="s">
        <v>291</v>
      </c>
      <c r="P103" s="91">
        <v>1</v>
      </c>
      <c r="Q103" s="91" t="s">
        <v>292</v>
      </c>
      <c r="R103" s="91"/>
      <c r="S103" s="91"/>
      <c r="T103" s="90" t="str">
        <f>REPLACE(INDEX(GroupVertices[Group],MATCH(Edges[[#This Row],[Vertex 1]],GroupVertices[Vertex],0)),1,1,"")</f>
        <v>2</v>
      </c>
      <c r="U103" s="90" t="str">
        <f>REPLACE(INDEX(GroupVertices[Group],MATCH(Edges[[#This Row],[Vertex 2]],GroupVertices[Vertex],0)),1,1,"")</f>
        <v>2</v>
      </c>
      <c r="V103" s="35"/>
      <c r="W103" s="35"/>
      <c r="X103" s="35"/>
      <c r="Y103" s="35"/>
      <c r="Z103" s="35"/>
      <c r="AA103" s="35"/>
      <c r="AB103" s="35"/>
      <c r="AC103" s="35"/>
      <c r="AD103" s="35"/>
    </row>
    <row r="104" spans="1:30" ht="15">
      <c r="A104" s="66" t="s">
        <v>227</v>
      </c>
      <c r="B104" s="66" t="s">
        <v>238</v>
      </c>
      <c r="C104" s="67"/>
      <c r="D104" s="68">
        <v>1</v>
      </c>
      <c r="E104" s="69" t="s">
        <v>132</v>
      </c>
      <c r="F104" s="70"/>
      <c r="G104" s="67"/>
      <c r="H104" s="71"/>
      <c r="I104" s="72"/>
      <c r="J104" s="72"/>
      <c r="K104" s="35" t="s">
        <v>65</v>
      </c>
      <c r="L104" s="80">
        <v>104</v>
      </c>
      <c r="M104" s="80"/>
      <c r="N104" s="74"/>
      <c r="O104" s="91" t="s">
        <v>291</v>
      </c>
      <c r="P104" s="91">
        <v>1</v>
      </c>
      <c r="Q104" s="91" t="s">
        <v>292</v>
      </c>
      <c r="R104" s="91"/>
      <c r="S104" s="91"/>
      <c r="T104" s="90" t="str">
        <f>REPLACE(INDEX(GroupVertices[Group],MATCH(Edges[[#This Row],[Vertex 1]],GroupVertices[Vertex],0)),1,1,"")</f>
        <v>2</v>
      </c>
      <c r="U104" s="90" t="str">
        <f>REPLACE(INDEX(GroupVertices[Group],MATCH(Edges[[#This Row],[Vertex 2]],GroupVertices[Vertex],0)),1,1,"")</f>
        <v>2</v>
      </c>
      <c r="V104" s="35"/>
      <c r="W104" s="35"/>
      <c r="X104" s="35"/>
      <c r="Y104" s="35"/>
      <c r="Z104" s="35"/>
      <c r="AA104" s="35"/>
      <c r="AB104" s="35"/>
      <c r="AC104" s="35"/>
      <c r="AD104" s="35"/>
    </row>
    <row r="105" spans="1:30" ht="15">
      <c r="A105" s="66" t="s">
        <v>227</v>
      </c>
      <c r="B105" s="66" t="s">
        <v>271</v>
      </c>
      <c r="C105" s="67"/>
      <c r="D105" s="68">
        <v>1</v>
      </c>
      <c r="E105" s="69" t="s">
        <v>132</v>
      </c>
      <c r="F105" s="70"/>
      <c r="G105" s="67"/>
      <c r="H105" s="71"/>
      <c r="I105" s="72"/>
      <c r="J105" s="72"/>
      <c r="K105" s="35" t="s">
        <v>65</v>
      </c>
      <c r="L105" s="80">
        <v>105</v>
      </c>
      <c r="M105" s="80"/>
      <c r="N105" s="74"/>
      <c r="O105" s="91" t="s">
        <v>291</v>
      </c>
      <c r="P105" s="91">
        <v>1</v>
      </c>
      <c r="Q105" s="91" t="s">
        <v>292</v>
      </c>
      <c r="R105" s="91"/>
      <c r="S105" s="91"/>
      <c r="T105" s="90" t="str">
        <f>REPLACE(INDEX(GroupVertices[Group],MATCH(Edges[[#This Row],[Vertex 1]],GroupVertices[Vertex],0)),1,1,"")</f>
        <v>2</v>
      </c>
      <c r="U105" s="90" t="str">
        <f>REPLACE(INDEX(GroupVertices[Group],MATCH(Edges[[#This Row],[Vertex 2]],GroupVertices[Vertex],0)),1,1,"")</f>
        <v>3</v>
      </c>
      <c r="V105" s="35"/>
      <c r="W105" s="35"/>
      <c r="X105" s="35"/>
      <c r="Y105" s="35"/>
      <c r="Z105" s="35"/>
      <c r="AA105" s="35"/>
      <c r="AB105" s="35"/>
      <c r="AC105" s="35"/>
      <c r="AD105" s="35"/>
    </row>
    <row r="106" spans="1:30" ht="15">
      <c r="A106" s="66" t="s">
        <v>227</v>
      </c>
      <c r="B106" s="66" t="s">
        <v>239</v>
      </c>
      <c r="C106" s="67"/>
      <c r="D106" s="68">
        <v>1</v>
      </c>
      <c r="E106" s="69" t="s">
        <v>132</v>
      </c>
      <c r="F106" s="70"/>
      <c r="G106" s="67"/>
      <c r="H106" s="71"/>
      <c r="I106" s="72"/>
      <c r="J106" s="72"/>
      <c r="K106" s="35" t="s">
        <v>65</v>
      </c>
      <c r="L106" s="80">
        <v>106</v>
      </c>
      <c r="M106" s="80"/>
      <c r="N106" s="74"/>
      <c r="O106" s="91" t="s">
        <v>291</v>
      </c>
      <c r="P106" s="91">
        <v>1</v>
      </c>
      <c r="Q106" s="91" t="s">
        <v>292</v>
      </c>
      <c r="R106" s="91"/>
      <c r="S106" s="91"/>
      <c r="T106" s="90" t="str">
        <f>REPLACE(INDEX(GroupVertices[Group],MATCH(Edges[[#This Row],[Vertex 1]],GroupVertices[Vertex],0)),1,1,"")</f>
        <v>2</v>
      </c>
      <c r="U106" s="90" t="str">
        <f>REPLACE(INDEX(GroupVertices[Group],MATCH(Edges[[#This Row],[Vertex 2]],GroupVertices[Vertex],0)),1,1,"")</f>
        <v>2</v>
      </c>
      <c r="V106" s="35"/>
      <c r="W106" s="35"/>
      <c r="X106" s="35"/>
      <c r="Y106" s="35"/>
      <c r="Z106" s="35"/>
      <c r="AA106" s="35"/>
      <c r="AB106" s="35"/>
      <c r="AC106" s="35"/>
      <c r="AD106" s="35"/>
    </row>
    <row r="107" spans="1:30" ht="15">
      <c r="A107" s="66" t="s">
        <v>227</v>
      </c>
      <c r="B107" s="66" t="s">
        <v>249</v>
      </c>
      <c r="C107" s="67"/>
      <c r="D107" s="68">
        <v>1</v>
      </c>
      <c r="E107" s="69" t="s">
        <v>132</v>
      </c>
      <c r="F107" s="70"/>
      <c r="G107" s="67"/>
      <c r="H107" s="71"/>
      <c r="I107" s="72"/>
      <c r="J107" s="72"/>
      <c r="K107" s="35" t="s">
        <v>65</v>
      </c>
      <c r="L107" s="80">
        <v>107</v>
      </c>
      <c r="M107" s="80"/>
      <c r="N107" s="74"/>
      <c r="O107" s="91" t="s">
        <v>291</v>
      </c>
      <c r="P107" s="91">
        <v>1</v>
      </c>
      <c r="Q107" s="91" t="s">
        <v>292</v>
      </c>
      <c r="R107" s="91"/>
      <c r="S107" s="91"/>
      <c r="T107" s="90" t="str">
        <f>REPLACE(INDEX(GroupVertices[Group],MATCH(Edges[[#This Row],[Vertex 1]],GroupVertices[Vertex],0)),1,1,"")</f>
        <v>2</v>
      </c>
      <c r="U107" s="90" t="str">
        <f>REPLACE(INDEX(GroupVertices[Group],MATCH(Edges[[#This Row],[Vertex 2]],GroupVertices[Vertex],0)),1,1,"")</f>
        <v>3</v>
      </c>
      <c r="V107" s="35"/>
      <c r="W107" s="35"/>
      <c r="X107" s="35"/>
      <c r="Y107" s="35"/>
      <c r="Z107" s="35"/>
      <c r="AA107" s="35"/>
      <c r="AB107" s="35"/>
      <c r="AC107" s="35"/>
      <c r="AD107" s="35"/>
    </row>
    <row r="108" spans="1:30" ht="15">
      <c r="A108" s="66" t="s">
        <v>227</v>
      </c>
      <c r="B108" s="66" t="s">
        <v>262</v>
      </c>
      <c r="C108" s="67"/>
      <c r="D108" s="68">
        <v>1</v>
      </c>
      <c r="E108" s="69" t="s">
        <v>132</v>
      </c>
      <c r="F108" s="70"/>
      <c r="G108" s="67"/>
      <c r="H108" s="71"/>
      <c r="I108" s="72"/>
      <c r="J108" s="72"/>
      <c r="K108" s="35" t="s">
        <v>65</v>
      </c>
      <c r="L108" s="80">
        <v>108</v>
      </c>
      <c r="M108" s="80"/>
      <c r="N108" s="74"/>
      <c r="O108" s="91" t="s">
        <v>291</v>
      </c>
      <c r="P108" s="91">
        <v>1</v>
      </c>
      <c r="Q108" s="91" t="s">
        <v>292</v>
      </c>
      <c r="R108" s="91"/>
      <c r="S108" s="91"/>
      <c r="T108" s="90" t="str">
        <f>REPLACE(INDEX(GroupVertices[Group],MATCH(Edges[[#This Row],[Vertex 1]],GroupVertices[Vertex],0)),1,1,"")</f>
        <v>2</v>
      </c>
      <c r="U108" s="90" t="str">
        <f>REPLACE(INDEX(GroupVertices[Group],MATCH(Edges[[#This Row],[Vertex 2]],GroupVertices[Vertex],0)),1,1,"")</f>
        <v>4</v>
      </c>
      <c r="V108" s="35"/>
      <c r="W108" s="35"/>
      <c r="X108" s="35"/>
      <c r="Y108" s="35"/>
      <c r="Z108" s="35"/>
      <c r="AA108" s="35"/>
      <c r="AB108" s="35"/>
      <c r="AC108" s="35"/>
      <c r="AD108" s="35"/>
    </row>
    <row r="109" spans="1:30" ht="15">
      <c r="A109" s="66" t="s">
        <v>227</v>
      </c>
      <c r="B109" s="66" t="s">
        <v>230</v>
      </c>
      <c r="C109" s="67"/>
      <c r="D109" s="68">
        <v>1</v>
      </c>
      <c r="E109" s="69" t="s">
        <v>132</v>
      </c>
      <c r="F109" s="70"/>
      <c r="G109" s="67"/>
      <c r="H109" s="71"/>
      <c r="I109" s="72"/>
      <c r="J109" s="72"/>
      <c r="K109" s="35" t="s">
        <v>66</v>
      </c>
      <c r="L109" s="80">
        <v>109</v>
      </c>
      <c r="M109" s="80"/>
      <c r="N109" s="74"/>
      <c r="O109" s="91" t="s">
        <v>291</v>
      </c>
      <c r="P109" s="91">
        <v>1</v>
      </c>
      <c r="Q109" s="91" t="s">
        <v>292</v>
      </c>
      <c r="R109" s="91"/>
      <c r="S109" s="91"/>
      <c r="T109" s="90" t="str">
        <f>REPLACE(INDEX(GroupVertices[Group],MATCH(Edges[[#This Row],[Vertex 1]],GroupVertices[Vertex],0)),1,1,"")</f>
        <v>2</v>
      </c>
      <c r="U109" s="90" t="str">
        <f>REPLACE(INDEX(GroupVertices[Group],MATCH(Edges[[#This Row],[Vertex 2]],GroupVertices[Vertex],0)),1,1,"")</f>
        <v>2</v>
      </c>
      <c r="V109" s="35"/>
      <c r="W109" s="35"/>
      <c r="X109" s="35"/>
      <c r="Y109" s="35"/>
      <c r="Z109" s="35"/>
      <c r="AA109" s="35"/>
      <c r="AB109" s="35"/>
      <c r="AC109" s="35"/>
      <c r="AD109" s="35"/>
    </row>
    <row r="110" spans="1:30" ht="15">
      <c r="A110" s="66" t="s">
        <v>227</v>
      </c>
      <c r="B110" s="66" t="s">
        <v>235</v>
      </c>
      <c r="C110" s="67"/>
      <c r="D110" s="68">
        <v>1</v>
      </c>
      <c r="E110" s="69" t="s">
        <v>132</v>
      </c>
      <c r="F110" s="70"/>
      <c r="G110" s="67"/>
      <c r="H110" s="71"/>
      <c r="I110" s="72"/>
      <c r="J110" s="72"/>
      <c r="K110" s="35" t="s">
        <v>65</v>
      </c>
      <c r="L110" s="80">
        <v>110</v>
      </c>
      <c r="M110" s="80"/>
      <c r="N110" s="74"/>
      <c r="O110" s="91" t="s">
        <v>291</v>
      </c>
      <c r="P110" s="91">
        <v>1</v>
      </c>
      <c r="Q110" s="91" t="s">
        <v>292</v>
      </c>
      <c r="R110" s="91"/>
      <c r="S110" s="91"/>
      <c r="T110" s="90" t="str">
        <f>REPLACE(INDEX(GroupVertices[Group],MATCH(Edges[[#This Row],[Vertex 1]],GroupVertices[Vertex],0)),1,1,"")</f>
        <v>2</v>
      </c>
      <c r="U110" s="90" t="str">
        <f>REPLACE(INDEX(GroupVertices[Group],MATCH(Edges[[#This Row],[Vertex 2]],GroupVertices[Vertex],0)),1,1,"")</f>
        <v>2</v>
      </c>
      <c r="V110" s="35"/>
      <c r="W110" s="35"/>
      <c r="X110" s="35"/>
      <c r="Y110" s="35"/>
      <c r="Z110" s="35"/>
      <c r="AA110" s="35"/>
      <c r="AB110" s="35"/>
      <c r="AC110" s="35"/>
      <c r="AD110" s="35"/>
    </row>
    <row r="111" spans="1:30" ht="15">
      <c r="A111" s="66" t="s">
        <v>227</v>
      </c>
      <c r="B111" s="66" t="s">
        <v>236</v>
      </c>
      <c r="C111" s="67"/>
      <c r="D111" s="68">
        <v>1</v>
      </c>
      <c r="E111" s="69" t="s">
        <v>132</v>
      </c>
      <c r="F111" s="70"/>
      <c r="G111" s="67"/>
      <c r="H111" s="71"/>
      <c r="I111" s="72"/>
      <c r="J111" s="72"/>
      <c r="K111" s="35" t="s">
        <v>65</v>
      </c>
      <c r="L111" s="80">
        <v>111</v>
      </c>
      <c r="M111" s="80"/>
      <c r="N111" s="74"/>
      <c r="O111" s="91" t="s">
        <v>291</v>
      </c>
      <c r="P111" s="91">
        <v>1</v>
      </c>
      <c r="Q111" s="91" t="s">
        <v>292</v>
      </c>
      <c r="R111" s="91"/>
      <c r="S111" s="91"/>
      <c r="T111" s="90" t="str">
        <f>REPLACE(INDEX(GroupVertices[Group],MATCH(Edges[[#This Row],[Vertex 1]],GroupVertices[Vertex],0)),1,1,"")</f>
        <v>2</v>
      </c>
      <c r="U111" s="90" t="str">
        <f>REPLACE(INDEX(GroupVertices[Group],MATCH(Edges[[#This Row],[Vertex 2]],GroupVertices[Vertex],0)),1,1,"")</f>
        <v>2</v>
      </c>
      <c r="V111" s="35"/>
      <c r="W111" s="35"/>
      <c r="X111" s="35"/>
      <c r="Y111" s="35"/>
      <c r="Z111" s="35"/>
      <c r="AA111" s="35"/>
      <c r="AB111" s="35"/>
      <c r="AC111" s="35"/>
      <c r="AD111" s="35"/>
    </row>
    <row r="112" spans="1:30" ht="15">
      <c r="A112" s="66" t="s">
        <v>227</v>
      </c>
      <c r="B112" s="66" t="s">
        <v>269</v>
      </c>
      <c r="C112" s="67"/>
      <c r="D112" s="68">
        <v>1</v>
      </c>
      <c r="E112" s="69" t="s">
        <v>132</v>
      </c>
      <c r="F112" s="70"/>
      <c r="G112" s="67"/>
      <c r="H112" s="71"/>
      <c r="I112" s="72"/>
      <c r="J112" s="72"/>
      <c r="K112" s="35" t="s">
        <v>65</v>
      </c>
      <c r="L112" s="80">
        <v>112</v>
      </c>
      <c r="M112" s="80"/>
      <c r="N112" s="74"/>
      <c r="O112" s="91" t="s">
        <v>291</v>
      </c>
      <c r="P112" s="91">
        <v>1</v>
      </c>
      <c r="Q112" s="91" t="s">
        <v>292</v>
      </c>
      <c r="R112" s="91"/>
      <c r="S112" s="91"/>
      <c r="T112" s="90" t="str">
        <f>REPLACE(INDEX(GroupVertices[Group],MATCH(Edges[[#This Row],[Vertex 1]],GroupVertices[Vertex],0)),1,1,"")</f>
        <v>2</v>
      </c>
      <c r="U112" s="90" t="str">
        <f>REPLACE(INDEX(GroupVertices[Group],MATCH(Edges[[#This Row],[Vertex 2]],GroupVertices[Vertex],0)),1,1,"")</f>
        <v>1</v>
      </c>
      <c r="V112" s="35"/>
      <c r="W112" s="35"/>
      <c r="X112" s="35"/>
      <c r="Y112" s="35"/>
      <c r="Z112" s="35"/>
      <c r="AA112" s="35"/>
      <c r="AB112" s="35"/>
      <c r="AC112" s="35"/>
      <c r="AD112" s="35"/>
    </row>
    <row r="113" spans="1:30" ht="15">
      <c r="A113" s="66" t="s">
        <v>227</v>
      </c>
      <c r="B113" s="66" t="s">
        <v>270</v>
      </c>
      <c r="C113" s="67"/>
      <c r="D113" s="68">
        <v>1</v>
      </c>
      <c r="E113" s="69" t="s">
        <v>132</v>
      </c>
      <c r="F113" s="70"/>
      <c r="G113" s="67"/>
      <c r="H113" s="71"/>
      <c r="I113" s="72"/>
      <c r="J113" s="72"/>
      <c r="K113" s="35" t="s">
        <v>65</v>
      </c>
      <c r="L113" s="80">
        <v>113</v>
      </c>
      <c r="M113" s="80"/>
      <c r="N113" s="74"/>
      <c r="O113" s="91" t="s">
        <v>291</v>
      </c>
      <c r="P113" s="91">
        <v>1</v>
      </c>
      <c r="Q113" s="91" t="s">
        <v>292</v>
      </c>
      <c r="R113" s="91"/>
      <c r="S113" s="91"/>
      <c r="T113" s="90" t="str">
        <f>REPLACE(INDEX(GroupVertices[Group],MATCH(Edges[[#This Row],[Vertex 1]],GroupVertices[Vertex],0)),1,1,"")</f>
        <v>2</v>
      </c>
      <c r="U113" s="90" t="str">
        <f>REPLACE(INDEX(GroupVertices[Group],MATCH(Edges[[#This Row],[Vertex 2]],GroupVertices[Vertex],0)),1,1,"")</f>
        <v>2</v>
      </c>
      <c r="V113" s="35"/>
      <c r="W113" s="35"/>
      <c r="X113" s="35"/>
      <c r="Y113" s="35"/>
      <c r="Z113" s="35"/>
      <c r="AA113" s="35"/>
      <c r="AB113" s="35"/>
      <c r="AC113" s="35"/>
      <c r="AD113" s="35"/>
    </row>
    <row r="114" spans="1:30" ht="15">
      <c r="A114" s="66" t="s">
        <v>212</v>
      </c>
      <c r="B114" s="66" t="s">
        <v>227</v>
      </c>
      <c r="C114" s="67"/>
      <c r="D114" s="68">
        <v>1</v>
      </c>
      <c r="E114" s="69" t="s">
        <v>132</v>
      </c>
      <c r="F114" s="70"/>
      <c r="G114" s="67"/>
      <c r="H114" s="71"/>
      <c r="I114" s="72"/>
      <c r="J114" s="72"/>
      <c r="K114" s="35" t="s">
        <v>65</v>
      </c>
      <c r="L114" s="80">
        <v>114</v>
      </c>
      <c r="M114" s="80"/>
      <c r="N114" s="74"/>
      <c r="O114" s="91" t="s">
        <v>291</v>
      </c>
      <c r="P114" s="91">
        <v>1</v>
      </c>
      <c r="Q114" s="91" t="s">
        <v>292</v>
      </c>
      <c r="R114" s="91"/>
      <c r="S114" s="91"/>
      <c r="T114" s="90" t="str">
        <f>REPLACE(INDEX(GroupVertices[Group],MATCH(Edges[[#This Row],[Vertex 1]],GroupVertices[Vertex],0)),1,1,"")</f>
        <v>1</v>
      </c>
      <c r="U114" s="90" t="str">
        <f>REPLACE(INDEX(GroupVertices[Group],MATCH(Edges[[#This Row],[Vertex 2]],GroupVertices[Vertex],0)),1,1,"")</f>
        <v>2</v>
      </c>
      <c r="V114" s="35"/>
      <c r="W114" s="35"/>
      <c r="X114" s="35"/>
      <c r="Y114" s="35"/>
      <c r="Z114" s="35"/>
      <c r="AA114" s="35"/>
      <c r="AB114" s="35"/>
      <c r="AC114" s="35"/>
      <c r="AD114" s="35"/>
    </row>
    <row r="115" spans="1:30" ht="15">
      <c r="A115" s="66" t="s">
        <v>230</v>
      </c>
      <c r="B115" s="66" t="s">
        <v>227</v>
      </c>
      <c r="C115" s="67"/>
      <c r="D115" s="68">
        <v>1</v>
      </c>
      <c r="E115" s="69" t="s">
        <v>132</v>
      </c>
      <c r="F115" s="70"/>
      <c r="G115" s="67"/>
      <c r="H115" s="71"/>
      <c r="I115" s="72"/>
      <c r="J115" s="72"/>
      <c r="K115" s="35" t="s">
        <v>66</v>
      </c>
      <c r="L115" s="80">
        <v>115</v>
      </c>
      <c r="M115" s="80"/>
      <c r="N115" s="74"/>
      <c r="O115" s="91" t="s">
        <v>291</v>
      </c>
      <c r="P115" s="91">
        <v>1</v>
      </c>
      <c r="Q115" s="91" t="s">
        <v>292</v>
      </c>
      <c r="R115" s="91"/>
      <c r="S115" s="91"/>
      <c r="T115" s="90" t="str">
        <f>REPLACE(INDEX(GroupVertices[Group],MATCH(Edges[[#This Row],[Vertex 1]],GroupVertices[Vertex],0)),1,1,"")</f>
        <v>2</v>
      </c>
      <c r="U115" s="90" t="str">
        <f>REPLACE(INDEX(GroupVertices[Group],MATCH(Edges[[#This Row],[Vertex 2]],GroupVertices[Vertex],0)),1,1,"")</f>
        <v>2</v>
      </c>
      <c r="V115" s="35"/>
      <c r="W115" s="35"/>
      <c r="X115" s="35"/>
      <c r="Y115" s="35"/>
      <c r="Z115" s="35"/>
      <c r="AA115" s="35"/>
      <c r="AB115" s="35"/>
      <c r="AC115" s="35"/>
      <c r="AD115" s="35"/>
    </row>
    <row r="116" spans="1:30" ht="15">
      <c r="A116" s="66" t="s">
        <v>232</v>
      </c>
      <c r="B116" s="66" t="s">
        <v>233</v>
      </c>
      <c r="C116" s="67"/>
      <c r="D116" s="68">
        <v>1</v>
      </c>
      <c r="E116" s="69" t="s">
        <v>132</v>
      </c>
      <c r="F116" s="70"/>
      <c r="G116" s="67"/>
      <c r="H116" s="71"/>
      <c r="I116" s="72"/>
      <c r="J116" s="72"/>
      <c r="K116" s="35" t="s">
        <v>66</v>
      </c>
      <c r="L116" s="80">
        <v>116</v>
      </c>
      <c r="M116" s="80"/>
      <c r="N116" s="74"/>
      <c r="O116" s="91" t="s">
        <v>291</v>
      </c>
      <c r="P116" s="91">
        <v>1</v>
      </c>
      <c r="Q116" s="91" t="s">
        <v>292</v>
      </c>
      <c r="R116" s="91"/>
      <c r="S116" s="91"/>
      <c r="T116" s="90" t="str">
        <f>REPLACE(INDEX(GroupVertices[Group],MATCH(Edges[[#This Row],[Vertex 1]],GroupVertices[Vertex],0)),1,1,"")</f>
        <v>2</v>
      </c>
      <c r="U116" s="90" t="str">
        <f>REPLACE(INDEX(GroupVertices[Group],MATCH(Edges[[#This Row],[Vertex 2]],GroupVertices[Vertex],0)),1,1,"")</f>
        <v>2</v>
      </c>
      <c r="V116" s="35"/>
      <c r="W116" s="35"/>
      <c r="X116" s="35"/>
      <c r="Y116" s="35"/>
      <c r="Z116" s="35"/>
      <c r="AA116" s="35"/>
      <c r="AB116" s="35"/>
      <c r="AC116" s="35"/>
      <c r="AD116" s="35"/>
    </row>
    <row r="117" spans="1:30" ht="15">
      <c r="A117" s="66" t="s">
        <v>232</v>
      </c>
      <c r="B117" s="66" t="s">
        <v>234</v>
      </c>
      <c r="C117" s="67"/>
      <c r="D117" s="68">
        <v>1</v>
      </c>
      <c r="E117" s="69" t="s">
        <v>132</v>
      </c>
      <c r="F117" s="70"/>
      <c r="G117" s="67"/>
      <c r="H117" s="71"/>
      <c r="I117" s="72"/>
      <c r="J117" s="72"/>
      <c r="K117" s="35" t="s">
        <v>66</v>
      </c>
      <c r="L117" s="80">
        <v>117</v>
      </c>
      <c r="M117" s="80"/>
      <c r="N117" s="74"/>
      <c r="O117" s="91" t="s">
        <v>291</v>
      </c>
      <c r="P117" s="91">
        <v>1</v>
      </c>
      <c r="Q117" s="91" t="s">
        <v>292</v>
      </c>
      <c r="R117" s="91"/>
      <c r="S117" s="91"/>
      <c r="T117" s="90" t="str">
        <f>REPLACE(INDEX(GroupVertices[Group],MATCH(Edges[[#This Row],[Vertex 1]],GroupVertices[Vertex],0)),1,1,"")</f>
        <v>2</v>
      </c>
      <c r="U117" s="90" t="str">
        <f>REPLACE(INDEX(GroupVertices[Group],MATCH(Edges[[#This Row],[Vertex 2]],GroupVertices[Vertex],0)),1,1,"")</f>
        <v>2</v>
      </c>
      <c r="V117" s="35"/>
      <c r="W117" s="35"/>
      <c r="X117" s="35"/>
      <c r="Y117" s="35"/>
      <c r="Z117" s="35"/>
      <c r="AA117" s="35"/>
      <c r="AB117" s="35"/>
      <c r="AC117" s="35"/>
      <c r="AD117" s="35"/>
    </row>
    <row r="118" spans="1:30" ht="15">
      <c r="A118" s="66" t="s">
        <v>232</v>
      </c>
      <c r="B118" s="66" t="s">
        <v>239</v>
      </c>
      <c r="C118" s="67"/>
      <c r="D118" s="68">
        <v>1</v>
      </c>
      <c r="E118" s="69" t="s">
        <v>132</v>
      </c>
      <c r="F118" s="70"/>
      <c r="G118" s="67"/>
      <c r="H118" s="71"/>
      <c r="I118" s="72"/>
      <c r="J118" s="72"/>
      <c r="K118" s="35" t="s">
        <v>65</v>
      </c>
      <c r="L118" s="80">
        <v>118</v>
      </c>
      <c r="M118" s="80"/>
      <c r="N118" s="74"/>
      <c r="O118" s="91" t="s">
        <v>291</v>
      </c>
      <c r="P118" s="91">
        <v>1</v>
      </c>
      <c r="Q118" s="91" t="s">
        <v>292</v>
      </c>
      <c r="R118" s="91"/>
      <c r="S118" s="91"/>
      <c r="T118" s="90" t="str">
        <f>REPLACE(INDEX(GroupVertices[Group],MATCH(Edges[[#This Row],[Vertex 1]],GroupVertices[Vertex],0)),1,1,"")</f>
        <v>2</v>
      </c>
      <c r="U118" s="90" t="str">
        <f>REPLACE(INDEX(GroupVertices[Group],MATCH(Edges[[#This Row],[Vertex 2]],GroupVertices[Vertex],0)),1,1,"")</f>
        <v>2</v>
      </c>
      <c r="V118" s="35"/>
      <c r="W118" s="35"/>
      <c r="X118" s="35"/>
      <c r="Y118" s="35"/>
      <c r="Z118" s="35"/>
      <c r="AA118" s="35"/>
      <c r="AB118" s="35"/>
      <c r="AC118" s="35"/>
      <c r="AD118" s="35"/>
    </row>
    <row r="119" spans="1:30" ht="15">
      <c r="A119" s="66" t="s">
        <v>232</v>
      </c>
      <c r="B119" s="66" t="s">
        <v>270</v>
      </c>
      <c r="C119" s="67"/>
      <c r="D119" s="68">
        <v>1</v>
      </c>
      <c r="E119" s="69" t="s">
        <v>132</v>
      </c>
      <c r="F119" s="70"/>
      <c r="G119" s="67"/>
      <c r="H119" s="71"/>
      <c r="I119" s="72"/>
      <c r="J119" s="72"/>
      <c r="K119" s="35" t="s">
        <v>65</v>
      </c>
      <c r="L119" s="80">
        <v>119</v>
      </c>
      <c r="M119" s="80"/>
      <c r="N119" s="74"/>
      <c r="O119" s="91" t="s">
        <v>291</v>
      </c>
      <c r="P119" s="91">
        <v>1</v>
      </c>
      <c r="Q119" s="91" t="s">
        <v>292</v>
      </c>
      <c r="R119" s="91"/>
      <c r="S119" s="91"/>
      <c r="T119" s="90" t="str">
        <f>REPLACE(INDEX(GroupVertices[Group],MATCH(Edges[[#This Row],[Vertex 1]],GroupVertices[Vertex],0)),1,1,"")</f>
        <v>2</v>
      </c>
      <c r="U119" s="90" t="str">
        <f>REPLACE(INDEX(GroupVertices[Group],MATCH(Edges[[#This Row],[Vertex 2]],GroupVertices[Vertex],0)),1,1,"")</f>
        <v>2</v>
      </c>
      <c r="V119" s="35"/>
      <c r="W119" s="35"/>
      <c r="X119" s="35"/>
      <c r="Y119" s="35"/>
      <c r="Z119" s="35"/>
      <c r="AA119" s="35"/>
      <c r="AB119" s="35"/>
      <c r="AC119" s="35"/>
      <c r="AD119" s="35"/>
    </row>
    <row r="120" spans="1:30" ht="15">
      <c r="A120" s="66" t="s">
        <v>212</v>
      </c>
      <c r="B120" s="66" t="s">
        <v>232</v>
      </c>
      <c r="C120" s="67"/>
      <c r="D120" s="68">
        <v>1</v>
      </c>
      <c r="E120" s="69" t="s">
        <v>132</v>
      </c>
      <c r="F120" s="70"/>
      <c r="G120" s="67"/>
      <c r="H120" s="71"/>
      <c r="I120" s="72"/>
      <c r="J120" s="72"/>
      <c r="K120" s="35" t="s">
        <v>65</v>
      </c>
      <c r="L120" s="80">
        <v>120</v>
      </c>
      <c r="M120" s="80"/>
      <c r="N120" s="74"/>
      <c r="O120" s="91" t="s">
        <v>291</v>
      </c>
      <c r="P120" s="91">
        <v>1</v>
      </c>
      <c r="Q120" s="91" t="s">
        <v>292</v>
      </c>
      <c r="R120" s="91"/>
      <c r="S120" s="91"/>
      <c r="T120" s="90" t="str">
        <f>REPLACE(INDEX(GroupVertices[Group],MATCH(Edges[[#This Row],[Vertex 1]],GroupVertices[Vertex],0)),1,1,"")</f>
        <v>1</v>
      </c>
      <c r="U120" s="90" t="str">
        <f>REPLACE(INDEX(GroupVertices[Group],MATCH(Edges[[#This Row],[Vertex 2]],GroupVertices[Vertex],0)),1,1,"")</f>
        <v>2</v>
      </c>
      <c r="V120" s="35"/>
      <c r="W120" s="35"/>
      <c r="X120" s="35"/>
      <c r="Y120" s="35"/>
      <c r="Z120" s="35"/>
      <c r="AA120" s="35"/>
      <c r="AB120" s="35"/>
      <c r="AC120" s="35"/>
      <c r="AD120" s="35"/>
    </row>
    <row r="121" spans="1:30" ht="15">
      <c r="A121" s="66" t="s">
        <v>233</v>
      </c>
      <c r="B121" s="66" t="s">
        <v>232</v>
      </c>
      <c r="C121" s="67"/>
      <c r="D121" s="68">
        <v>1</v>
      </c>
      <c r="E121" s="69" t="s">
        <v>132</v>
      </c>
      <c r="F121" s="70"/>
      <c r="G121" s="67"/>
      <c r="H121" s="71"/>
      <c r="I121" s="72"/>
      <c r="J121" s="72"/>
      <c r="K121" s="35" t="s">
        <v>66</v>
      </c>
      <c r="L121" s="80">
        <v>121</v>
      </c>
      <c r="M121" s="80"/>
      <c r="N121" s="74"/>
      <c r="O121" s="91" t="s">
        <v>291</v>
      </c>
      <c r="P121" s="91">
        <v>1</v>
      </c>
      <c r="Q121" s="91" t="s">
        <v>292</v>
      </c>
      <c r="R121" s="91"/>
      <c r="S121" s="91"/>
      <c r="T121" s="90" t="str">
        <f>REPLACE(INDEX(GroupVertices[Group],MATCH(Edges[[#This Row],[Vertex 1]],GroupVertices[Vertex],0)),1,1,"")</f>
        <v>2</v>
      </c>
      <c r="U121" s="90" t="str">
        <f>REPLACE(INDEX(GroupVertices[Group],MATCH(Edges[[#This Row],[Vertex 2]],GroupVertices[Vertex],0)),1,1,"")</f>
        <v>2</v>
      </c>
      <c r="V121" s="35"/>
      <c r="W121" s="35"/>
      <c r="X121" s="35"/>
      <c r="Y121" s="35"/>
      <c r="Z121" s="35"/>
      <c r="AA121" s="35"/>
      <c r="AB121" s="35"/>
      <c r="AC121" s="35"/>
      <c r="AD121" s="35"/>
    </row>
    <row r="122" spans="1:30" ht="15">
      <c r="A122" s="66" t="s">
        <v>234</v>
      </c>
      <c r="B122" s="66" t="s">
        <v>232</v>
      </c>
      <c r="C122" s="67"/>
      <c r="D122" s="68">
        <v>1</v>
      </c>
      <c r="E122" s="69" t="s">
        <v>132</v>
      </c>
      <c r="F122" s="70"/>
      <c r="G122" s="67"/>
      <c r="H122" s="71"/>
      <c r="I122" s="72"/>
      <c r="J122" s="72"/>
      <c r="K122" s="35" t="s">
        <v>66</v>
      </c>
      <c r="L122" s="80">
        <v>122</v>
      </c>
      <c r="M122" s="80"/>
      <c r="N122" s="74"/>
      <c r="O122" s="91" t="s">
        <v>291</v>
      </c>
      <c r="P122" s="91">
        <v>1</v>
      </c>
      <c r="Q122" s="91" t="s">
        <v>292</v>
      </c>
      <c r="R122" s="91"/>
      <c r="S122" s="91"/>
      <c r="T122" s="90" t="str">
        <f>REPLACE(INDEX(GroupVertices[Group],MATCH(Edges[[#This Row],[Vertex 1]],GroupVertices[Vertex],0)),1,1,"")</f>
        <v>2</v>
      </c>
      <c r="U122" s="90" t="str">
        <f>REPLACE(INDEX(GroupVertices[Group],MATCH(Edges[[#This Row],[Vertex 2]],GroupVertices[Vertex],0)),1,1,"")</f>
        <v>2</v>
      </c>
      <c r="V122" s="35"/>
      <c r="W122" s="35"/>
      <c r="X122" s="35"/>
      <c r="Y122" s="35"/>
      <c r="Z122" s="35"/>
      <c r="AA122" s="35"/>
      <c r="AB122" s="35"/>
      <c r="AC122" s="35"/>
      <c r="AD122" s="35"/>
    </row>
    <row r="123" spans="1:30" ht="15">
      <c r="A123" s="66" t="s">
        <v>235</v>
      </c>
      <c r="B123" s="66" t="s">
        <v>232</v>
      </c>
      <c r="C123" s="67"/>
      <c r="D123" s="68">
        <v>1</v>
      </c>
      <c r="E123" s="69" t="s">
        <v>132</v>
      </c>
      <c r="F123" s="70"/>
      <c r="G123" s="67"/>
      <c r="H123" s="71"/>
      <c r="I123" s="72"/>
      <c r="J123" s="72"/>
      <c r="K123" s="35" t="s">
        <v>65</v>
      </c>
      <c r="L123" s="80">
        <v>123</v>
      </c>
      <c r="M123" s="80"/>
      <c r="N123" s="74"/>
      <c r="O123" s="91" t="s">
        <v>291</v>
      </c>
      <c r="P123" s="91">
        <v>1</v>
      </c>
      <c r="Q123" s="91" t="s">
        <v>292</v>
      </c>
      <c r="R123" s="91"/>
      <c r="S123" s="91"/>
      <c r="T123" s="90" t="str">
        <f>REPLACE(INDEX(GroupVertices[Group],MATCH(Edges[[#This Row],[Vertex 1]],GroupVertices[Vertex],0)),1,1,"")</f>
        <v>2</v>
      </c>
      <c r="U123" s="90" t="str">
        <f>REPLACE(INDEX(GroupVertices[Group],MATCH(Edges[[#This Row],[Vertex 2]],GroupVertices[Vertex],0)),1,1,"")</f>
        <v>2</v>
      </c>
      <c r="V123" s="35"/>
      <c r="W123" s="35"/>
      <c r="X123" s="35"/>
      <c r="Y123" s="35"/>
      <c r="Z123" s="35"/>
      <c r="AA123" s="35"/>
      <c r="AB123" s="35"/>
      <c r="AC123" s="35"/>
      <c r="AD123" s="35"/>
    </row>
    <row r="124" spans="1:30" ht="15">
      <c r="A124" s="66" t="s">
        <v>230</v>
      </c>
      <c r="B124" s="66" t="s">
        <v>241</v>
      </c>
      <c r="C124" s="67"/>
      <c r="D124" s="68">
        <v>1</v>
      </c>
      <c r="E124" s="69" t="s">
        <v>132</v>
      </c>
      <c r="F124" s="70"/>
      <c r="G124" s="67"/>
      <c r="H124" s="71"/>
      <c r="I124" s="72"/>
      <c r="J124" s="72"/>
      <c r="K124" s="35" t="s">
        <v>65</v>
      </c>
      <c r="L124" s="80">
        <v>124</v>
      </c>
      <c r="M124" s="80"/>
      <c r="N124" s="74"/>
      <c r="O124" s="91" t="s">
        <v>291</v>
      </c>
      <c r="P124" s="91">
        <v>1</v>
      </c>
      <c r="Q124" s="91" t="s">
        <v>292</v>
      </c>
      <c r="R124" s="91"/>
      <c r="S124" s="91"/>
      <c r="T124" s="90" t="str">
        <f>REPLACE(INDEX(GroupVertices[Group],MATCH(Edges[[#This Row],[Vertex 1]],GroupVertices[Vertex],0)),1,1,"")</f>
        <v>2</v>
      </c>
      <c r="U124" s="90" t="str">
        <f>REPLACE(INDEX(GroupVertices[Group],MATCH(Edges[[#This Row],[Vertex 2]],GroupVertices[Vertex],0)),1,1,"")</f>
        <v>5</v>
      </c>
      <c r="V124" s="35"/>
      <c r="W124" s="35"/>
      <c r="X124" s="35"/>
      <c r="Y124" s="35"/>
      <c r="Z124" s="35"/>
      <c r="AA124" s="35"/>
      <c r="AB124" s="35"/>
      <c r="AC124" s="35"/>
      <c r="AD124" s="35"/>
    </row>
    <row r="125" spans="1:30" ht="15">
      <c r="A125" s="66" t="s">
        <v>230</v>
      </c>
      <c r="B125" s="66" t="s">
        <v>235</v>
      </c>
      <c r="C125" s="67"/>
      <c r="D125" s="68">
        <v>1</v>
      </c>
      <c r="E125" s="69" t="s">
        <v>132</v>
      </c>
      <c r="F125" s="70"/>
      <c r="G125" s="67"/>
      <c r="H125" s="71"/>
      <c r="I125" s="72"/>
      <c r="J125" s="72"/>
      <c r="K125" s="35" t="s">
        <v>65</v>
      </c>
      <c r="L125" s="80">
        <v>125</v>
      </c>
      <c r="M125" s="80"/>
      <c r="N125" s="74"/>
      <c r="O125" s="91" t="s">
        <v>291</v>
      </c>
      <c r="P125" s="91">
        <v>1</v>
      </c>
      <c r="Q125" s="91" t="s">
        <v>292</v>
      </c>
      <c r="R125" s="91"/>
      <c r="S125" s="91"/>
      <c r="T125" s="90" t="str">
        <f>REPLACE(INDEX(GroupVertices[Group],MATCH(Edges[[#This Row],[Vertex 1]],GroupVertices[Vertex],0)),1,1,"")</f>
        <v>2</v>
      </c>
      <c r="U125" s="90" t="str">
        <f>REPLACE(INDEX(GroupVertices[Group],MATCH(Edges[[#This Row],[Vertex 2]],GroupVertices[Vertex],0)),1,1,"")</f>
        <v>2</v>
      </c>
      <c r="V125" s="35"/>
      <c r="W125" s="35"/>
      <c r="X125" s="35"/>
      <c r="Y125" s="35"/>
      <c r="Z125" s="35"/>
      <c r="AA125" s="35"/>
      <c r="AB125" s="35"/>
      <c r="AC125" s="35"/>
      <c r="AD125" s="35"/>
    </row>
    <row r="126" spans="1:30" ht="15">
      <c r="A126" s="66" t="s">
        <v>230</v>
      </c>
      <c r="B126" s="66" t="s">
        <v>236</v>
      </c>
      <c r="C126" s="67"/>
      <c r="D126" s="68">
        <v>1</v>
      </c>
      <c r="E126" s="69" t="s">
        <v>132</v>
      </c>
      <c r="F126" s="70"/>
      <c r="G126" s="67"/>
      <c r="H126" s="71"/>
      <c r="I126" s="72"/>
      <c r="J126" s="72"/>
      <c r="K126" s="35" t="s">
        <v>66</v>
      </c>
      <c r="L126" s="80">
        <v>126</v>
      </c>
      <c r="M126" s="80"/>
      <c r="N126" s="74"/>
      <c r="O126" s="91" t="s">
        <v>291</v>
      </c>
      <c r="P126" s="91">
        <v>1</v>
      </c>
      <c r="Q126" s="91" t="s">
        <v>292</v>
      </c>
      <c r="R126" s="91"/>
      <c r="S126" s="91"/>
      <c r="T126" s="90" t="str">
        <f>REPLACE(INDEX(GroupVertices[Group],MATCH(Edges[[#This Row],[Vertex 1]],GroupVertices[Vertex],0)),1,1,"")</f>
        <v>2</v>
      </c>
      <c r="U126" s="90" t="str">
        <f>REPLACE(INDEX(GroupVertices[Group],MATCH(Edges[[#This Row],[Vertex 2]],GroupVertices[Vertex],0)),1,1,"")</f>
        <v>2</v>
      </c>
      <c r="V126" s="35"/>
      <c r="W126" s="35"/>
      <c r="X126" s="35"/>
      <c r="Y126" s="35"/>
      <c r="Z126" s="35"/>
      <c r="AA126" s="35"/>
      <c r="AB126" s="35"/>
      <c r="AC126" s="35"/>
      <c r="AD126" s="35"/>
    </row>
    <row r="127" spans="1:30" ht="15">
      <c r="A127" s="66" t="s">
        <v>230</v>
      </c>
      <c r="B127" s="66" t="s">
        <v>270</v>
      </c>
      <c r="C127" s="67"/>
      <c r="D127" s="68">
        <v>1</v>
      </c>
      <c r="E127" s="69" t="s">
        <v>132</v>
      </c>
      <c r="F127" s="70"/>
      <c r="G127" s="67"/>
      <c r="H127" s="71"/>
      <c r="I127" s="72"/>
      <c r="J127" s="72"/>
      <c r="K127" s="35" t="s">
        <v>65</v>
      </c>
      <c r="L127" s="80">
        <v>127</v>
      </c>
      <c r="M127" s="80"/>
      <c r="N127" s="74"/>
      <c r="O127" s="91" t="s">
        <v>291</v>
      </c>
      <c r="P127" s="91">
        <v>1</v>
      </c>
      <c r="Q127" s="91" t="s">
        <v>292</v>
      </c>
      <c r="R127" s="91"/>
      <c r="S127" s="91"/>
      <c r="T127" s="90" t="str">
        <f>REPLACE(INDEX(GroupVertices[Group],MATCH(Edges[[#This Row],[Vertex 1]],GroupVertices[Vertex],0)),1,1,"")</f>
        <v>2</v>
      </c>
      <c r="U127" s="90" t="str">
        <f>REPLACE(INDEX(GroupVertices[Group],MATCH(Edges[[#This Row],[Vertex 2]],GroupVertices[Vertex],0)),1,1,"")</f>
        <v>2</v>
      </c>
      <c r="V127" s="35"/>
      <c r="W127" s="35"/>
      <c r="X127" s="35"/>
      <c r="Y127" s="35"/>
      <c r="Z127" s="35"/>
      <c r="AA127" s="35"/>
      <c r="AB127" s="35"/>
      <c r="AC127" s="35"/>
      <c r="AD127" s="35"/>
    </row>
    <row r="128" spans="1:30" ht="15">
      <c r="A128" s="66" t="s">
        <v>230</v>
      </c>
      <c r="B128" s="66" t="s">
        <v>274</v>
      </c>
      <c r="C128" s="67"/>
      <c r="D128" s="68">
        <v>1</v>
      </c>
      <c r="E128" s="69" t="s">
        <v>132</v>
      </c>
      <c r="F128" s="70"/>
      <c r="G128" s="67"/>
      <c r="H128" s="71"/>
      <c r="I128" s="72"/>
      <c r="J128" s="72"/>
      <c r="K128" s="35" t="s">
        <v>65</v>
      </c>
      <c r="L128" s="80">
        <v>128</v>
      </c>
      <c r="M128" s="80"/>
      <c r="N128" s="74"/>
      <c r="O128" s="91" t="s">
        <v>291</v>
      </c>
      <c r="P128" s="91">
        <v>1</v>
      </c>
      <c r="Q128" s="91" t="s">
        <v>292</v>
      </c>
      <c r="R128" s="91"/>
      <c r="S128" s="91"/>
      <c r="T128" s="90" t="str">
        <f>REPLACE(INDEX(GroupVertices[Group],MATCH(Edges[[#This Row],[Vertex 1]],GroupVertices[Vertex],0)),1,1,"")</f>
        <v>2</v>
      </c>
      <c r="U128" s="90" t="str">
        <f>REPLACE(INDEX(GroupVertices[Group],MATCH(Edges[[#This Row],[Vertex 2]],GroupVertices[Vertex],0)),1,1,"")</f>
        <v>1</v>
      </c>
      <c r="V128" s="35"/>
      <c r="W128" s="35"/>
      <c r="X128" s="35"/>
      <c r="Y128" s="35"/>
      <c r="Z128" s="35"/>
      <c r="AA128" s="35"/>
      <c r="AB128" s="35"/>
      <c r="AC128" s="35"/>
      <c r="AD128" s="35"/>
    </row>
    <row r="129" spans="1:30" ht="15">
      <c r="A129" s="66" t="s">
        <v>212</v>
      </c>
      <c r="B129" s="66" t="s">
        <v>230</v>
      </c>
      <c r="C129" s="67"/>
      <c r="D129" s="68">
        <v>1</v>
      </c>
      <c r="E129" s="69" t="s">
        <v>132</v>
      </c>
      <c r="F129" s="70"/>
      <c r="G129" s="67"/>
      <c r="H129" s="71"/>
      <c r="I129" s="72"/>
      <c r="J129" s="72"/>
      <c r="K129" s="35" t="s">
        <v>65</v>
      </c>
      <c r="L129" s="80">
        <v>129</v>
      </c>
      <c r="M129" s="80"/>
      <c r="N129" s="74"/>
      <c r="O129" s="91" t="s">
        <v>291</v>
      </c>
      <c r="P129" s="91">
        <v>1</v>
      </c>
      <c r="Q129" s="91" t="s">
        <v>292</v>
      </c>
      <c r="R129" s="91"/>
      <c r="S129" s="91"/>
      <c r="T129" s="90" t="str">
        <f>REPLACE(INDEX(GroupVertices[Group],MATCH(Edges[[#This Row],[Vertex 1]],GroupVertices[Vertex],0)),1,1,"")</f>
        <v>1</v>
      </c>
      <c r="U129" s="90" t="str">
        <f>REPLACE(INDEX(GroupVertices[Group],MATCH(Edges[[#This Row],[Vertex 2]],GroupVertices[Vertex],0)),1,1,"")</f>
        <v>2</v>
      </c>
      <c r="V129" s="35"/>
      <c r="W129" s="35"/>
      <c r="X129" s="35"/>
      <c r="Y129" s="35"/>
      <c r="Z129" s="35"/>
      <c r="AA129" s="35"/>
      <c r="AB129" s="35"/>
      <c r="AC129" s="35"/>
      <c r="AD129" s="35"/>
    </row>
    <row r="130" spans="1:30" ht="15">
      <c r="A130" s="66" t="s">
        <v>236</v>
      </c>
      <c r="B130" s="66" t="s">
        <v>230</v>
      </c>
      <c r="C130" s="67"/>
      <c r="D130" s="68">
        <v>1</v>
      </c>
      <c r="E130" s="69" t="s">
        <v>132</v>
      </c>
      <c r="F130" s="70"/>
      <c r="G130" s="67"/>
      <c r="H130" s="71"/>
      <c r="I130" s="72"/>
      <c r="J130" s="72"/>
      <c r="K130" s="35" t="s">
        <v>66</v>
      </c>
      <c r="L130" s="80">
        <v>130</v>
      </c>
      <c r="M130" s="80"/>
      <c r="N130" s="74"/>
      <c r="O130" s="91" t="s">
        <v>291</v>
      </c>
      <c r="P130" s="91">
        <v>1</v>
      </c>
      <c r="Q130" s="91" t="s">
        <v>292</v>
      </c>
      <c r="R130" s="91"/>
      <c r="S130" s="91"/>
      <c r="T130" s="90" t="str">
        <f>REPLACE(INDEX(GroupVertices[Group],MATCH(Edges[[#This Row],[Vertex 1]],GroupVertices[Vertex],0)),1,1,"")</f>
        <v>2</v>
      </c>
      <c r="U130" s="90" t="str">
        <f>REPLACE(INDEX(GroupVertices[Group],MATCH(Edges[[#This Row],[Vertex 2]],GroupVertices[Vertex],0)),1,1,"")</f>
        <v>2</v>
      </c>
      <c r="V130" s="35"/>
      <c r="W130" s="35"/>
      <c r="X130" s="35"/>
      <c r="Y130" s="35"/>
      <c r="Z130" s="35"/>
      <c r="AA130" s="35"/>
      <c r="AB130" s="35"/>
      <c r="AC130" s="35"/>
      <c r="AD130" s="35"/>
    </row>
    <row r="131" spans="1:30" ht="15">
      <c r="A131" s="66" t="s">
        <v>237</v>
      </c>
      <c r="B131" s="66" t="s">
        <v>242</v>
      </c>
      <c r="C131" s="67"/>
      <c r="D131" s="68">
        <v>1</v>
      </c>
      <c r="E131" s="69" t="s">
        <v>132</v>
      </c>
      <c r="F131" s="70"/>
      <c r="G131" s="67"/>
      <c r="H131" s="71"/>
      <c r="I131" s="72"/>
      <c r="J131" s="72"/>
      <c r="K131" s="35" t="s">
        <v>65</v>
      </c>
      <c r="L131" s="80">
        <v>131</v>
      </c>
      <c r="M131" s="80"/>
      <c r="N131" s="74"/>
      <c r="O131" s="91" t="s">
        <v>291</v>
      </c>
      <c r="P131" s="91">
        <v>1</v>
      </c>
      <c r="Q131" s="91" t="s">
        <v>292</v>
      </c>
      <c r="R131" s="91"/>
      <c r="S131" s="91"/>
      <c r="T131" s="90" t="str">
        <f>REPLACE(INDEX(GroupVertices[Group],MATCH(Edges[[#This Row],[Vertex 1]],GroupVertices[Vertex],0)),1,1,"")</f>
        <v>2</v>
      </c>
      <c r="U131" s="90" t="str">
        <f>REPLACE(INDEX(GroupVertices[Group],MATCH(Edges[[#This Row],[Vertex 2]],GroupVertices[Vertex],0)),1,1,"")</f>
        <v>3</v>
      </c>
      <c r="V131" s="35"/>
      <c r="W131" s="35"/>
      <c r="X131" s="35"/>
      <c r="Y131" s="35"/>
      <c r="Z131" s="35"/>
      <c r="AA131" s="35"/>
      <c r="AB131" s="35"/>
      <c r="AC131" s="35"/>
      <c r="AD131" s="35"/>
    </row>
    <row r="132" spans="1:30" ht="15">
      <c r="A132" s="66" t="s">
        <v>237</v>
      </c>
      <c r="B132" s="66" t="s">
        <v>243</v>
      </c>
      <c r="C132" s="67"/>
      <c r="D132" s="68">
        <v>1</v>
      </c>
      <c r="E132" s="69" t="s">
        <v>132</v>
      </c>
      <c r="F132" s="70"/>
      <c r="G132" s="67"/>
      <c r="H132" s="71"/>
      <c r="I132" s="72"/>
      <c r="J132" s="72"/>
      <c r="K132" s="35" t="s">
        <v>65</v>
      </c>
      <c r="L132" s="80">
        <v>132</v>
      </c>
      <c r="M132" s="80"/>
      <c r="N132" s="74"/>
      <c r="O132" s="91" t="s">
        <v>291</v>
      </c>
      <c r="P132" s="91">
        <v>1</v>
      </c>
      <c r="Q132" s="91" t="s">
        <v>292</v>
      </c>
      <c r="R132" s="91"/>
      <c r="S132" s="91"/>
      <c r="T132" s="90" t="str">
        <f>REPLACE(INDEX(GroupVertices[Group],MATCH(Edges[[#This Row],[Vertex 1]],GroupVertices[Vertex],0)),1,1,"")</f>
        <v>2</v>
      </c>
      <c r="U132" s="90" t="str">
        <f>REPLACE(INDEX(GroupVertices[Group],MATCH(Edges[[#This Row],[Vertex 2]],GroupVertices[Vertex],0)),1,1,"")</f>
        <v>2</v>
      </c>
      <c r="V132" s="35"/>
      <c r="W132" s="35"/>
      <c r="X132" s="35"/>
      <c r="Y132" s="35"/>
      <c r="Z132" s="35"/>
      <c r="AA132" s="35"/>
      <c r="AB132" s="35"/>
      <c r="AC132" s="35"/>
      <c r="AD132" s="35"/>
    </row>
    <row r="133" spans="1:30" ht="15">
      <c r="A133" s="66" t="s">
        <v>237</v>
      </c>
      <c r="B133" s="66" t="s">
        <v>244</v>
      </c>
      <c r="C133" s="67"/>
      <c r="D133" s="68">
        <v>1</v>
      </c>
      <c r="E133" s="69" t="s">
        <v>132</v>
      </c>
      <c r="F133" s="70"/>
      <c r="G133" s="67"/>
      <c r="H133" s="71"/>
      <c r="I133" s="72"/>
      <c r="J133" s="72"/>
      <c r="K133" s="35" t="s">
        <v>65</v>
      </c>
      <c r="L133" s="80">
        <v>133</v>
      </c>
      <c r="M133" s="80"/>
      <c r="N133" s="74"/>
      <c r="O133" s="91" t="s">
        <v>291</v>
      </c>
      <c r="P133" s="91">
        <v>1</v>
      </c>
      <c r="Q133" s="91" t="s">
        <v>292</v>
      </c>
      <c r="R133" s="91"/>
      <c r="S133" s="91"/>
      <c r="T133" s="90" t="str">
        <f>REPLACE(INDEX(GroupVertices[Group],MATCH(Edges[[#This Row],[Vertex 1]],GroupVertices[Vertex],0)),1,1,"")</f>
        <v>2</v>
      </c>
      <c r="U133" s="90" t="str">
        <f>REPLACE(INDEX(GroupVertices[Group],MATCH(Edges[[#This Row],[Vertex 2]],GroupVertices[Vertex],0)),1,1,"")</f>
        <v>3</v>
      </c>
      <c r="V133" s="35"/>
      <c r="W133" s="35"/>
      <c r="X133" s="35"/>
      <c r="Y133" s="35"/>
      <c r="Z133" s="35"/>
      <c r="AA133" s="35"/>
      <c r="AB133" s="35"/>
      <c r="AC133" s="35"/>
      <c r="AD133" s="35"/>
    </row>
    <row r="134" spans="1:30" ht="15">
      <c r="A134" s="66" t="s">
        <v>237</v>
      </c>
      <c r="B134" s="66" t="s">
        <v>270</v>
      </c>
      <c r="C134" s="67"/>
      <c r="D134" s="68">
        <v>1</v>
      </c>
      <c r="E134" s="69" t="s">
        <v>132</v>
      </c>
      <c r="F134" s="70"/>
      <c r="G134" s="67"/>
      <c r="H134" s="71"/>
      <c r="I134" s="72"/>
      <c r="J134" s="72"/>
      <c r="K134" s="35" t="s">
        <v>65</v>
      </c>
      <c r="L134" s="80">
        <v>134</v>
      </c>
      <c r="M134" s="80"/>
      <c r="N134" s="74"/>
      <c r="O134" s="91" t="s">
        <v>291</v>
      </c>
      <c r="P134" s="91">
        <v>1</v>
      </c>
      <c r="Q134" s="91" t="s">
        <v>292</v>
      </c>
      <c r="R134" s="91"/>
      <c r="S134" s="91"/>
      <c r="T134" s="90" t="str">
        <f>REPLACE(INDEX(GroupVertices[Group],MATCH(Edges[[#This Row],[Vertex 1]],GroupVertices[Vertex],0)),1,1,"")</f>
        <v>2</v>
      </c>
      <c r="U134" s="90" t="str">
        <f>REPLACE(INDEX(GroupVertices[Group],MATCH(Edges[[#This Row],[Vertex 2]],GroupVertices[Vertex],0)),1,1,"")</f>
        <v>2</v>
      </c>
      <c r="V134" s="35"/>
      <c r="W134" s="35"/>
      <c r="X134" s="35"/>
      <c r="Y134" s="35"/>
      <c r="Z134" s="35"/>
      <c r="AA134" s="35"/>
      <c r="AB134" s="35"/>
      <c r="AC134" s="35"/>
      <c r="AD134" s="35"/>
    </row>
    <row r="135" spans="1:30" ht="15">
      <c r="A135" s="66" t="s">
        <v>212</v>
      </c>
      <c r="B135" s="66" t="s">
        <v>237</v>
      </c>
      <c r="C135" s="67"/>
      <c r="D135" s="68">
        <v>1</v>
      </c>
      <c r="E135" s="69" t="s">
        <v>132</v>
      </c>
      <c r="F135" s="70"/>
      <c r="G135" s="67"/>
      <c r="H135" s="71"/>
      <c r="I135" s="72"/>
      <c r="J135" s="72"/>
      <c r="K135" s="35" t="s">
        <v>65</v>
      </c>
      <c r="L135" s="80">
        <v>135</v>
      </c>
      <c r="M135" s="80"/>
      <c r="N135" s="74"/>
      <c r="O135" s="91" t="s">
        <v>291</v>
      </c>
      <c r="P135" s="91">
        <v>1</v>
      </c>
      <c r="Q135" s="91" t="s">
        <v>292</v>
      </c>
      <c r="R135" s="91"/>
      <c r="S135" s="91"/>
      <c r="T135" s="90" t="str">
        <f>REPLACE(INDEX(GroupVertices[Group],MATCH(Edges[[#This Row],[Vertex 1]],GroupVertices[Vertex],0)),1,1,"")</f>
        <v>1</v>
      </c>
      <c r="U135" s="90" t="str">
        <f>REPLACE(INDEX(GroupVertices[Group],MATCH(Edges[[#This Row],[Vertex 2]],GroupVertices[Vertex],0)),1,1,"")</f>
        <v>2</v>
      </c>
      <c r="V135" s="35"/>
      <c r="W135" s="35"/>
      <c r="X135" s="35"/>
      <c r="Y135" s="35"/>
      <c r="Z135" s="35"/>
      <c r="AA135" s="35"/>
      <c r="AB135" s="35"/>
      <c r="AC135" s="35"/>
      <c r="AD135" s="35"/>
    </row>
    <row r="136" spans="1:30" ht="15">
      <c r="A136" s="66" t="s">
        <v>236</v>
      </c>
      <c r="B136" s="66" t="s">
        <v>237</v>
      </c>
      <c r="C136" s="67"/>
      <c r="D136" s="68">
        <v>1</v>
      </c>
      <c r="E136" s="69" t="s">
        <v>132</v>
      </c>
      <c r="F136" s="70"/>
      <c r="G136" s="67"/>
      <c r="H136" s="71"/>
      <c r="I136" s="72"/>
      <c r="J136" s="72"/>
      <c r="K136" s="35" t="s">
        <v>65</v>
      </c>
      <c r="L136" s="80">
        <v>136</v>
      </c>
      <c r="M136" s="80"/>
      <c r="N136" s="74"/>
      <c r="O136" s="91" t="s">
        <v>291</v>
      </c>
      <c r="P136" s="91">
        <v>1</v>
      </c>
      <c r="Q136" s="91" t="s">
        <v>292</v>
      </c>
      <c r="R136" s="91"/>
      <c r="S136" s="91"/>
      <c r="T136" s="90" t="str">
        <f>REPLACE(INDEX(GroupVertices[Group],MATCH(Edges[[#This Row],[Vertex 1]],GroupVertices[Vertex],0)),1,1,"")</f>
        <v>2</v>
      </c>
      <c r="U136" s="90" t="str">
        <f>REPLACE(INDEX(GroupVertices[Group],MATCH(Edges[[#This Row],[Vertex 2]],GroupVertices[Vertex],0)),1,1,"")</f>
        <v>2</v>
      </c>
      <c r="V136" s="35"/>
      <c r="W136" s="35"/>
      <c r="X136" s="35"/>
      <c r="Y136" s="35"/>
      <c r="Z136" s="35"/>
      <c r="AA136" s="35"/>
      <c r="AB136" s="35"/>
      <c r="AC136" s="35"/>
      <c r="AD136" s="35"/>
    </row>
    <row r="137" spans="1:30" ht="15">
      <c r="A137" s="66" t="s">
        <v>238</v>
      </c>
      <c r="B137" s="66" t="s">
        <v>235</v>
      </c>
      <c r="C137" s="67"/>
      <c r="D137" s="68">
        <v>1</v>
      </c>
      <c r="E137" s="69" t="s">
        <v>132</v>
      </c>
      <c r="F137" s="70"/>
      <c r="G137" s="67"/>
      <c r="H137" s="71"/>
      <c r="I137" s="72"/>
      <c r="J137" s="72"/>
      <c r="K137" s="35" t="s">
        <v>66</v>
      </c>
      <c r="L137" s="80">
        <v>137</v>
      </c>
      <c r="M137" s="80"/>
      <c r="N137" s="74"/>
      <c r="O137" s="91" t="s">
        <v>291</v>
      </c>
      <c r="P137" s="91">
        <v>1</v>
      </c>
      <c r="Q137" s="91" t="s">
        <v>292</v>
      </c>
      <c r="R137" s="91"/>
      <c r="S137" s="91"/>
      <c r="T137" s="90" t="str">
        <f>REPLACE(INDEX(GroupVertices[Group],MATCH(Edges[[#This Row],[Vertex 1]],GroupVertices[Vertex],0)),1,1,"")</f>
        <v>2</v>
      </c>
      <c r="U137" s="90" t="str">
        <f>REPLACE(INDEX(GroupVertices[Group],MATCH(Edges[[#This Row],[Vertex 2]],GroupVertices[Vertex],0)),1,1,"")</f>
        <v>2</v>
      </c>
      <c r="V137" s="35"/>
      <c r="W137" s="35"/>
      <c r="X137" s="35"/>
      <c r="Y137" s="35"/>
      <c r="Z137" s="35"/>
      <c r="AA137" s="35"/>
      <c r="AB137" s="35"/>
      <c r="AC137" s="35"/>
      <c r="AD137" s="35"/>
    </row>
    <row r="138" spans="1:30" ht="15">
      <c r="A138" s="66" t="s">
        <v>233</v>
      </c>
      <c r="B138" s="66" t="s">
        <v>235</v>
      </c>
      <c r="C138" s="67"/>
      <c r="D138" s="68">
        <v>1</v>
      </c>
      <c r="E138" s="69" t="s">
        <v>132</v>
      </c>
      <c r="F138" s="70"/>
      <c r="G138" s="67"/>
      <c r="H138" s="71"/>
      <c r="I138" s="72"/>
      <c r="J138" s="72"/>
      <c r="K138" s="35" t="s">
        <v>65</v>
      </c>
      <c r="L138" s="80">
        <v>138</v>
      </c>
      <c r="M138" s="80"/>
      <c r="N138" s="74"/>
      <c r="O138" s="91" t="s">
        <v>291</v>
      </c>
      <c r="P138" s="91">
        <v>1</v>
      </c>
      <c r="Q138" s="91" t="s">
        <v>292</v>
      </c>
      <c r="R138" s="91"/>
      <c r="S138" s="91"/>
      <c r="T138" s="90" t="str">
        <f>REPLACE(INDEX(GroupVertices[Group],MATCH(Edges[[#This Row],[Vertex 1]],GroupVertices[Vertex],0)),1,1,"")</f>
        <v>2</v>
      </c>
      <c r="U138" s="90" t="str">
        <f>REPLACE(INDEX(GroupVertices[Group],MATCH(Edges[[#This Row],[Vertex 2]],GroupVertices[Vertex],0)),1,1,"")</f>
        <v>2</v>
      </c>
      <c r="V138" s="35"/>
      <c r="W138" s="35"/>
      <c r="X138" s="35"/>
      <c r="Y138" s="35"/>
      <c r="Z138" s="35"/>
      <c r="AA138" s="35"/>
      <c r="AB138" s="35"/>
      <c r="AC138" s="35"/>
      <c r="AD138" s="35"/>
    </row>
    <row r="139" spans="1:30" ht="15">
      <c r="A139" s="66" t="s">
        <v>239</v>
      </c>
      <c r="B139" s="66" t="s">
        <v>235</v>
      </c>
      <c r="C139" s="67"/>
      <c r="D139" s="68">
        <v>1</v>
      </c>
      <c r="E139" s="69" t="s">
        <v>132</v>
      </c>
      <c r="F139" s="70"/>
      <c r="G139" s="67"/>
      <c r="H139" s="71"/>
      <c r="I139" s="72"/>
      <c r="J139" s="72"/>
      <c r="K139" s="35" t="s">
        <v>66</v>
      </c>
      <c r="L139" s="80">
        <v>139</v>
      </c>
      <c r="M139" s="80"/>
      <c r="N139" s="74"/>
      <c r="O139" s="91" t="s">
        <v>291</v>
      </c>
      <c r="P139" s="91">
        <v>1</v>
      </c>
      <c r="Q139" s="91" t="s">
        <v>292</v>
      </c>
      <c r="R139" s="91"/>
      <c r="S139" s="91"/>
      <c r="T139" s="90" t="str">
        <f>REPLACE(INDEX(GroupVertices[Group],MATCH(Edges[[#This Row],[Vertex 1]],GroupVertices[Vertex],0)),1,1,"")</f>
        <v>2</v>
      </c>
      <c r="U139" s="90" t="str">
        <f>REPLACE(INDEX(GroupVertices[Group],MATCH(Edges[[#This Row],[Vertex 2]],GroupVertices[Vertex],0)),1,1,"")</f>
        <v>2</v>
      </c>
      <c r="V139" s="35"/>
      <c r="W139" s="35"/>
      <c r="X139" s="35"/>
      <c r="Y139" s="35"/>
      <c r="Z139" s="35"/>
      <c r="AA139" s="35"/>
      <c r="AB139" s="35"/>
      <c r="AC139" s="35"/>
      <c r="AD139" s="35"/>
    </row>
    <row r="140" spans="1:30" ht="15">
      <c r="A140" s="66" t="s">
        <v>235</v>
      </c>
      <c r="B140" s="66" t="s">
        <v>238</v>
      </c>
      <c r="C140" s="67"/>
      <c r="D140" s="68">
        <v>1</v>
      </c>
      <c r="E140" s="69" t="s">
        <v>132</v>
      </c>
      <c r="F140" s="70"/>
      <c r="G140" s="67"/>
      <c r="H140" s="71"/>
      <c r="I140" s="72"/>
      <c r="J140" s="72"/>
      <c r="K140" s="35" t="s">
        <v>66</v>
      </c>
      <c r="L140" s="80">
        <v>140</v>
      </c>
      <c r="M140" s="80"/>
      <c r="N140" s="74"/>
      <c r="O140" s="91" t="s">
        <v>291</v>
      </c>
      <c r="P140" s="91">
        <v>1</v>
      </c>
      <c r="Q140" s="91" t="s">
        <v>292</v>
      </c>
      <c r="R140" s="91"/>
      <c r="S140" s="91"/>
      <c r="T140" s="90" t="str">
        <f>REPLACE(INDEX(GroupVertices[Group],MATCH(Edges[[#This Row],[Vertex 1]],GroupVertices[Vertex],0)),1,1,"")</f>
        <v>2</v>
      </c>
      <c r="U140" s="90" t="str">
        <f>REPLACE(INDEX(GroupVertices[Group],MATCH(Edges[[#This Row],[Vertex 2]],GroupVertices[Vertex],0)),1,1,"")</f>
        <v>2</v>
      </c>
      <c r="V140" s="35"/>
      <c r="W140" s="35"/>
      <c r="X140" s="35"/>
      <c r="Y140" s="35"/>
      <c r="Z140" s="35"/>
      <c r="AA140" s="35"/>
      <c r="AB140" s="35"/>
      <c r="AC140" s="35"/>
      <c r="AD140" s="35"/>
    </row>
    <row r="141" spans="1:30" ht="15">
      <c r="A141" s="66" t="s">
        <v>235</v>
      </c>
      <c r="B141" s="66" t="s">
        <v>234</v>
      </c>
      <c r="C141" s="67"/>
      <c r="D141" s="68">
        <v>1</v>
      </c>
      <c r="E141" s="69" t="s">
        <v>132</v>
      </c>
      <c r="F141" s="70"/>
      <c r="G141" s="67"/>
      <c r="H141" s="71"/>
      <c r="I141" s="72"/>
      <c r="J141" s="72"/>
      <c r="K141" s="35" t="s">
        <v>65</v>
      </c>
      <c r="L141" s="80">
        <v>141</v>
      </c>
      <c r="M141" s="80"/>
      <c r="N141" s="74"/>
      <c r="O141" s="91" t="s">
        <v>291</v>
      </c>
      <c r="P141" s="91">
        <v>1</v>
      </c>
      <c r="Q141" s="91" t="s">
        <v>292</v>
      </c>
      <c r="R141" s="91"/>
      <c r="S141" s="91"/>
      <c r="T141" s="90" t="str">
        <f>REPLACE(INDEX(GroupVertices[Group],MATCH(Edges[[#This Row],[Vertex 1]],GroupVertices[Vertex],0)),1,1,"")</f>
        <v>2</v>
      </c>
      <c r="U141" s="90" t="str">
        <f>REPLACE(INDEX(GroupVertices[Group],MATCH(Edges[[#This Row],[Vertex 2]],GroupVertices[Vertex],0)),1,1,"")</f>
        <v>2</v>
      </c>
      <c r="V141" s="35"/>
      <c r="W141" s="35"/>
      <c r="X141" s="35"/>
      <c r="Y141" s="35"/>
      <c r="Z141" s="35"/>
      <c r="AA141" s="35"/>
      <c r="AB141" s="35"/>
      <c r="AC141" s="35"/>
      <c r="AD141" s="35"/>
    </row>
    <row r="142" spans="1:30" ht="15">
      <c r="A142" s="66" t="s">
        <v>235</v>
      </c>
      <c r="B142" s="66" t="s">
        <v>239</v>
      </c>
      <c r="C142" s="67"/>
      <c r="D142" s="68">
        <v>1</v>
      </c>
      <c r="E142" s="69" t="s">
        <v>132</v>
      </c>
      <c r="F142" s="70"/>
      <c r="G142" s="67"/>
      <c r="H142" s="71"/>
      <c r="I142" s="72"/>
      <c r="J142" s="72"/>
      <c r="K142" s="35" t="s">
        <v>66</v>
      </c>
      <c r="L142" s="80">
        <v>142</v>
      </c>
      <c r="M142" s="80"/>
      <c r="N142" s="74"/>
      <c r="O142" s="91" t="s">
        <v>291</v>
      </c>
      <c r="P142" s="91">
        <v>1</v>
      </c>
      <c r="Q142" s="91" t="s">
        <v>292</v>
      </c>
      <c r="R142" s="91"/>
      <c r="S142" s="91"/>
      <c r="T142" s="90" t="str">
        <f>REPLACE(INDEX(GroupVertices[Group],MATCH(Edges[[#This Row],[Vertex 1]],GroupVertices[Vertex],0)),1,1,"")</f>
        <v>2</v>
      </c>
      <c r="U142" s="90" t="str">
        <f>REPLACE(INDEX(GroupVertices[Group],MATCH(Edges[[#This Row],[Vertex 2]],GroupVertices[Vertex],0)),1,1,"")</f>
        <v>2</v>
      </c>
      <c r="V142" s="35"/>
      <c r="W142" s="35"/>
      <c r="X142" s="35"/>
      <c r="Y142" s="35"/>
      <c r="Z142" s="35"/>
      <c r="AA142" s="35"/>
      <c r="AB142" s="35"/>
      <c r="AC142" s="35"/>
      <c r="AD142" s="35"/>
    </row>
    <row r="143" spans="1:30" ht="15">
      <c r="A143" s="66" t="s">
        <v>235</v>
      </c>
      <c r="B143" s="66" t="s">
        <v>242</v>
      </c>
      <c r="C143" s="67"/>
      <c r="D143" s="68">
        <v>1</v>
      </c>
      <c r="E143" s="69" t="s">
        <v>132</v>
      </c>
      <c r="F143" s="70"/>
      <c r="G143" s="67"/>
      <c r="H143" s="71"/>
      <c r="I143" s="72"/>
      <c r="J143" s="72"/>
      <c r="K143" s="35" t="s">
        <v>65</v>
      </c>
      <c r="L143" s="80">
        <v>143</v>
      </c>
      <c r="M143" s="80"/>
      <c r="N143" s="74"/>
      <c r="O143" s="91" t="s">
        <v>291</v>
      </c>
      <c r="P143" s="91">
        <v>1</v>
      </c>
      <c r="Q143" s="91" t="s">
        <v>292</v>
      </c>
      <c r="R143" s="91"/>
      <c r="S143" s="91"/>
      <c r="T143" s="90" t="str">
        <f>REPLACE(INDEX(GroupVertices[Group],MATCH(Edges[[#This Row],[Vertex 1]],GroupVertices[Vertex],0)),1,1,"")</f>
        <v>2</v>
      </c>
      <c r="U143" s="90" t="str">
        <f>REPLACE(INDEX(GroupVertices[Group],MATCH(Edges[[#This Row],[Vertex 2]],GroupVertices[Vertex],0)),1,1,"")</f>
        <v>3</v>
      </c>
      <c r="V143" s="35"/>
      <c r="W143" s="35"/>
      <c r="X143" s="35"/>
      <c r="Y143" s="35"/>
      <c r="Z143" s="35"/>
      <c r="AA143" s="35"/>
      <c r="AB143" s="35"/>
      <c r="AC143" s="35"/>
      <c r="AD143" s="35"/>
    </row>
    <row r="144" spans="1:30" ht="15">
      <c r="A144" s="66" t="s">
        <v>235</v>
      </c>
      <c r="B144" s="66" t="s">
        <v>236</v>
      </c>
      <c r="C144" s="67"/>
      <c r="D144" s="68">
        <v>1</v>
      </c>
      <c r="E144" s="69" t="s">
        <v>132</v>
      </c>
      <c r="F144" s="70"/>
      <c r="G144" s="67"/>
      <c r="H144" s="71"/>
      <c r="I144" s="72"/>
      <c r="J144" s="72"/>
      <c r="K144" s="35" t="s">
        <v>66</v>
      </c>
      <c r="L144" s="80">
        <v>144</v>
      </c>
      <c r="M144" s="80"/>
      <c r="N144" s="74"/>
      <c r="O144" s="91" t="s">
        <v>291</v>
      </c>
      <c r="P144" s="91">
        <v>1</v>
      </c>
      <c r="Q144" s="91" t="s">
        <v>292</v>
      </c>
      <c r="R144" s="91"/>
      <c r="S144" s="91"/>
      <c r="T144" s="90" t="str">
        <f>REPLACE(INDEX(GroupVertices[Group],MATCH(Edges[[#This Row],[Vertex 1]],GroupVertices[Vertex],0)),1,1,"")</f>
        <v>2</v>
      </c>
      <c r="U144" s="90" t="str">
        <f>REPLACE(INDEX(GroupVertices[Group],MATCH(Edges[[#This Row],[Vertex 2]],GroupVertices[Vertex],0)),1,1,"")</f>
        <v>2</v>
      </c>
      <c r="V144" s="35"/>
      <c r="W144" s="35"/>
      <c r="X144" s="35"/>
      <c r="Y144" s="35"/>
      <c r="Z144" s="35"/>
      <c r="AA144" s="35"/>
      <c r="AB144" s="35"/>
      <c r="AC144" s="35"/>
      <c r="AD144" s="35"/>
    </row>
    <row r="145" spans="1:30" ht="15">
      <c r="A145" s="66" t="s">
        <v>235</v>
      </c>
      <c r="B145" s="66" t="s">
        <v>243</v>
      </c>
      <c r="C145" s="67"/>
      <c r="D145" s="68">
        <v>1</v>
      </c>
      <c r="E145" s="69" t="s">
        <v>132</v>
      </c>
      <c r="F145" s="70"/>
      <c r="G145" s="67"/>
      <c r="H145" s="71"/>
      <c r="I145" s="72"/>
      <c r="J145" s="72"/>
      <c r="K145" s="35" t="s">
        <v>65</v>
      </c>
      <c r="L145" s="80">
        <v>145</v>
      </c>
      <c r="M145" s="80"/>
      <c r="N145" s="74"/>
      <c r="O145" s="91" t="s">
        <v>291</v>
      </c>
      <c r="P145" s="91">
        <v>1</v>
      </c>
      <c r="Q145" s="91" t="s">
        <v>292</v>
      </c>
      <c r="R145" s="91"/>
      <c r="S145" s="91"/>
      <c r="T145" s="90" t="str">
        <f>REPLACE(INDEX(GroupVertices[Group],MATCH(Edges[[#This Row],[Vertex 1]],GroupVertices[Vertex],0)),1,1,"")</f>
        <v>2</v>
      </c>
      <c r="U145" s="90" t="str">
        <f>REPLACE(INDEX(GroupVertices[Group],MATCH(Edges[[#This Row],[Vertex 2]],GroupVertices[Vertex],0)),1,1,"")</f>
        <v>2</v>
      </c>
      <c r="V145" s="35"/>
      <c r="W145" s="35"/>
      <c r="X145" s="35"/>
      <c r="Y145" s="35"/>
      <c r="Z145" s="35"/>
      <c r="AA145" s="35"/>
      <c r="AB145" s="35"/>
      <c r="AC145" s="35"/>
      <c r="AD145" s="35"/>
    </row>
    <row r="146" spans="1:30" ht="15">
      <c r="A146" s="66" t="s">
        <v>235</v>
      </c>
      <c r="B146" s="66" t="s">
        <v>270</v>
      </c>
      <c r="C146" s="67"/>
      <c r="D146" s="68">
        <v>1</v>
      </c>
      <c r="E146" s="69" t="s">
        <v>132</v>
      </c>
      <c r="F146" s="70"/>
      <c r="G146" s="67"/>
      <c r="H146" s="71"/>
      <c r="I146" s="72"/>
      <c r="J146" s="72"/>
      <c r="K146" s="35" t="s">
        <v>65</v>
      </c>
      <c r="L146" s="80">
        <v>146</v>
      </c>
      <c r="M146" s="80"/>
      <c r="N146" s="74"/>
      <c r="O146" s="91" t="s">
        <v>291</v>
      </c>
      <c r="P146" s="91">
        <v>1</v>
      </c>
      <c r="Q146" s="91" t="s">
        <v>292</v>
      </c>
      <c r="R146" s="91"/>
      <c r="S146" s="91"/>
      <c r="T146" s="90" t="str">
        <f>REPLACE(INDEX(GroupVertices[Group],MATCH(Edges[[#This Row],[Vertex 1]],GroupVertices[Vertex],0)),1,1,"")</f>
        <v>2</v>
      </c>
      <c r="U146" s="90" t="str">
        <f>REPLACE(INDEX(GroupVertices[Group],MATCH(Edges[[#This Row],[Vertex 2]],GroupVertices[Vertex],0)),1,1,"")</f>
        <v>2</v>
      </c>
      <c r="V146" s="35"/>
      <c r="W146" s="35"/>
      <c r="X146" s="35"/>
      <c r="Y146" s="35"/>
      <c r="Z146" s="35"/>
      <c r="AA146" s="35"/>
      <c r="AB146" s="35"/>
      <c r="AC146" s="35"/>
      <c r="AD146" s="35"/>
    </row>
    <row r="147" spans="1:30" ht="15">
      <c r="A147" s="66" t="s">
        <v>212</v>
      </c>
      <c r="B147" s="66" t="s">
        <v>235</v>
      </c>
      <c r="C147" s="67"/>
      <c r="D147" s="68">
        <v>1</v>
      </c>
      <c r="E147" s="69" t="s">
        <v>132</v>
      </c>
      <c r="F147" s="70"/>
      <c r="G147" s="67"/>
      <c r="H147" s="71"/>
      <c r="I147" s="72"/>
      <c r="J147" s="72"/>
      <c r="K147" s="35" t="s">
        <v>65</v>
      </c>
      <c r="L147" s="80">
        <v>147</v>
      </c>
      <c r="M147" s="80"/>
      <c r="N147" s="74"/>
      <c r="O147" s="91" t="s">
        <v>291</v>
      </c>
      <c r="P147" s="91">
        <v>1</v>
      </c>
      <c r="Q147" s="91" t="s">
        <v>292</v>
      </c>
      <c r="R147" s="91"/>
      <c r="S147" s="91"/>
      <c r="T147" s="90" t="str">
        <f>REPLACE(INDEX(GroupVertices[Group],MATCH(Edges[[#This Row],[Vertex 1]],GroupVertices[Vertex],0)),1,1,"")</f>
        <v>1</v>
      </c>
      <c r="U147" s="90" t="str">
        <f>REPLACE(INDEX(GroupVertices[Group],MATCH(Edges[[#This Row],[Vertex 2]],GroupVertices[Vertex],0)),1,1,"")</f>
        <v>2</v>
      </c>
      <c r="V147" s="35"/>
      <c r="W147" s="35"/>
      <c r="X147" s="35"/>
      <c r="Y147" s="35"/>
      <c r="Z147" s="35"/>
      <c r="AA147" s="35"/>
      <c r="AB147" s="35"/>
      <c r="AC147" s="35"/>
      <c r="AD147" s="35"/>
    </row>
    <row r="148" spans="1:30" ht="15">
      <c r="A148" s="66" t="s">
        <v>236</v>
      </c>
      <c r="B148" s="66" t="s">
        <v>235</v>
      </c>
      <c r="C148" s="67"/>
      <c r="D148" s="68">
        <v>1</v>
      </c>
      <c r="E148" s="69" t="s">
        <v>132</v>
      </c>
      <c r="F148" s="70"/>
      <c r="G148" s="67"/>
      <c r="H148" s="71"/>
      <c r="I148" s="72"/>
      <c r="J148" s="72"/>
      <c r="K148" s="35" t="s">
        <v>66</v>
      </c>
      <c r="L148" s="80">
        <v>148</v>
      </c>
      <c r="M148" s="80"/>
      <c r="N148" s="74"/>
      <c r="O148" s="91" t="s">
        <v>291</v>
      </c>
      <c r="P148" s="91">
        <v>1</v>
      </c>
      <c r="Q148" s="91" t="s">
        <v>292</v>
      </c>
      <c r="R148" s="91"/>
      <c r="S148" s="91"/>
      <c r="T148" s="90" t="str">
        <f>REPLACE(INDEX(GroupVertices[Group],MATCH(Edges[[#This Row],[Vertex 1]],GroupVertices[Vertex],0)),1,1,"")</f>
        <v>2</v>
      </c>
      <c r="U148" s="90" t="str">
        <f>REPLACE(INDEX(GroupVertices[Group],MATCH(Edges[[#This Row],[Vertex 2]],GroupVertices[Vertex],0)),1,1,"")</f>
        <v>2</v>
      </c>
      <c r="V148" s="35"/>
      <c r="W148" s="35"/>
      <c r="X148" s="35"/>
      <c r="Y148" s="35"/>
      <c r="Z148" s="35"/>
      <c r="AA148" s="35"/>
      <c r="AB148" s="35"/>
      <c r="AC148" s="35"/>
      <c r="AD148" s="35"/>
    </row>
    <row r="149" spans="1:30" ht="15">
      <c r="A149" s="66" t="s">
        <v>240</v>
      </c>
      <c r="B149" s="66" t="s">
        <v>253</v>
      </c>
      <c r="C149" s="67"/>
      <c r="D149" s="68">
        <v>1</v>
      </c>
      <c r="E149" s="69" t="s">
        <v>132</v>
      </c>
      <c r="F149" s="70"/>
      <c r="G149" s="67"/>
      <c r="H149" s="71"/>
      <c r="I149" s="72"/>
      <c r="J149" s="72"/>
      <c r="K149" s="35" t="s">
        <v>65</v>
      </c>
      <c r="L149" s="80">
        <v>149</v>
      </c>
      <c r="M149" s="80"/>
      <c r="N149" s="74"/>
      <c r="O149" s="91" t="s">
        <v>291</v>
      </c>
      <c r="P149" s="91">
        <v>1</v>
      </c>
      <c r="Q149" s="91" t="s">
        <v>292</v>
      </c>
      <c r="R149" s="91"/>
      <c r="S149" s="91"/>
      <c r="T149" s="90" t="str">
        <f>REPLACE(INDEX(GroupVertices[Group],MATCH(Edges[[#This Row],[Vertex 1]],GroupVertices[Vertex],0)),1,1,"")</f>
        <v>1</v>
      </c>
      <c r="U149" s="90" t="str">
        <f>REPLACE(INDEX(GroupVertices[Group],MATCH(Edges[[#This Row],[Vertex 2]],GroupVertices[Vertex],0)),1,1,"")</f>
        <v>3</v>
      </c>
      <c r="V149" s="35"/>
      <c r="W149" s="35"/>
      <c r="X149" s="35"/>
      <c r="Y149" s="35"/>
      <c r="Z149" s="35"/>
      <c r="AA149" s="35"/>
      <c r="AB149" s="35"/>
      <c r="AC149" s="35"/>
      <c r="AD149" s="35"/>
    </row>
    <row r="150" spans="1:30" ht="15">
      <c r="A150" s="66" t="s">
        <v>212</v>
      </c>
      <c r="B150" s="66" t="s">
        <v>240</v>
      </c>
      <c r="C150" s="67"/>
      <c r="D150" s="68">
        <v>1</v>
      </c>
      <c r="E150" s="69" t="s">
        <v>132</v>
      </c>
      <c r="F150" s="70"/>
      <c r="G150" s="67"/>
      <c r="H150" s="71"/>
      <c r="I150" s="72"/>
      <c r="J150" s="72"/>
      <c r="K150" s="35" t="s">
        <v>65</v>
      </c>
      <c r="L150" s="80">
        <v>150</v>
      </c>
      <c r="M150" s="80"/>
      <c r="N150" s="74"/>
      <c r="O150" s="91" t="s">
        <v>291</v>
      </c>
      <c r="P150" s="91">
        <v>1</v>
      </c>
      <c r="Q150" s="91" t="s">
        <v>292</v>
      </c>
      <c r="R150" s="91"/>
      <c r="S150" s="91"/>
      <c r="T150" s="90" t="str">
        <f>REPLACE(INDEX(GroupVertices[Group],MATCH(Edges[[#This Row],[Vertex 1]],GroupVertices[Vertex],0)),1,1,"")</f>
        <v>1</v>
      </c>
      <c r="U150" s="90" t="str">
        <f>REPLACE(INDEX(GroupVertices[Group],MATCH(Edges[[#This Row],[Vertex 2]],GroupVertices[Vertex],0)),1,1,"")</f>
        <v>1</v>
      </c>
      <c r="V150" s="35"/>
      <c r="W150" s="35"/>
      <c r="X150" s="35"/>
      <c r="Y150" s="35"/>
      <c r="Z150" s="35"/>
      <c r="AA150" s="35"/>
      <c r="AB150" s="35"/>
      <c r="AC150" s="35"/>
      <c r="AD150" s="35"/>
    </row>
    <row r="151" spans="1:30" ht="15">
      <c r="A151" s="66" t="s">
        <v>239</v>
      </c>
      <c r="B151" s="66" t="s">
        <v>241</v>
      </c>
      <c r="C151" s="67"/>
      <c r="D151" s="68">
        <v>1</v>
      </c>
      <c r="E151" s="69" t="s">
        <v>132</v>
      </c>
      <c r="F151" s="70"/>
      <c r="G151" s="67"/>
      <c r="H151" s="71"/>
      <c r="I151" s="72"/>
      <c r="J151" s="72"/>
      <c r="K151" s="35" t="s">
        <v>65</v>
      </c>
      <c r="L151" s="80">
        <v>151</v>
      </c>
      <c r="M151" s="80"/>
      <c r="N151" s="74"/>
      <c r="O151" s="91" t="s">
        <v>291</v>
      </c>
      <c r="P151" s="91">
        <v>1</v>
      </c>
      <c r="Q151" s="91" t="s">
        <v>292</v>
      </c>
      <c r="R151" s="91"/>
      <c r="S151" s="91"/>
      <c r="T151" s="90" t="str">
        <f>REPLACE(INDEX(GroupVertices[Group],MATCH(Edges[[#This Row],[Vertex 1]],GroupVertices[Vertex],0)),1,1,"")</f>
        <v>2</v>
      </c>
      <c r="U151" s="90" t="str">
        <f>REPLACE(INDEX(GroupVertices[Group],MATCH(Edges[[#This Row],[Vertex 2]],GroupVertices[Vertex],0)),1,1,"")</f>
        <v>5</v>
      </c>
      <c r="V151" s="35"/>
      <c r="W151" s="35"/>
      <c r="X151" s="35"/>
      <c r="Y151" s="35"/>
      <c r="Z151" s="35"/>
      <c r="AA151" s="35"/>
      <c r="AB151" s="35"/>
      <c r="AC151" s="35"/>
      <c r="AD151" s="35"/>
    </row>
    <row r="152" spans="1:30" ht="15">
      <c r="A152" s="66" t="s">
        <v>241</v>
      </c>
      <c r="B152" s="66" t="s">
        <v>262</v>
      </c>
      <c r="C152" s="67"/>
      <c r="D152" s="68">
        <v>1</v>
      </c>
      <c r="E152" s="69" t="s">
        <v>132</v>
      </c>
      <c r="F152" s="70"/>
      <c r="G152" s="67"/>
      <c r="H152" s="71"/>
      <c r="I152" s="72"/>
      <c r="J152" s="72"/>
      <c r="K152" s="35" t="s">
        <v>65</v>
      </c>
      <c r="L152" s="80">
        <v>152</v>
      </c>
      <c r="M152" s="80"/>
      <c r="N152" s="74"/>
      <c r="O152" s="91" t="s">
        <v>291</v>
      </c>
      <c r="P152" s="91">
        <v>1</v>
      </c>
      <c r="Q152" s="91" t="s">
        <v>292</v>
      </c>
      <c r="R152" s="91"/>
      <c r="S152" s="91"/>
      <c r="T152" s="90" t="str">
        <f>REPLACE(INDEX(GroupVertices[Group],MATCH(Edges[[#This Row],[Vertex 1]],GroupVertices[Vertex],0)),1,1,"")</f>
        <v>5</v>
      </c>
      <c r="U152" s="90" t="str">
        <f>REPLACE(INDEX(GroupVertices[Group],MATCH(Edges[[#This Row],[Vertex 2]],GroupVertices[Vertex],0)),1,1,"")</f>
        <v>4</v>
      </c>
      <c r="V152" s="35"/>
      <c r="W152" s="35"/>
      <c r="X152" s="35"/>
      <c r="Y152" s="35"/>
      <c r="Z152" s="35"/>
      <c r="AA152" s="35"/>
      <c r="AB152" s="35"/>
      <c r="AC152" s="35"/>
      <c r="AD152" s="35"/>
    </row>
    <row r="153" spans="1:30" ht="15">
      <c r="A153" s="66" t="s">
        <v>241</v>
      </c>
      <c r="B153" s="66" t="s">
        <v>246</v>
      </c>
      <c r="C153" s="67"/>
      <c r="D153" s="68">
        <v>1</v>
      </c>
      <c r="E153" s="69" t="s">
        <v>132</v>
      </c>
      <c r="F153" s="70"/>
      <c r="G153" s="67"/>
      <c r="H153" s="71"/>
      <c r="I153" s="72"/>
      <c r="J153" s="72"/>
      <c r="K153" s="35" t="s">
        <v>65</v>
      </c>
      <c r="L153" s="80">
        <v>153</v>
      </c>
      <c r="M153" s="80"/>
      <c r="N153" s="74"/>
      <c r="O153" s="91" t="s">
        <v>291</v>
      </c>
      <c r="P153" s="91">
        <v>1</v>
      </c>
      <c r="Q153" s="91" t="s">
        <v>292</v>
      </c>
      <c r="R153" s="91"/>
      <c r="S153" s="91"/>
      <c r="T153" s="90" t="str">
        <f>REPLACE(INDEX(GroupVertices[Group],MATCH(Edges[[#This Row],[Vertex 1]],GroupVertices[Vertex],0)),1,1,"")</f>
        <v>5</v>
      </c>
      <c r="U153" s="90" t="str">
        <f>REPLACE(INDEX(GroupVertices[Group],MATCH(Edges[[#This Row],[Vertex 2]],GroupVertices[Vertex],0)),1,1,"")</f>
        <v>5</v>
      </c>
      <c r="V153" s="35"/>
      <c r="W153" s="35"/>
      <c r="X153" s="35"/>
      <c r="Y153" s="35"/>
      <c r="Z153" s="35"/>
      <c r="AA153" s="35"/>
      <c r="AB153" s="35"/>
      <c r="AC153" s="35"/>
      <c r="AD153" s="35"/>
    </row>
    <row r="154" spans="1:30" ht="15">
      <c r="A154" s="66" t="s">
        <v>241</v>
      </c>
      <c r="B154" s="66" t="s">
        <v>242</v>
      </c>
      <c r="C154" s="67"/>
      <c r="D154" s="68">
        <v>1</v>
      </c>
      <c r="E154" s="69" t="s">
        <v>132</v>
      </c>
      <c r="F154" s="70"/>
      <c r="G154" s="67"/>
      <c r="H154" s="71"/>
      <c r="I154" s="72"/>
      <c r="J154" s="72"/>
      <c r="K154" s="35" t="s">
        <v>66</v>
      </c>
      <c r="L154" s="80">
        <v>154</v>
      </c>
      <c r="M154" s="80"/>
      <c r="N154" s="74"/>
      <c r="O154" s="91" t="s">
        <v>291</v>
      </c>
      <c r="P154" s="91">
        <v>1</v>
      </c>
      <c r="Q154" s="91" t="s">
        <v>292</v>
      </c>
      <c r="R154" s="91"/>
      <c r="S154" s="91"/>
      <c r="T154" s="90" t="str">
        <f>REPLACE(INDEX(GroupVertices[Group],MATCH(Edges[[#This Row],[Vertex 1]],GroupVertices[Vertex],0)),1,1,"")</f>
        <v>5</v>
      </c>
      <c r="U154" s="90" t="str">
        <f>REPLACE(INDEX(GroupVertices[Group],MATCH(Edges[[#This Row],[Vertex 2]],GroupVertices[Vertex],0)),1,1,"")</f>
        <v>3</v>
      </c>
      <c r="V154" s="35"/>
      <c r="W154" s="35"/>
      <c r="X154" s="35"/>
      <c r="Y154" s="35"/>
      <c r="Z154" s="35"/>
      <c r="AA154" s="35"/>
      <c r="AB154" s="35"/>
      <c r="AC154" s="35"/>
      <c r="AD154" s="35"/>
    </row>
    <row r="155" spans="1:30" ht="15">
      <c r="A155" s="66" t="s">
        <v>241</v>
      </c>
      <c r="B155" s="66" t="s">
        <v>243</v>
      </c>
      <c r="C155" s="67"/>
      <c r="D155" s="68">
        <v>1</v>
      </c>
      <c r="E155" s="69" t="s">
        <v>132</v>
      </c>
      <c r="F155" s="70"/>
      <c r="G155" s="67"/>
      <c r="H155" s="71"/>
      <c r="I155" s="72"/>
      <c r="J155" s="72"/>
      <c r="K155" s="35" t="s">
        <v>66</v>
      </c>
      <c r="L155" s="80">
        <v>155</v>
      </c>
      <c r="M155" s="80"/>
      <c r="N155" s="74"/>
      <c r="O155" s="91" t="s">
        <v>291</v>
      </c>
      <c r="P155" s="91">
        <v>1</v>
      </c>
      <c r="Q155" s="91" t="s">
        <v>292</v>
      </c>
      <c r="R155" s="91"/>
      <c r="S155" s="91"/>
      <c r="T155" s="90" t="str">
        <f>REPLACE(INDEX(GroupVertices[Group],MATCH(Edges[[#This Row],[Vertex 1]],GroupVertices[Vertex],0)),1,1,"")</f>
        <v>5</v>
      </c>
      <c r="U155" s="90" t="str">
        <f>REPLACE(INDEX(GroupVertices[Group],MATCH(Edges[[#This Row],[Vertex 2]],GroupVertices[Vertex],0)),1,1,"")</f>
        <v>2</v>
      </c>
      <c r="V155" s="35"/>
      <c r="W155" s="35"/>
      <c r="X155" s="35"/>
      <c r="Y155" s="35"/>
      <c r="Z155" s="35"/>
      <c r="AA155" s="35"/>
      <c r="AB155" s="35"/>
      <c r="AC155" s="35"/>
      <c r="AD155" s="35"/>
    </row>
    <row r="156" spans="1:30" ht="15">
      <c r="A156" s="66" t="s">
        <v>241</v>
      </c>
      <c r="B156" s="66" t="s">
        <v>245</v>
      </c>
      <c r="C156" s="67"/>
      <c r="D156" s="68">
        <v>1</v>
      </c>
      <c r="E156" s="69" t="s">
        <v>132</v>
      </c>
      <c r="F156" s="70"/>
      <c r="G156" s="67"/>
      <c r="H156" s="71"/>
      <c r="I156" s="72"/>
      <c r="J156" s="72"/>
      <c r="K156" s="35" t="s">
        <v>66</v>
      </c>
      <c r="L156" s="80">
        <v>156</v>
      </c>
      <c r="M156" s="80"/>
      <c r="N156" s="74"/>
      <c r="O156" s="91" t="s">
        <v>291</v>
      </c>
      <c r="P156" s="91">
        <v>1</v>
      </c>
      <c r="Q156" s="91" t="s">
        <v>292</v>
      </c>
      <c r="R156" s="91"/>
      <c r="S156" s="91"/>
      <c r="T156" s="90" t="str">
        <f>REPLACE(INDEX(GroupVertices[Group],MATCH(Edges[[#This Row],[Vertex 1]],GroupVertices[Vertex],0)),1,1,"")</f>
        <v>5</v>
      </c>
      <c r="U156" s="90" t="str">
        <f>REPLACE(INDEX(GroupVertices[Group],MATCH(Edges[[#This Row],[Vertex 2]],GroupVertices[Vertex],0)),1,1,"")</f>
        <v>3</v>
      </c>
      <c r="V156" s="35"/>
      <c r="W156" s="35"/>
      <c r="X156" s="35"/>
      <c r="Y156" s="35"/>
      <c r="Z156" s="35"/>
      <c r="AA156" s="35"/>
      <c r="AB156" s="35"/>
      <c r="AC156" s="35"/>
      <c r="AD156" s="35"/>
    </row>
    <row r="157" spans="1:30" ht="15">
      <c r="A157" s="66" t="s">
        <v>241</v>
      </c>
      <c r="B157" s="66" t="s">
        <v>270</v>
      </c>
      <c r="C157" s="67"/>
      <c r="D157" s="68">
        <v>1</v>
      </c>
      <c r="E157" s="69" t="s">
        <v>132</v>
      </c>
      <c r="F157" s="70"/>
      <c r="G157" s="67"/>
      <c r="H157" s="71"/>
      <c r="I157" s="72"/>
      <c r="J157" s="72"/>
      <c r="K157" s="35" t="s">
        <v>65</v>
      </c>
      <c r="L157" s="80">
        <v>157</v>
      </c>
      <c r="M157" s="80"/>
      <c r="N157" s="74"/>
      <c r="O157" s="91" t="s">
        <v>291</v>
      </c>
      <c r="P157" s="91">
        <v>1</v>
      </c>
      <c r="Q157" s="91" t="s">
        <v>292</v>
      </c>
      <c r="R157" s="91"/>
      <c r="S157" s="91"/>
      <c r="T157" s="90" t="str">
        <f>REPLACE(INDEX(GroupVertices[Group],MATCH(Edges[[#This Row],[Vertex 1]],GroupVertices[Vertex],0)),1,1,"")</f>
        <v>5</v>
      </c>
      <c r="U157" s="90" t="str">
        <f>REPLACE(INDEX(GroupVertices[Group],MATCH(Edges[[#This Row],[Vertex 2]],GroupVertices[Vertex],0)),1,1,"")</f>
        <v>2</v>
      </c>
      <c r="V157" s="35"/>
      <c r="W157" s="35"/>
      <c r="X157" s="35"/>
      <c r="Y157" s="35"/>
      <c r="Z157" s="35"/>
      <c r="AA157" s="35"/>
      <c r="AB157" s="35"/>
      <c r="AC157" s="35"/>
      <c r="AD157" s="35"/>
    </row>
    <row r="158" spans="1:30" ht="15">
      <c r="A158" s="66" t="s">
        <v>212</v>
      </c>
      <c r="B158" s="66" t="s">
        <v>241</v>
      </c>
      <c r="C158" s="67"/>
      <c r="D158" s="68">
        <v>1</v>
      </c>
      <c r="E158" s="69" t="s">
        <v>132</v>
      </c>
      <c r="F158" s="70"/>
      <c r="G158" s="67"/>
      <c r="H158" s="71"/>
      <c r="I158" s="72"/>
      <c r="J158" s="72"/>
      <c r="K158" s="35" t="s">
        <v>65</v>
      </c>
      <c r="L158" s="80">
        <v>158</v>
      </c>
      <c r="M158" s="80"/>
      <c r="N158" s="74"/>
      <c r="O158" s="91" t="s">
        <v>291</v>
      </c>
      <c r="P158" s="91">
        <v>1</v>
      </c>
      <c r="Q158" s="91" t="s">
        <v>292</v>
      </c>
      <c r="R158" s="91"/>
      <c r="S158" s="91"/>
      <c r="T158" s="90" t="str">
        <f>REPLACE(INDEX(GroupVertices[Group],MATCH(Edges[[#This Row],[Vertex 1]],GroupVertices[Vertex],0)),1,1,"")</f>
        <v>1</v>
      </c>
      <c r="U158" s="90" t="str">
        <f>REPLACE(INDEX(GroupVertices[Group],MATCH(Edges[[#This Row],[Vertex 2]],GroupVertices[Vertex],0)),1,1,"")</f>
        <v>5</v>
      </c>
      <c r="V158" s="35"/>
      <c r="W158" s="35"/>
      <c r="X158" s="35"/>
      <c r="Y158" s="35"/>
      <c r="Z158" s="35"/>
      <c r="AA158" s="35"/>
      <c r="AB158" s="35"/>
      <c r="AC158" s="35"/>
      <c r="AD158" s="35"/>
    </row>
    <row r="159" spans="1:30" ht="15">
      <c r="A159" s="66" t="s">
        <v>242</v>
      </c>
      <c r="B159" s="66" t="s">
        <v>241</v>
      </c>
      <c r="C159" s="67"/>
      <c r="D159" s="68">
        <v>1</v>
      </c>
      <c r="E159" s="69" t="s">
        <v>132</v>
      </c>
      <c r="F159" s="70"/>
      <c r="G159" s="67"/>
      <c r="H159" s="71"/>
      <c r="I159" s="72"/>
      <c r="J159" s="72"/>
      <c r="K159" s="35" t="s">
        <v>66</v>
      </c>
      <c r="L159" s="80">
        <v>159</v>
      </c>
      <c r="M159" s="80"/>
      <c r="N159" s="74"/>
      <c r="O159" s="91" t="s">
        <v>291</v>
      </c>
      <c r="P159" s="91">
        <v>1</v>
      </c>
      <c r="Q159" s="91" t="s">
        <v>292</v>
      </c>
      <c r="R159" s="91"/>
      <c r="S159" s="91"/>
      <c r="T159" s="90" t="str">
        <f>REPLACE(INDEX(GroupVertices[Group],MATCH(Edges[[#This Row],[Vertex 1]],GroupVertices[Vertex],0)),1,1,"")</f>
        <v>3</v>
      </c>
      <c r="U159" s="90" t="str">
        <f>REPLACE(INDEX(GroupVertices[Group],MATCH(Edges[[#This Row],[Vertex 2]],GroupVertices[Vertex],0)),1,1,"")</f>
        <v>5</v>
      </c>
      <c r="V159" s="35"/>
      <c r="W159" s="35"/>
      <c r="X159" s="35"/>
      <c r="Y159" s="35"/>
      <c r="Z159" s="35"/>
      <c r="AA159" s="35"/>
      <c r="AB159" s="35"/>
      <c r="AC159" s="35"/>
      <c r="AD159" s="35"/>
    </row>
    <row r="160" spans="1:30" ht="15">
      <c r="A160" s="66" t="s">
        <v>243</v>
      </c>
      <c r="B160" s="66" t="s">
        <v>241</v>
      </c>
      <c r="C160" s="67"/>
      <c r="D160" s="68">
        <v>1</v>
      </c>
      <c r="E160" s="69" t="s">
        <v>132</v>
      </c>
      <c r="F160" s="70"/>
      <c r="G160" s="67"/>
      <c r="H160" s="71"/>
      <c r="I160" s="72"/>
      <c r="J160" s="72"/>
      <c r="K160" s="35" t="s">
        <v>66</v>
      </c>
      <c r="L160" s="80">
        <v>160</v>
      </c>
      <c r="M160" s="80"/>
      <c r="N160" s="74"/>
      <c r="O160" s="91" t="s">
        <v>291</v>
      </c>
      <c r="P160" s="91">
        <v>1</v>
      </c>
      <c r="Q160" s="91" t="s">
        <v>292</v>
      </c>
      <c r="R160" s="91"/>
      <c r="S160" s="91"/>
      <c r="T160" s="90" t="str">
        <f>REPLACE(INDEX(GroupVertices[Group],MATCH(Edges[[#This Row],[Vertex 1]],GroupVertices[Vertex],0)),1,1,"")</f>
        <v>2</v>
      </c>
      <c r="U160" s="90" t="str">
        <f>REPLACE(INDEX(GroupVertices[Group],MATCH(Edges[[#This Row],[Vertex 2]],GroupVertices[Vertex],0)),1,1,"")</f>
        <v>5</v>
      </c>
      <c r="V160" s="35"/>
      <c r="W160" s="35"/>
      <c r="X160" s="35"/>
      <c r="Y160" s="35"/>
      <c r="Z160" s="35"/>
      <c r="AA160" s="35"/>
      <c r="AB160" s="35"/>
      <c r="AC160" s="35"/>
      <c r="AD160" s="35"/>
    </row>
    <row r="161" spans="1:30" ht="15">
      <c r="A161" s="66" t="s">
        <v>244</v>
      </c>
      <c r="B161" s="66" t="s">
        <v>241</v>
      </c>
      <c r="C161" s="67"/>
      <c r="D161" s="68">
        <v>1</v>
      </c>
      <c r="E161" s="69" t="s">
        <v>132</v>
      </c>
      <c r="F161" s="70"/>
      <c r="G161" s="67"/>
      <c r="H161" s="71"/>
      <c r="I161" s="72"/>
      <c r="J161" s="72"/>
      <c r="K161" s="35" t="s">
        <v>65</v>
      </c>
      <c r="L161" s="80">
        <v>161</v>
      </c>
      <c r="M161" s="80"/>
      <c r="N161" s="74"/>
      <c r="O161" s="91" t="s">
        <v>291</v>
      </c>
      <c r="P161" s="91">
        <v>1</v>
      </c>
      <c r="Q161" s="91" t="s">
        <v>292</v>
      </c>
      <c r="R161" s="91"/>
      <c r="S161" s="91"/>
      <c r="T161" s="90" t="str">
        <f>REPLACE(INDEX(GroupVertices[Group],MATCH(Edges[[#This Row],[Vertex 1]],GroupVertices[Vertex],0)),1,1,"")</f>
        <v>3</v>
      </c>
      <c r="U161" s="90" t="str">
        <f>REPLACE(INDEX(GroupVertices[Group],MATCH(Edges[[#This Row],[Vertex 2]],GroupVertices[Vertex],0)),1,1,"")</f>
        <v>5</v>
      </c>
      <c r="V161" s="35"/>
      <c r="W161" s="35"/>
      <c r="X161" s="35"/>
      <c r="Y161" s="35"/>
      <c r="Z161" s="35"/>
      <c r="AA161" s="35"/>
      <c r="AB161" s="35"/>
      <c r="AC161" s="35"/>
      <c r="AD161" s="35"/>
    </row>
    <row r="162" spans="1:30" ht="15">
      <c r="A162" s="66" t="s">
        <v>245</v>
      </c>
      <c r="B162" s="66" t="s">
        <v>241</v>
      </c>
      <c r="C162" s="67"/>
      <c r="D162" s="68">
        <v>1</v>
      </c>
      <c r="E162" s="69" t="s">
        <v>132</v>
      </c>
      <c r="F162" s="70"/>
      <c r="G162" s="67"/>
      <c r="H162" s="71"/>
      <c r="I162" s="72"/>
      <c r="J162" s="72"/>
      <c r="K162" s="35" t="s">
        <v>66</v>
      </c>
      <c r="L162" s="80">
        <v>162</v>
      </c>
      <c r="M162" s="80"/>
      <c r="N162" s="74"/>
      <c r="O162" s="91" t="s">
        <v>291</v>
      </c>
      <c r="P162" s="91">
        <v>1</v>
      </c>
      <c r="Q162" s="91" t="s">
        <v>292</v>
      </c>
      <c r="R162" s="91"/>
      <c r="S162" s="91"/>
      <c r="T162" s="90" t="str">
        <f>REPLACE(INDEX(GroupVertices[Group],MATCH(Edges[[#This Row],[Vertex 1]],GroupVertices[Vertex],0)),1,1,"")</f>
        <v>3</v>
      </c>
      <c r="U162" s="90" t="str">
        <f>REPLACE(INDEX(GroupVertices[Group],MATCH(Edges[[#This Row],[Vertex 2]],GroupVertices[Vertex],0)),1,1,"")</f>
        <v>5</v>
      </c>
      <c r="V162" s="35"/>
      <c r="W162" s="35"/>
      <c r="X162" s="35"/>
      <c r="Y162" s="35"/>
      <c r="Z162" s="35"/>
      <c r="AA162" s="35"/>
      <c r="AB162" s="35"/>
      <c r="AC162" s="35"/>
      <c r="AD162" s="35"/>
    </row>
    <row r="163" spans="1:30" ht="15">
      <c r="A163" s="66" t="s">
        <v>246</v>
      </c>
      <c r="B163" s="66" t="s">
        <v>238</v>
      </c>
      <c r="C163" s="67"/>
      <c r="D163" s="68">
        <v>1</v>
      </c>
      <c r="E163" s="69" t="s">
        <v>132</v>
      </c>
      <c r="F163" s="70"/>
      <c r="G163" s="67"/>
      <c r="H163" s="71"/>
      <c r="I163" s="72"/>
      <c r="J163" s="72"/>
      <c r="K163" s="35" t="s">
        <v>65</v>
      </c>
      <c r="L163" s="80">
        <v>163</v>
      </c>
      <c r="M163" s="80"/>
      <c r="N163" s="74"/>
      <c r="O163" s="91" t="s">
        <v>291</v>
      </c>
      <c r="P163" s="91">
        <v>1</v>
      </c>
      <c r="Q163" s="91" t="s">
        <v>292</v>
      </c>
      <c r="R163" s="91"/>
      <c r="S163" s="91"/>
      <c r="T163" s="90" t="str">
        <f>REPLACE(INDEX(GroupVertices[Group],MATCH(Edges[[#This Row],[Vertex 1]],GroupVertices[Vertex],0)),1,1,"")</f>
        <v>5</v>
      </c>
      <c r="U163" s="90" t="str">
        <f>REPLACE(INDEX(GroupVertices[Group],MATCH(Edges[[#This Row],[Vertex 2]],GroupVertices[Vertex],0)),1,1,"")</f>
        <v>2</v>
      </c>
      <c r="V163" s="35"/>
      <c r="W163" s="35"/>
      <c r="X163" s="35"/>
      <c r="Y163" s="35"/>
      <c r="Z163" s="35"/>
      <c r="AA163" s="35"/>
      <c r="AB163" s="35"/>
      <c r="AC163" s="35"/>
      <c r="AD163" s="35"/>
    </row>
    <row r="164" spans="1:30" ht="15">
      <c r="A164" s="66" t="s">
        <v>246</v>
      </c>
      <c r="B164" s="66" t="s">
        <v>269</v>
      </c>
      <c r="C164" s="67"/>
      <c r="D164" s="68">
        <v>1</v>
      </c>
      <c r="E164" s="69" t="s">
        <v>132</v>
      </c>
      <c r="F164" s="70"/>
      <c r="G164" s="67"/>
      <c r="H164" s="71"/>
      <c r="I164" s="72"/>
      <c r="J164" s="72"/>
      <c r="K164" s="35" t="s">
        <v>65</v>
      </c>
      <c r="L164" s="80">
        <v>164</v>
      </c>
      <c r="M164" s="80"/>
      <c r="N164" s="74"/>
      <c r="O164" s="91" t="s">
        <v>291</v>
      </c>
      <c r="P164" s="91">
        <v>1</v>
      </c>
      <c r="Q164" s="91" t="s">
        <v>292</v>
      </c>
      <c r="R164" s="91"/>
      <c r="S164" s="91"/>
      <c r="T164" s="90" t="str">
        <f>REPLACE(INDEX(GroupVertices[Group],MATCH(Edges[[#This Row],[Vertex 1]],GroupVertices[Vertex],0)),1,1,"")</f>
        <v>5</v>
      </c>
      <c r="U164" s="90" t="str">
        <f>REPLACE(INDEX(GroupVertices[Group],MATCH(Edges[[#This Row],[Vertex 2]],GroupVertices[Vertex],0)),1,1,"")</f>
        <v>1</v>
      </c>
      <c r="V164" s="35"/>
      <c r="W164" s="35"/>
      <c r="X164" s="35"/>
      <c r="Y164" s="35"/>
      <c r="Z164" s="35"/>
      <c r="AA164" s="35"/>
      <c r="AB164" s="35"/>
      <c r="AC164" s="35"/>
      <c r="AD164" s="35"/>
    </row>
    <row r="165" spans="1:30" ht="15">
      <c r="A165" s="66" t="s">
        <v>212</v>
      </c>
      <c r="B165" s="66" t="s">
        <v>246</v>
      </c>
      <c r="C165" s="67"/>
      <c r="D165" s="68">
        <v>1</v>
      </c>
      <c r="E165" s="69" t="s">
        <v>132</v>
      </c>
      <c r="F165" s="70"/>
      <c r="G165" s="67"/>
      <c r="H165" s="71"/>
      <c r="I165" s="72"/>
      <c r="J165" s="72"/>
      <c r="K165" s="35" t="s">
        <v>65</v>
      </c>
      <c r="L165" s="80">
        <v>165</v>
      </c>
      <c r="M165" s="80"/>
      <c r="N165" s="74"/>
      <c r="O165" s="91" t="s">
        <v>291</v>
      </c>
      <c r="P165" s="91">
        <v>1</v>
      </c>
      <c r="Q165" s="91" t="s">
        <v>292</v>
      </c>
      <c r="R165" s="91"/>
      <c r="S165" s="91"/>
      <c r="T165" s="90" t="str">
        <f>REPLACE(INDEX(GroupVertices[Group],MATCH(Edges[[#This Row],[Vertex 1]],GroupVertices[Vertex],0)),1,1,"")</f>
        <v>1</v>
      </c>
      <c r="U165" s="90" t="str">
        <f>REPLACE(INDEX(GroupVertices[Group],MATCH(Edges[[#This Row],[Vertex 2]],GroupVertices[Vertex],0)),1,1,"")</f>
        <v>5</v>
      </c>
      <c r="V165" s="35"/>
      <c r="W165" s="35"/>
      <c r="X165" s="35"/>
      <c r="Y165" s="35"/>
      <c r="Z165" s="35"/>
      <c r="AA165" s="35"/>
      <c r="AB165" s="35"/>
      <c r="AC165" s="35"/>
      <c r="AD165" s="35"/>
    </row>
    <row r="166" spans="1:30" ht="15">
      <c r="A166" s="66" t="s">
        <v>236</v>
      </c>
      <c r="B166" s="66" t="s">
        <v>246</v>
      </c>
      <c r="C166" s="67"/>
      <c r="D166" s="68">
        <v>1</v>
      </c>
      <c r="E166" s="69" t="s">
        <v>132</v>
      </c>
      <c r="F166" s="70"/>
      <c r="G166" s="67"/>
      <c r="H166" s="71"/>
      <c r="I166" s="72"/>
      <c r="J166" s="72"/>
      <c r="K166" s="35" t="s">
        <v>65</v>
      </c>
      <c r="L166" s="80">
        <v>166</v>
      </c>
      <c r="M166" s="80"/>
      <c r="N166" s="74"/>
      <c r="O166" s="91" t="s">
        <v>291</v>
      </c>
      <c r="P166" s="91">
        <v>1</v>
      </c>
      <c r="Q166" s="91" t="s">
        <v>292</v>
      </c>
      <c r="R166" s="91"/>
      <c r="S166" s="91"/>
      <c r="T166" s="90" t="str">
        <f>REPLACE(INDEX(GroupVertices[Group],MATCH(Edges[[#This Row],[Vertex 1]],GroupVertices[Vertex],0)),1,1,"")</f>
        <v>2</v>
      </c>
      <c r="U166" s="90" t="str">
        <f>REPLACE(INDEX(GroupVertices[Group],MATCH(Edges[[#This Row],[Vertex 2]],GroupVertices[Vertex],0)),1,1,"")</f>
        <v>5</v>
      </c>
      <c r="V166" s="35"/>
      <c r="W166" s="35"/>
      <c r="X166" s="35"/>
      <c r="Y166" s="35"/>
      <c r="Z166" s="35"/>
      <c r="AA166" s="35"/>
      <c r="AB166" s="35"/>
      <c r="AC166" s="35"/>
      <c r="AD166" s="35"/>
    </row>
    <row r="167" spans="1:30" ht="15">
      <c r="A167" s="66" t="s">
        <v>245</v>
      </c>
      <c r="B167" s="66" t="s">
        <v>246</v>
      </c>
      <c r="C167" s="67"/>
      <c r="D167" s="68">
        <v>1</v>
      </c>
      <c r="E167" s="69" t="s">
        <v>132</v>
      </c>
      <c r="F167" s="70"/>
      <c r="G167" s="67"/>
      <c r="H167" s="71"/>
      <c r="I167" s="72"/>
      <c r="J167" s="72"/>
      <c r="K167" s="35" t="s">
        <v>65</v>
      </c>
      <c r="L167" s="80">
        <v>167</v>
      </c>
      <c r="M167" s="80"/>
      <c r="N167" s="74"/>
      <c r="O167" s="91" t="s">
        <v>291</v>
      </c>
      <c r="P167" s="91">
        <v>1</v>
      </c>
      <c r="Q167" s="91" t="s">
        <v>292</v>
      </c>
      <c r="R167" s="91"/>
      <c r="S167" s="91"/>
      <c r="T167" s="90" t="str">
        <f>REPLACE(INDEX(GroupVertices[Group],MATCH(Edges[[#This Row],[Vertex 1]],GroupVertices[Vertex],0)),1,1,"")</f>
        <v>3</v>
      </c>
      <c r="U167" s="90" t="str">
        <f>REPLACE(INDEX(GroupVertices[Group],MATCH(Edges[[#This Row],[Vertex 2]],GroupVertices[Vertex],0)),1,1,"")</f>
        <v>5</v>
      </c>
      <c r="V167" s="35"/>
      <c r="W167" s="35"/>
      <c r="X167" s="35"/>
      <c r="Y167" s="35"/>
      <c r="Z167" s="35"/>
      <c r="AA167" s="35"/>
      <c r="AB167" s="35"/>
      <c r="AC167" s="35"/>
      <c r="AD167" s="35"/>
    </row>
    <row r="168" spans="1:30" ht="15">
      <c r="A168" s="66" t="s">
        <v>247</v>
      </c>
      <c r="B168" s="66" t="s">
        <v>248</v>
      </c>
      <c r="C168" s="67"/>
      <c r="D168" s="68">
        <v>1</v>
      </c>
      <c r="E168" s="69" t="s">
        <v>132</v>
      </c>
      <c r="F168" s="70"/>
      <c r="G168" s="67"/>
      <c r="H168" s="71"/>
      <c r="I168" s="72"/>
      <c r="J168" s="72"/>
      <c r="K168" s="35" t="s">
        <v>66</v>
      </c>
      <c r="L168" s="80">
        <v>168</v>
      </c>
      <c r="M168" s="80"/>
      <c r="N168" s="74"/>
      <c r="O168" s="91" t="s">
        <v>291</v>
      </c>
      <c r="P168" s="91">
        <v>1</v>
      </c>
      <c r="Q168" s="91" t="s">
        <v>292</v>
      </c>
      <c r="R168" s="91"/>
      <c r="S168" s="91"/>
      <c r="T168" s="90" t="str">
        <f>REPLACE(INDEX(GroupVertices[Group],MATCH(Edges[[#This Row],[Vertex 1]],GroupVertices[Vertex],0)),1,1,"")</f>
        <v>2</v>
      </c>
      <c r="U168" s="90" t="str">
        <f>REPLACE(INDEX(GroupVertices[Group],MATCH(Edges[[#This Row],[Vertex 2]],GroupVertices[Vertex],0)),1,1,"")</f>
        <v>3</v>
      </c>
      <c r="V168" s="35"/>
      <c r="W168" s="35"/>
      <c r="X168" s="35"/>
      <c r="Y168" s="35"/>
      <c r="Z168" s="35"/>
      <c r="AA168" s="35"/>
      <c r="AB168" s="35"/>
      <c r="AC168" s="35"/>
      <c r="AD168" s="35"/>
    </row>
    <row r="169" spans="1:30" ht="15">
      <c r="A169" s="66" t="s">
        <v>248</v>
      </c>
      <c r="B169" s="66" t="s">
        <v>247</v>
      </c>
      <c r="C169" s="67"/>
      <c r="D169" s="68">
        <v>1</v>
      </c>
      <c r="E169" s="69" t="s">
        <v>132</v>
      </c>
      <c r="F169" s="70"/>
      <c r="G169" s="67"/>
      <c r="H169" s="71"/>
      <c r="I169" s="72"/>
      <c r="J169" s="72"/>
      <c r="K169" s="35" t="s">
        <v>66</v>
      </c>
      <c r="L169" s="80">
        <v>169</v>
      </c>
      <c r="M169" s="80"/>
      <c r="N169" s="74"/>
      <c r="O169" s="91" t="s">
        <v>291</v>
      </c>
      <c r="P169" s="91">
        <v>1</v>
      </c>
      <c r="Q169" s="91" t="s">
        <v>292</v>
      </c>
      <c r="R169" s="91"/>
      <c r="S169" s="91"/>
      <c r="T169" s="90" t="str">
        <f>REPLACE(INDEX(GroupVertices[Group],MATCH(Edges[[#This Row],[Vertex 1]],GroupVertices[Vertex],0)),1,1,"")</f>
        <v>3</v>
      </c>
      <c r="U169" s="90" t="str">
        <f>REPLACE(INDEX(GroupVertices[Group],MATCH(Edges[[#This Row],[Vertex 2]],GroupVertices[Vertex],0)),1,1,"")</f>
        <v>2</v>
      </c>
      <c r="V169" s="35"/>
      <c r="W169" s="35"/>
      <c r="X169" s="35"/>
      <c r="Y169" s="35"/>
      <c r="Z169" s="35"/>
      <c r="AA169" s="35"/>
      <c r="AB169" s="35"/>
      <c r="AC169" s="35"/>
      <c r="AD169" s="35"/>
    </row>
    <row r="170" spans="1:30" ht="15">
      <c r="A170" s="66" t="s">
        <v>212</v>
      </c>
      <c r="B170" s="66" t="s">
        <v>248</v>
      </c>
      <c r="C170" s="67"/>
      <c r="D170" s="68">
        <v>1</v>
      </c>
      <c r="E170" s="69" t="s">
        <v>132</v>
      </c>
      <c r="F170" s="70"/>
      <c r="G170" s="67"/>
      <c r="H170" s="71"/>
      <c r="I170" s="72"/>
      <c r="J170" s="72"/>
      <c r="K170" s="35" t="s">
        <v>65</v>
      </c>
      <c r="L170" s="80">
        <v>170</v>
      </c>
      <c r="M170" s="80"/>
      <c r="N170" s="74"/>
      <c r="O170" s="91" t="s">
        <v>291</v>
      </c>
      <c r="P170" s="91">
        <v>1</v>
      </c>
      <c r="Q170" s="91" t="s">
        <v>292</v>
      </c>
      <c r="R170" s="91"/>
      <c r="S170" s="91"/>
      <c r="T170" s="90" t="str">
        <f>REPLACE(INDEX(GroupVertices[Group],MATCH(Edges[[#This Row],[Vertex 1]],GroupVertices[Vertex],0)),1,1,"")</f>
        <v>1</v>
      </c>
      <c r="U170" s="90" t="str">
        <f>REPLACE(INDEX(GroupVertices[Group],MATCH(Edges[[#This Row],[Vertex 2]],GroupVertices[Vertex],0)),1,1,"")</f>
        <v>3</v>
      </c>
      <c r="V170" s="35"/>
      <c r="W170" s="35"/>
      <c r="X170" s="35"/>
      <c r="Y170" s="35"/>
      <c r="Z170" s="35"/>
      <c r="AA170" s="35"/>
      <c r="AB170" s="35"/>
      <c r="AC170" s="35"/>
      <c r="AD170" s="35"/>
    </row>
    <row r="171" spans="1:30" ht="15">
      <c r="A171" s="66" t="s">
        <v>244</v>
      </c>
      <c r="B171" s="66" t="s">
        <v>248</v>
      </c>
      <c r="C171" s="67"/>
      <c r="D171" s="68">
        <v>1</v>
      </c>
      <c r="E171" s="69" t="s">
        <v>132</v>
      </c>
      <c r="F171" s="70"/>
      <c r="G171" s="67"/>
      <c r="H171" s="71"/>
      <c r="I171" s="72"/>
      <c r="J171" s="72"/>
      <c r="K171" s="35" t="s">
        <v>65</v>
      </c>
      <c r="L171" s="80">
        <v>171</v>
      </c>
      <c r="M171" s="80"/>
      <c r="N171" s="74"/>
      <c r="O171" s="91" t="s">
        <v>291</v>
      </c>
      <c r="P171" s="91">
        <v>1</v>
      </c>
      <c r="Q171" s="91" t="s">
        <v>292</v>
      </c>
      <c r="R171" s="91"/>
      <c r="S171" s="91"/>
      <c r="T171" s="90" t="str">
        <f>REPLACE(INDEX(GroupVertices[Group],MATCH(Edges[[#This Row],[Vertex 1]],GroupVertices[Vertex],0)),1,1,"")</f>
        <v>3</v>
      </c>
      <c r="U171" s="90" t="str">
        <f>REPLACE(INDEX(GroupVertices[Group],MATCH(Edges[[#This Row],[Vertex 2]],GroupVertices[Vertex],0)),1,1,"")</f>
        <v>3</v>
      </c>
      <c r="V171" s="35"/>
      <c r="W171" s="35"/>
      <c r="X171" s="35"/>
      <c r="Y171" s="35"/>
      <c r="Z171" s="35"/>
      <c r="AA171" s="35"/>
      <c r="AB171" s="35"/>
      <c r="AC171" s="35"/>
      <c r="AD171" s="35"/>
    </row>
    <row r="172" spans="1:30" ht="15">
      <c r="A172" s="66" t="s">
        <v>245</v>
      </c>
      <c r="B172" s="66" t="s">
        <v>248</v>
      </c>
      <c r="C172" s="67"/>
      <c r="D172" s="68">
        <v>1</v>
      </c>
      <c r="E172" s="69" t="s">
        <v>132</v>
      </c>
      <c r="F172" s="70"/>
      <c r="G172" s="67"/>
      <c r="H172" s="71"/>
      <c r="I172" s="72"/>
      <c r="J172" s="72"/>
      <c r="K172" s="35" t="s">
        <v>65</v>
      </c>
      <c r="L172" s="80">
        <v>172</v>
      </c>
      <c r="M172" s="80"/>
      <c r="N172" s="74"/>
      <c r="O172" s="91" t="s">
        <v>291</v>
      </c>
      <c r="P172" s="91">
        <v>1</v>
      </c>
      <c r="Q172" s="91" t="s">
        <v>292</v>
      </c>
      <c r="R172" s="91"/>
      <c r="S172" s="91"/>
      <c r="T172" s="90" t="str">
        <f>REPLACE(INDEX(GroupVertices[Group],MATCH(Edges[[#This Row],[Vertex 1]],GroupVertices[Vertex],0)),1,1,"")</f>
        <v>3</v>
      </c>
      <c r="U172" s="90" t="str">
        <f>REPLACE(INDEX(GroupVertices[Group],MATCH(Edges[[#This Row],[Vertex 2]],GroupVertices[Vertex],0)),1,1,"")</f>
        <v>3</v>
      </c>
      <c r="V172" s="35"/>
      <c r="W172" s="35"/>
      <c r="X172" s="35"/>
      <c r="Y172" s="35"/>
      <c r="Z172" s="35"/>
      <c r="AA172" s="35"/>
      <c r="AB172" s="35"/>
      <c r="AC172" s="35"/>
      <c r="AD172" s="35"/>
    </row>
    <row r="173" spans="1:30" ht="15">
      <c r="A173" s="66" t="s">
        <v>212</v>
      </c>
      <c r="B173" s="66" t="s">
        <v>283</v>
      </c>
      <c r="C173" s="67"/>
      <c r="D173" s="68">
        <v>1</v>
      </c>
      <c r="E173" s="69" t="s">
        <v>132</v>
      </c>
      <c r="F173" s="70"/>
      <c r="G173" s="67"/>
      <c r="H173" s="71"/>
      <c r="I173" s="72"/>
      <c r="J173" s="72"/>
      <c r="K173" s="35" t="s">
        <v>65</v>
      </c>
      <c r="L173" s="80">
        <v>173</v>
      </c>
      <c r="M173" s="80"/>
      <c r="N173" s="74"/>
      <c r="O173" s="91" t="s">
        <v>291</v>
      </c>
      <c r="P173" s="91">
        <v>1</v>
      </c>
      <c r="Q173" s="91" t="s">
        <v>292</v>
      </c>
      <c r="R173" s="91"/>
      <c r="S173" s="91"/>
      <c r="T173" s="90" t="str">
        <f>REPLACE(INDEX(GroupVertices[Group],MATCH(Edges[[#This Row],[Vertex 1]],GroupVertices[Vertex],0)),1,1,"")</f>
        <v>1</v>
      </c>
      <c r="U173" s="90" t="str">
        <f>REPLACE(INDEX(GroupVertices[Group],MATCH(Edges[[#This Row],[Vertex 2]],GroupVertices[Vertex],0)),1,1,"")</f>
        <v>1</v>
      </c>
      <c r="V173" s="35"/>
      <c r="W173" s="35"/>
      <c r="X173" s="35"/>
      <c r="Y173" s="35"/>
      <c r="Z173" s="35"/>
      <c r="AA173" s="35"/>
      <c r="AB173" s="35"/>
      <c r="AC173" s="35"/>
      <c r="AD173" s="35"/>
    </row>
    <row r="174" spans="1:30" ht="15">
      <c r="A174" s="66" t="s">
        <v>249</v>
      </c>
      <c r="B174" s="66" t="s">
        <v>245</v>
      </c>
      <c r="C174" s="67"/>
      <c r="D174" s="68">
        <v>1</v>
      </c>
      <c r="E174" s="69" t="s">
        <v>132</v>
      </c>
      <c r="F174" s="70"/>
      <c r="G174" s="67"/>
      <c r="H174" s="71"/>
      <c r="I174" s="72"/>
      <c r="J174" s="72"/>
      <c r="K174" s="35" t="s">
        <v>66</v>
      </c>
      <c r="L174" s="80">
        <v>174</v>
      </c>
      <c r="M174" s="80"/>
      <c r="N174" s="74"/>
      <c r="O174" s="91" t="s">
        <v>291</v>
      </c>
      <c r="P174" s="91">
        <v>1</v>
      </c>
      <c r="Q174" s="91" t="s">
        <v>292</v>
      </c>
      <c r="R174" s="91"/>
      <c r="S174" s="91"/>
      <c r="T174" s="90" t="str">
        <f>REPLACE(INDEX(GroupVertices[Group],MATCH(Edges[[#This Row],[Vertex 1]],GroupVertices[Vertex],0)),1,1,"")</f>
        <v>3</v>
      </c>
      <c r="U174" s="90" t="str">
        <f>REPLACE(INDEX(GroupVertices[Group],MATCH(Edges[[#This Row],[Vertex 2]],GroupVertices[Vertex],0)),1,1,"")</f>
        <v>3</v>
      </c>
      <c r="V174" s="35"/>
      <c r="W174" s="35"/>
      <c r="X174" s="35"/>
      <c r="Y174" s="35"/>
      <c r="Z174" s="35"/>
      <c r="AA174" s="35"/>
      <c r="AB174" s="35"/>
      <c r="AC174" s="35"/>
      <c r="AD174" s="35"/>
    </row>
    <row r="175" spans="1:30" ht="15">
      <c r="A175" s="66" t="s">
        <v>249</v>
      </c>
      <c r="B175" s="66" t="s">
        <v>253</v>
      </c>
      <c r="C175" s="67"/>
      <c r="D175" s="68">
        <v>1</v>
      </c>
      <c r="E175" s="69" t="s">
        <v>132</v>
      </c>
      <c r="F175" s="70"/>
      <c r="G175" s="67"/>
      <c r="H175" s="71"/>
      <c r="I175" s="72"/>
      <c r="J175" s="72"/>
      <c r="K175" s="35" t="s">
        <v>65</v>
      </c>
      <c r="L175" s="80">
        <v>175</v>
      </c>
      <c r="M175" s="80"/>
      <c r="N175" s="74"/>
      <c r="O175" s="91" t="s">
        <v>291</v>
      </c>
      <c r="P175" s="91">
        <v>1</v>
      </c>
      <c r="Q175" s="91" t="s">
        <v>292</v>
      </c>
      <c r="R175" s="91"/>
      <c r="S175" s="91"/>
      <c r="T175" s="90" t="str">
        <f>REPLACE(INDEX(GroupVertices[Group],MATCH(Edges[[#This Row],[Vertex 1]],GroupVertices[Vertex],0)),1,1,"")</f>
        <v>3</v>
      </c>
      <c r="U175" s="90" t="str">
        <f>REPLACE(INDEX(GroupVertices[Group],MATCH(Edges[[#This Row],[Vertex 2]],GroupVertices[Vertex],0)),1,1,"")</f>
        <v>3</v>
      </c>
      <c r="V175" s="35"/>
      <c r="W175" s="35"/>
      <c r="X175" s="35"/>
      <c r="Y175" s="35"/>
      <c r="Z175" s="35"/>
      <c r="AA175" s="35"/>
      <c r="AB175" s="35"/>
      <c r="AC175" s="35"/>
      <c r="AD175" s="35"/>
    </row>
    <row r="176" spans="1:30" ht="15">
      <c r="A176" s="66" t="s">
        <v>249</v>
      </c>
      <c r="B176" s="66" t="s">
        <v>270</v>
      </c>
      <c r="C176" s="67"/>
      <c r="D176" s="68">
        <v>1</v>
      </c>
      <c r="E176" s="69" t="s">
        <v>132</v>
      </c>
      <c r="F176" s="70"/>
      <c r="G176" s="67"/>
      <c r="H176" s="71"/>
      <c r="I176" s="72"/>
      <c r="J176" s="72"/>
      <c r="K176" s="35" t="s">
        <v>65</v>
      </c>
      <c r="L176" s="80">
        <v>176</v>
      </c>
      <c r="M176" s="80"/>
      <c r="N176" s="74"/>
      <c r="O176" s="91" t="s">
        <v>291</v>
      </c>
      <c r="P176" s="91">
        <v>1</v>
      </c>
      <c r="Q176" s="91" t="s">
        <v>292</v>
      </c>
      <c r="R176" s="91"/>
      <c r="S176" s="91"/>
      <c r="T176" s="90" t="str">
        <f>REPLACE(INDEX(GroupVertices[Group],MATCH(Edges[[#This Row],[Vertex 1]],GroupVertices[Vertex],0)),1,1,"")</f>
        <v>3</v>
      </c>
      <c r="U176" s="90" t="str">
        <f>REPLACE(INDEX(GroupVertices[Group],MATCH(Edges[[#This Row],[Vertex 2]],GroupVertices[Vertex],0)),1,1,"")</f>
        <v>2</v>
      </c>
      <c r="V176" s="35"/>
      <c r="W176" s="35"/>
      <c r="X176" s="35"/>
      <c r="Y176" s="35"/>
      <c r="Z176" s="35"/>
      <c r="AA176" s="35"/>
      <c r="AB176" s="35"/>
      <c r="AC176" s="35"/>
      <c r="AD176" s="35"/>
    </row>
    <row r="177" spans="1:30" ht="15">
      <c r="A177" s="66" t="s">
        <v>212</v>
      </c>
      <c r="B177" s="66" t="s">
        <v>249</v>
      </c>
      <c r="C177" s="67"/>
      <c r="D177" s="68">
        <v>1</v>
      </c>
      <c r="E177" s="69" t="s">
        <v>132</v>
      </c>
      <c r="F177" s="70"/>
      <c r="G177" s="67"/>
      <c r="H177" s="71"/>
      <c r="I177" s="72"/>
      <c r="J177" s="72"/>
      <c r="K177" s="35" t="s">
        <v>65</v>
      </c>
      <c r="L177" s="80">
        <v>177</v>
      </c>
      <c r="M177" s="80"/>
      <c r="N177" s="74"/>
      <c r="O177" s="91" t="s">
        <v>291</v>
      </c>
      <c r="P177" s="91">
        <v>1</v>
      </c>
      <c r="Q177" s="91" t="s">
        <v>292</v>
      </c>
      <c r="R177" s="91"/>
      <c r="S177" s="91"/>
      <c r="T177" s="90" t="str">
        <f>REPLACE(INDEX(GroupVertices[Group],MATCH(Edges[[#This Row],[Vertex 1]],GroupVertices[Vertex],0)),1,1,"")</f>
        <v>1</v>
      </c>
      <c r="U177" s="90" t="str">
        <f>REPLACE(INDEX(GroupVertices[Group],MATCH(Edges[[#This Row],[Vertex 2]],GroupVertices[Vertex],0)),1,1,"")</f>
        <v>3</v>
      </c>
      <c r="V177" s="35"/>
      <c r="W177" s="35"/>
      <c r="X177" s="35"/>
      <c r="Y177" s="35"/>
      <c r="Z177" s="35"/>
      <c r="AA177" s="35"/>
      <c r="AB177" s="35"/>
      <c r="AC177" s="35"/>
      <c r="AD177" s="35"/>
    </row>
    <row r="178" spans="1:30" ht="15">
      <c r="A178" s="66" t="s">
        <v>236</v>
      </c>
      <c r="B178" s="66" t="s">
        <v>249</v>
      </c>
      <c r="C178" s="67"/>
      <c r="D178" s="68">
        <v>1</v>
      </c>
      <c r="E178" s="69" t="s">
        <v>132</v>
      </c>
      <c r="F178" s="70"/>
      <c r="G178" s="67"/>
      <c r="H178" s="71"/>
      <c r="I178" s="72"/>
      <c r="J178" s="72"/>
      <c r="K178" s="35" t="s">
        <v>65</v>
      </c>
      <c r="L178" s="80">
        <v>178</v>
      </c>
      <c r="M178" s="80"/>
      <c r="N178" s="74"/>
      <c r="O178" s="91" t="s">
        <v>291</v>
      </c>
      <c r="P178" s="91">
        <v>1</v>
      </c>
      <c r="Q178" s="91" t="s">
        <v>292</v>
      </c>
      <c r="R178" s="91"/>
      <c r="S178" s="91"/>
      <c r="T178" s="90" t="str">
        <f>REPLACE(INDEX(GroupVertices[Group],MATCH(Edges[[#This Row],[Vertex 1]],GroupVertices[Vertex],0)),1,1,"")</f>
        <v>2</v>
      </c>
      <c r="U178" s="90" t="str">
        <f>REPLACE(INDEX(GroupVertices[Group],MATCH(Edges[[#This Row],[Vertex 2]],GroupVertices[Vertex],0)),1,1,"")</f>
        <v>3</v>
      </c>
      <c r="V178" s="35"/>
      <c r="W178" s="35"/>
      <c r="X178" s="35"/>
      <c r="Y178" s="35"/>
      <c r="Z178" s="35"/>
      <c r="AA178" s="35"/>
      <c r="AB178" s="35"/>
      <c r="AC178" s="35"/>
      <c r="AD178" s="35"/>
    </row>
    <row r="179" spans="1:30" ht="15">
      <c r="A179" s="66" t="s">
        <v>245</v>
      </c>
      <c r="B179" s="66" t="s">
        <v>249</v>
      </c>
      <c r="C179" s="67"/>
      <c r="D179" s="68">
        <v>1</v>
      </c>
      <c r="E179" s="69" t="s">
        <v>132</v>
      </c>
      <c r="F179" s="70"/>
      <c r="G179" s="67"/>
      <c r="H179" s="71"/>
      <c r="I179" s="72"/>
      <c r="J179" s="72"/>
      <c r="K179" s="35" t="s">
        <v>66</v>
      </c>
      <c r="L179" s="80">
        <v>179</v>
      </c>
      <c r="M179" s="80"/>
      <c r="N179" s="74"/>
      <c r="O179" s="91" t="s">
        <v>291</v>
      </c>
      <c r="P179" s="91">
        <v>1</v>
      </c>
      <c r="Q179" s="91" t="s">
        <v>292</v>
      </c>
      <c r="R179" s="91"/>
      <c r="S179" s="91"/>
      <c r="T179" s="90" t="str">
        <f>REPLACE(INDEX(GroupVertices[Group],MATCH(Edges[[#This Row],[Vertex 1]],GroupVertices[Vertex],0)),1,1,"")</f>
        <v>3</v>
      </c>
      <c r="U179" s="90" t="str">
        <f>REPLACE(INDEX(GroupVertices[Group],MATCH(Edges[[#This Row],[Vertex 2]],GroupVertices[Vertex],0)),1,1,"")</f>
        <v>3</v>
      </c>
      <c r="V179" s="35"/>
      <c r="W179" s="35"/>
      <c r="X179" s="35"/>
      <c r="Y179" s="35"/>
      <c r="Z179" s="35"/>
      <c r="AA179" s="35"/>
      <c r="AB179" s="35"/>
      <c r="AC179" s="35"/>
      <c r="AD179" s="35"/>
    </row>
    <row r="180" spans="1:30" ht="15">
      <c r="A180" s="66" t="s">
        <v>250</v>
      </c>
      <c r="B180" s="66" t="s">
        <v>249</v>
      </c>
      <c r="C180" s="67"/>
      <c r="D180" s="68">
        <v>1</v>
      </c>
      <c r="E180" s="69" t="s">
        <v>132</v>
      </c>
      <c r="F180" s="70"/>
      <c r="G180" s="67"/>
      <c r="H180" s="71"/>
      <c r="I180" s="72"/>
      <c r="J180" s="72"/>
      <c r="K180" s="35" t="s">
        <v>65</v>
      </c>
      <c r="L180" s="80">
        <v>180</v>
      </c>
      <c r="M180" s="80"/>
      <c r="N180" s="74"/>
      <c r="O180" s="91" t="s">
        <v>291</v>
      </c>
      <c r="P180" s="91">
        <v>1</v>
      </c>
      <c r="Q180" s="91" t="s">
        <v>292</v>
      </c>
      <c r="R180" s="91"/>
      <c r="S180" s="91"/>
      <c r="T180" s="90" t="str">
        <f>REPLACE(INDEX(GroupVertices[Group],MATCH(Edges[[#This Row],[Vertex 1]],GroupVertices[Vertex],0)),1,1,"")</f>
        <v>3</v>
      </c>
      <c r="U180" s="90" t="str">
        <f>REPLACE(INDEX(GroupVertices[Group],MATCH(Edges[[#This Row],[Vertex 2]],GroupVertices[Vertex],0)),1,1,"")</f>
        <v>3</v>
      </c>
      <c r="V180" s="35"/>
      <c r="W180" s="35"/>
      <c r="X180" s="35"/>
      <c r="Y180" s="35"/>
      <c r="Z180" s="35"/>
      <c r="AA180" s="35"/>
      <c r="AB180" s="35"/>
      <c r="AC180" s="35"/>
      <c r="AD180" s="35"/>
    </row>
    <row r="181" spans="1:30" ht="15">
      <c r="A181" s="66" t="s">
        <v>242</v>
      </c>
      <c r="B181" s="66" t="s">
        <v>251</v>
      </c>
      <c r="C181" s="67"/>
      <c r="D181" s="68">
        <v>1</v>
      </c>
      <c r="E181" s="69" t="s">
        <v>132</v>
      </c>
      <c r="F181" s="70"/>
      <c r="G181" s="67"/>
      <c r="H181" s="71"/>
      <c r="I181" s="72"/>
      <c r="J181" s="72"/>
      <c r="K181" s="35" t="s">
        <v>65</v>
      </c>
      <c r="L181" s="80">
        <v>181</v>
      </c>
      <c r="M181" s="80"/>
      <c r="N181" s="74"/>
      <c r="O181" s="91" t="s">
        <v>291</v>
      </c>
      <c r="P181" s="91">
        <v>1</v>
      </c>
      <c r="Q181" s="91" t="s">
        <v>292</v>
      </c>
      <c r="R181" s="91"/>
      <c r="S181" s="91"/>
      <c r="T181" s="90" t="str">
        <f>REPLACE(INDEX(GroupVertices[Group],MATCH(Edges[[#This Row],[Vertex 1]],GroupVertices[Vertex],0)),1,1,"")</f>
        <v>3</v>
      </c>
      <c r="U181" s="90" t="str">
        <f>REPLACE(INDEX(GroupVertices[Group],MATCH(Edges[[#This Row],[Vertex 2]],GroupVertices[Vertex],0)),1,1,"")</f>
        <v>3</v>
      </c>
      <c r="V181" s="35"/>
      <c r="W181" s="35"/>
      <c r="X181" s="35"/>
      <c r="Y181" s="35"/>
      <c r="Z181" s="35"/>
      <c r="AA181" s="35"/>
      <c r="AB181" s="35"/>
      <c r="AC181" s="35"/>
      <c r="AD181" s="35"/>
    </row>
    <row r="182" spans="1:30" ht="15">
      <c r="A182" s="66" t="s">
        <v>244</v>
      </c>
      <c r="B182" s="66" t="s">
        <v>251</v>
      </c>
      <c r="C182" s="67"/>
      <c r="D182" s="68">
        <v>1</v>
      </c>
      <c r="E182" s="69" t="s">
        <v>132</v>
      </c>
      <c r="F182" s="70"/>
      <c r="G182" s="67"/>
      <c r="H182" s="71"/>
      <c r="I182" s="72"/>
      <c r="J182" s="72"/>
      <c r="K182" s="35" t="s">
        <v>65</v>
      </c>
      <c r="L182" s="80">
        <v>182</v>
      </c>
      <c r="M182" s="80"/>
      <c r="N182" s="74"/>
      <c r="O182" s="91" t="s">
        <v>291</v>
      </c>
      <c r="P182" s="91">
        <v>1</v>
      </c>
      <c r="Q182" s="91" t="s">
        <v>292</v>
      </c>
      <c r="R182" s="91"/>
      <c r="S182" s="91"/>
      <c r="T182" s="90" t="str">
        <f>REPLACE(INDEX(GroupVertices[Group],MATCH(Edges[[#This Row],[Vertex 1]],GroupVertices[Vertex],0)),1,1,"")</f>
        <v>3</v>
      </c>
      <c r="U182" s="90" t="str">
        <f>REPLACE(INDEX(GroupVertices[Group],MATCH(Edges[[#This Row],[Vertex 2]],GroupVertices[Vertex],0)),1,1,"")</f>
        <v>3</v>
      </c>
      <c r="V182" s="35"/>
      <c r="W182" s="35"/>
      <c r="X182" s="35"/>
      <c r="Y182" s="35"/>
      <c r="Z182" s="35"/>
      <c r="AA182" s="35"/>
      <c r="AB182" s="35"/>
      <c r="AC182" s="35"/>
      <c r="AD182" s="35"/>
    </row>
    <row r="183" spans="1:30" ht="15">
      <c r="A183" s="66" t="s">
        <v>251</v>
      </c>
      <c r="B183" s="66" t="s">
        <v>250</v>
      </c>
      <c r="C183" s="67"/>
      <c r="D183" s="68">
        <v>1</v>
      </c>
      <c r="E183" s="69" t="s">
        <v>132</v>
      </c>
      <c r="F183" s="70"/>
      <c r="G183" s="67"/>
      <c r="H183" s="71"/>
      <c r="I183" s="72"/>
      <c r="J183" s="72"/>
      <c r="K183" s="35" t="s">
        <v>66</v>
      </c>
      <c r="L183" s="80">
        <v>183</v>
      </c>
      <c r="M183" s="80"/>
      <c r="N183" s="74"/>
      <c r="O183" s="91" t="s">
        <v>291</v>
      </c>
      <c r="P183" s="91">
        <v>1</v>
      </c>
      <c r="Q183" s="91" t="s">
        <v>292</v>
      </c>
      <c r="R183" s="91"/>
      <c r="S183" s="91"/>
      <c r="T183" s="90" t="str">
        <f>REPLACE(INDEX(GroupVertices[Group],MATCH(Edges[[#This Row],[Vertex 1]],GroupVertices[Vertex],0)),1,1,"")</f>
        <v>3</v>
      </c>
      <c r="U183" s="90" t="str">
        <f>REPLACE(INDEX(GroupVertices[Group],MATCH(Edges[[#This Row],[Vertex 2]],GroupVertices[Vertex],0)),1,1,"")</f>
        <v>3</v>
      </c>
      <c r="V183" s="35"/>
      <c r="W183" s="35"/>
      <c r="X183" s="35"/>
      <c r="Y183" s="35"/>
      <c r="Z183" s="35"/>
      <c r="AA183" s="35"/>
      <c r="AB183" s="35"/>
      <c r="AC183" s="35"/>
      <c r="AD183" s="35"/>
    </row>
    <row r="184" spans="1:30" ht="15">
      <c r="A184" s="66" t="s">
        <v>251</v>
      </c>
      <c r="B184" s="66" t="s">
        <v>252</v>
      </c>
      <c r="C184" s="67"/>
      <c r="D184" s="68">
        <v>1</v>
      </c>
      <c r="E184" s="69" t="s">
        <v>132</v>
      </c>
      <c r="F184" s="70"/>
      <c r="G184" s="67"/>
      <c r="H184" s="71"/>
      <c r="I184" s="72"/>
      <c r="J184" s="72"/>
      <c r="K184" s="35" t="s">
        <v>65</v>
      </c>
      <c r="L184" s="80">
        <v>184</v>
      </c>
      <c r="M184" s="80"/>
      <c r="N184" s="74"/>
      <c r="O184" s="91" t="s">
        <v>291</v>
      </c>
      <c r="P184" s="91">
        <v>1</v>
      </c>
      <c r="Q184" s="91" t="s">
        <v>292</v>
      </c>
      <c r="R184" s="91"/>
      <c r="S184" s="91"/>
      <c r="T184" s="90" t="str">
        <f>REPLACE(INDEX(GroupVertices[Group],MATCH(Edges[[#This Row],[Vertex 1]],GroupVertices[Vertex],0)),1,1,"")</f>
        <v>3</v>
      </c>
      <c r="U184" s="90" t="str">
        <f>REPLACE(INDEX(GroupVertices[Group],MATCH(Edges[[#This Row],[Vertex 2]],GroupVertices[Vertex],0)),1,1,"")</f>
        <v>3</v>
      </c>
      <c r="V184" s="35"/>
      <c r="W184" s="35"/>
      <c r="X184" s="35"/>
      <c r="Y184" s="35"/>
      <c r="Z184" s="35"/>
      <c r="AA184" s="35"/>
      <c r="AB184" s="35"/>
      <c r="AC184" s="35"/>
      <c r="AD184" s="35"/>
    </row>
    <row r="185" spans="1:30" ht="15">
      <c r="A185" s="66" t="s">
        <v>251</v>
      </c>
      <c r="B185" s="66" t="s">
        <v>270</v>
      </c>
      <c r="C185" s="67"/>
      <c r="D185" s="68">
        <v>1</v>
      </c>
      <c r="E185" s="69" t="s">
        <v>132</v>
      </c>
      <c r="F185" s="70"/>
      <c r="G185" s="67"/>
      <c r="H185" s="71"/>
      <c r="I185" s="72"/>
      <c r="J185" s="72"/>
      <c r="K185" s="35" t="s">
        <v>65</v>
      </c>
      <c r="L185" s="80">
        <v>185</v>
      </c>
      <c r="M185" s="80"/>
      <c r="N185" s="74"/>
      <c r="O185" s="91" t="s">
        <v>291</v>
      </c>
      <c r="P185" s="91">
        <v>1</v>
      </c>
      <c r="Q185" s="91" t="s">
        <v>292</v>
      </c>
      <c r="R185" s="91"/>
      <c r="S185" s="91"/>
      <c r="T185" s="90" t="str">
        <f>REPLACE(INDEX(GroupVertices[Group],MATCH(Edges[[#This Row],[Vertex 1]],GroupVertices[Vertex],0)),1,1,"")</f>
        <v>3</v>
      </c>
      <c r="U185" s="90" t="str">
        <f>REPLACE(INDEX(GroupVertices[Group],MATCH(Edges[[#This Row],[Vertex 2]],GroupVertices[Vertex],0)),1,1,"")</f>
        <v>2</v>
      </c>
      <c r="V185" s="35"/>
      <c r="W185" s="35"/>
      <c r="X185" s="35"/>
      <c r="Y185" s="35"/>
      <c r="Z185" s="35"/>
      <c r="AA185" s="35"/>
      <c r="AB185" s="35"/>
      <c r="AC185" s="35"/>
      <c r="AD185" s="35"/>
    </row>
    <row r="186" spans="1:30" ht="15">
      <c r="A186" s="66" t="s">
        <v>212</v>
      </c>
      <c r="B186" s="66" t="s">
        <v>251</v>
      </c>
      <c r="C186" s="67"/>
      <c r="D186" s="68">
        <v>1</v>
      </c>
      <c r="E186" s="69" t="s">
        <v>132</v>
      </c>
      <c r="F186" s="70"/>
      <c r="G186" s="67"/>
      <c r="H186" s="71"/>
      <c r="I186" s="72"/>
      <c r="J186" s="72"/>
      <c r="K186" s="35" t="s">
        <v>65</v>
      </c>
      <c r="L186" s="80">
        <v>186</v>
      </c>
      <c r="M186" s="80"/>
      <c r="N186" s="74"/>
      <c r="O186" s="91" t="s">
        <v>291</v>
      </c>
      <c r="P186" s="91">
        <v>1</v>
      </c>
      <c r="Q186" s="91" t="s">
        <v>292</v>
      </c>
      <c r="R186" s="91"/>
      <c r="S186" s="91"/>
      <c r="T186" s="90" t="str">
        <f>REPLACE(INDEX(GroupVertices[Group],MATCH(Edges[[#This Row],[Vertex 1]],GroupVertices[Vertex],0)),1,1,"")</f>
        <v>1</v>
      </c>
      <c r="U186" s="90" t="str">
        <f>REPLACE(INDEX(GroupVertices[Group],MATCH(Edges[[#This Row],[Vertex 2]],GroupVertices[Vertex],0)),1,1,"")</f>
        <v>3</v>
      </c>
      <c r="V186" s="35"/>
      <c r="W186" s="35"/>
      <c r="X186" s="35"/>
      <c r="Y186" s="35"/>
      <c r="Z186" s="35"/>
      <c r="AA186" s="35"/>
      <c r="AB186" s="35"/>
      <c r="AC186" s="35"/>
      <c r="AD186" s="35"/>
    </row>
    <row r="187" spans="1:30" ht="15">
      <c r="A187" s="66" t="s">
        <v>250</v>
      </c>
      <c r="B187" s="66" t="s">
        <v>251</v>
      </c>
      <c r="C187" s="67"/>
      <c r="D187" s="68">
        <v>1</v>
      </c>
      <c r="E187" s="69" t="s">
        <v>132</v>
      </c>
      <c r="F187" s="70"/>
      <c r="G187" s="67"/>
      <c r="H187" s="71"/>
      <c r="I187" s="72"/>
      <c r="J187" s="72"/>
      <c r="K187" s="35" t="s">
        <v>66</v>
      </c>
      <c r="L187" s="80">
        <v>187</v>
      </c>
      <c r="M187" s="80"/>
      <c r="N187" s="74"/>
      <c r="O187" s="91" t="s">
        <v>291</v>
      </c>
      <c r="P187" s="91">
        <v>1</v>
      </c>
      <c r="Q187" s="91" t="s">
        <v>292</v>
      </c>
      <c r="R187" s="91"/>
      <c r="S187" s="91"/>
      <c r="T187" s="90" t="str">
        <f>REPLACE(INDEX(GroupVertices[Group],MATCH(Edges[[#This Row],[Vertex 1]],GroupVertices[Vertex],0)),1,1,"")</f>
        <v>3</v>
      </c>
      <c r="U187" s="90" t="str">
        <f>REPLACE(INDEX(GroupVertices[Group],MATCH(Edges[[#This Row],[Vertex 2]],GroupVertices[Vertex],0)),1,1,"")</f>
        <v>3</v>
      </c>
      <c r="V187" s="35"/>
      <c r="W187" s="35"/>
      <c r="X187" s="35"/>
      <c r="Y187" s="35"/>
      <c r="Z187" s="35"/>
      <c r="AA187" s="35"/>
      <c r="AB187" s="35"/>
      <c r="AC187" s="35"/>
      <c r="AD187" s="35"/>
    </row>
    <row r="188" spans="1:30" ht="15">
      <c r="A188" s="66" t="s">
        <v>238</v>
      </c>
      <c r="B188" s="66" t="s">
        <v>242</v>
      </c>
      <c r="C188" s="67"/>
      <c r="D188" s="68">
        <v>1</v>
      </c>
      <c r="E188" s="69" t="s">
        <v>132</v>
      </c>
      <c r="F188" s="70"/>
      <c r="G188" s="67"/>
      <c r="H188" s="71"/>
      <c r="I188" s="72"/>
      <c r="J188" s="72"/>
      <c r="K188" s="35" t="s">
        <v>65</v>
      </c>
      <c r="L188" s="80">
        <v>188</v>
      </c>
      <c r="M188" s="80"/>
      <c r="N188" s="74"/>
      <c r="O188" s="91" t="s">
        <v>291</v>
      </c>
      <c r="P188" s="91">
        <v>1</v>
      </c>
      <c r="Q188" s="91" t="s">
        <v>292</v>
      </c>
      <c r="R188" s="91"/>
      <c r="S188" s="91"/>
      <c r="T188" s="90" t="str">
        <f>REPLACE(INDEX(GroupVertices[Group],MATCH(Edges[[#This Row],[Vertex 1]],GroupVertices[Vertex],0)),1,1,"")</f>
        <v>2</v>
      </c>
      <c r="U188" s="90" t="str">
        <f>REPLACE(INDEX(GroupVertices[Group],MATCH(Edges[[#This Row],[Vertex 2]],GroupVertices[Vertex],0)),1,1,"")</f>
        <v>3</v>
      </c>
      <c r="V188" s="35"/>
      <c r="W188" s="35"/>
      <c r="X188" s="35"/>
      <c r="Y188" s="35"/>
      <c r="Z188" s="35"/>
      <c r="AA188" s="35"/>
      <c r="AB188" s="35"/>
      <c r="AC188" s="35"/>
      <c r="AD188" s="35"/>
    </row>
    <row r="189" spans="1:30" ht="15">
      <c r="A189" s="66" t="s">
        <v>242</v>
      </c>
      <c r="B189" s="66" t="s">
        <v>243</v>
      </c>
      <c r="C189" s="67"/>
      <c r="D189" s="68">
        <v>1</v>
      </c>
      <c r="E189" s="69" t="s">
        <v>132</v>
      </c>
      <c r="F189" s="70"/>
      <c r="G189" s="67"/>
      <c r="H189" s="71"/>
      <c r="I189" s="72"/>
      <c r="J189" s="72"/>
      <c r="K189" s="35" t="s">
        <v>65</v>
      </c>
      <c r="L189" s="80">
        <v>189</v>
      </c>
      <c r="M189" s="80"/>
      <c r="N189" s="74"/>
      <c r="O189" s="91" t="s">
        <v>291</v>
      </c>
      <c r="P189" s="91">
        <v>1</v>
      </c>
      <c r="Q189" s="91" t="s">
        <v>292</v>
      </c>
      <c r="R189" s="91"/>
      <c r="S189" s="91"/>
      <c r="T189" s="90" t="str">
        <f>REPLACE(INDEX(GroupVertices[Group],MATCH(Edges[[#This Row],[Vertex 1]],GroupVertices[Vertex],0)),1,1,"")</f>
        <v>3</v>
      </c>
      <c r="U189" s="90" t="str">
        <f>REPLACE(INDEX(GroupVertices[Group],MATCH(Edges[[#This Row],[Vertex 2]],GroupVertices[Vertex],0)),1,1,"")</f>
        <v>2</v>
      </c>
      <c r="V189" s="35"/>
      <c r="W189" s="35"/>
      <c r="X189" s="35"/>
      <c r="Y189" s="35"/>
      <c r="Z189" s="35"/>
      <c r="AA189" s="35"/>
      <c r="AB189" s="35"/>
      <c r="AC189" s="35"/>
      <c r="AD189" s="35"/>
    </row>
    <row r="190" spans="1:30" ht="15">
      <c r="A190" s="66" t="s">
        <v>242</v>
      </c>
      <c r="B190" s="66" t="s">
        <v>250</v>
      </c>
      <c r="C190" s="67"/>
      <c r="D190" s="68">
        <v>1</v>
      </c>
      <c r="E190" s="69" t="s">
        <v>132</v>
      </c>
      <c r="F190" s="70"/>
      <c r="G190" s="67"/>
      <c r="H190" s="71"/>
      <c r="I190" s="72"/>
      <c r="J190" s="72"/>
      <c r="K190" s="35" t="s">
        <v>66</v>
      </c>
      <c r="L190" s="80">
        <v>190</v>
      </c>
      <c r="M190" s="80"/>
      <c r="N190" s="74"/>
      <c r="O190" s="91" t="s">
        <v>291</v>
      </c>
      <c r="P190" s="91">
        <v>1</v>
      </c>
      <c r="Q190" s="91" t="s">
        <v>292</v>
      </c>
      <c r="R190" s="91"/>
      <c r="S190" s="91"/>
      <c r="T190" s="90" t="str">
        <f>REPLACE(INDEX(GroupVertices[Group],MATCH(Edges[[#This Row],[Vertex 1]],GroupVertices[Vertex],0)),1,1,"")</f>
        <v>3</v>
      </c>
      <c r="U190" s="90" t="str">
        <f>REPLACE(INDEX(GroupVertices[Group],MATCH(Edges[[#This Row],[Vertex 2]],GroupVertices[Vertex],0)),1,1,"")</f>
        <v>3</v>
      </c>
      <c r="V190" s="35"/>
      <c r="W190" s="35"/>
      <c r="X190" s="35"/>
      <c r="Y190" s="35"/>
      <c r="Z190" s="35"/>
      <c r="AA190" s="35"/>
      <c r="AB190" s="35"/>
      <c r="AC190" s="35"/>
      <c r="AD190" s="35"/>
    </row>
    <row r="191" spans="1:30" ht="15">
      <c r="A191" s="66" t="s">
        <v>212</v>
      </c>
      <c r="B191" s="66" t="s">
        <v>242</v>
      </c>
      <c r="C191" s="67"/>
      <c r="D191" s="68">
        <v>1</v>
      </c>
      <c r="E191" s="69" t="s">
        <v>132</v>
      </c>
      <c r="F191" s="70"/>
      <c r="G191" s="67"/>
      <c r="H191" s="71"/>
      <c r="I191" s="72"/>
      <c r="J191" s="72"/>
      <c r="K191" s="35" t="s">
        <v>65</v>
      </c>
      <c r="L191" s="80">
        <v>191</v>
      </c>
      <c r="M191" s="80"/>
      <c r="N191" s="74"/>
      <c r="O191" s="91" t="s">
        <v>291</v>
      </c>
      <c r="P191" s="91">
        <v>1</v>
      </c>
      <c r="Q191" s="91" t="s">
        <v>292</v>
      </c>
      <c r="R191" s="91"/>
      <c r="S191" s="91"/>
      <c r="T191" s="90" t="str">
        <f>REPLACE(INDEX(GroupVertices[Group],MATCH(Edges[[#This Row],[Vertex 1]],GroupVertices[Vertex],0)),1,1,"")</f>
        <v>1</v>
      </c>
      <c r="U191" s="90" t="str">
        <f>REPLACE(INDEX(GroupVertices[Group],MATCH(Edges[[#This Row],[Vertex 2]],GroupVertices[Vertex],0)),1,1,"")</f>
        <v>3</v>
      </c>
      <c r="V191" s="35"/>
      <c r="W191" s="35"/>
      <c r="X191" s="35"/>
      <c r="Y191" s="35"/>
      <c r="Z191" s="35"/>
      <c r="AA191" s="35"/>
      <c r="AB191" s="35"/>
      <c r="AC191" s="35"/>
      <c r="AD191" s="35"/>
    </row>
    <row r="192" spans="1:30" ht="15">
      <c r="A192" s="66" t="s">
        <v>236</v>
      </c>
      <c r="B192" s="66" t="s">
        <v>242</v>
      </c>
      <c r="C192" s="67"/>
      <c r="D192" s="68">
        <v>1</v>
      </c>
      <c r="E192" s="69" t="s">
        <v>132</v>
      </c>
      <c r="F192" s="70"/>
      <c r="G192" s="67"/>
      <c r="H192" s="71"/>
      <c r="I192" s="72"/>
      <c r="J192" s="72"/>
      <c r="K192" s="35" t="s">
        <v>65</v>
      </c>
      <c r="L192" s="80">
        <v>192</v>
      </c>
      <c r="M192" s="80"/>
      <c r="N192" s="74"/>
      <c r="O192" s="91" t="s">
        <v>291</v>
      </c>
      <c r="P192" s="91">
        <v>1</v>
      </c>
      <c r="Q192" s="91" t="s">
        <v>292</v>
      </c>
      <c r="R192" s="91"/>
      <c r="S192" s="91"/>
      <c r="T192" s="90" t="str">
        <f>REPLACE(INDEX(GroupVertices[Group],MATCH(Edges[[#This Row],[Vertex 1]],GroupVertices[Vertex],0)),1,1,"")</f>
        <v>2</v>
      </c>
      <c r="U192" s="90" t="str">
        <f>REPLACE(INDEX(GroupVertices[Group],MATCH(Edges[[#This Row],[Vertex 2]],GroupVertices[Vertex],0)),1,1,"")</f>
        <v>3</v>
      </c>
      <c r="V192" s="35"/>
      <c r="W192" s="35"/>
      <c r="X192" s="35"/>
      <c r="Y192" s="35"/>
      <c r="Z192" s="35"/>
      <c r="AA192" s="35"/>
      <c r="AB192" s="35"/>
      <c r="AC192" s="35"/>
      <c r="AD192" s="35"/>
    </row>
    <row r="193" spans="1:30" ht="15">
      <c r="A193" s="66" t="s">
        <v>245</v>
      </c>
      <c r="B193" s="66" t="s">
        <v>242</v>
      </c>
      <c r="C193" s="67"/>
      <c r="D193" s="68">
        <v>1</v>
      </c>
      <c r="E193" s="69" t="s">
        <v>132</v>
      </c>
      <c r="F193" s="70"/>
      <c r="G193" s="67"/>
      <c r="H193" s="71"/>
      <c r="I193" s="72"/>
      <c r="J193" s="72"/>
      <c r="K193" s="35" t="s">
        <v>65</v>
      </c>
      <c r="L193" s="80">
        <v>193</v>
      </c>
      <c r="M193" s="80"/>
      <c r="N193" s="74"/>
      <c r="O193" s="91" t="s">
        <v>291</v>
      </c>
      <c r="P193" s="91">
        <v>1</v>
      </c>
      <c r="Q193" s="91" t="s">
        <v>292</v>
      </c>
      <c r="R193" s="91"/>
      <c r="S193" s="91"/>
      <c r="T193" s="90" t="str">
        <f>REPLACE(INDEX(GroupVertices[Group],MATCH(Edges[[#This Row],[Vertex 1]],GroupVertices[Vertex],0)),1,1,"")</f>
        <v>3</v>
      </c>
      <c r="U193" s="90" t="str">
        <f>REPLACE(INDEX(GroupVertices[Group],MATCH(Edges[[#This Row],[Vertex 2]],GroupVertices[Vertex],0)),1,1,"")</f>
        <v>3</v>
      </c>
      <c r="V193" s="35"/>
      <c r="W193" s="35"/>
      <c r="X193" s="35"/>
      <c r="Y193" s="35"/>
      <c r="Z193" s="35"/>
      <c r="AA193" s="35"/>
      <c r="AB193" s="35"/>
      <c r="AC193" s="35"/>
      <c r="AD193" s="35"/>
    </row>
    <row r="194" spans="1:30" ht="15">
      <c r="A194" s="66" t="s">
        <v>250</v>
      </c>
      <c r="B194" s="66" t="s">
        <v>242</v>
      </c>
      <c r="C194" s="67"/>
      <c r="D194" s="68">
        <v>1</v>
      </c>
      <c r="E194" s="69" t="s">
        <v>132</v>
      </c>
      <c r="F194" s="70"/>
      <c r="G194" s="67"/>
      <c r="H194" s="71"/>
      <c r="I194" s="72"/>
      <c r="J194" s="72"/>
      <c r="K194" s="35" t="s">
        <v>66</v>
      </c>
      <c r="L194" s="80">
        <v>194</v>
      </c>
      <c r="M194" s="80"/>
      <c r="N194" s="74"/>
      <c r="O194" s="91" t="s">
        <v>291</v>
      </c>
      <c r="P194" s="91">
        <v>1</v>
      </c>
      <c r="Q194" s="91" t="s">
        <v>292</v>
      </c>
      <c r="R194" s="91"/>
      <c r="S194" s="91"/>
      <c r="T194" s="90" t="str">
        <f>REPLACE(INDEX(GroupVertices[Group],MATCH(Edges[[#This Row],[Vertex 1]],GroupVertices[Vertex],0)),1,1,"")</f>
        <v>3</v>
      </c>
      <c r="U194" s="90" t="str">
        <f>REPLACE(INDEX(GroupVertices[Group],MATCH(Edges[[#This Row],[Vertex 2]],GroupVertices[Vertex],0)),1,1,"")</f>
        <v>3</v>
      </c>
      <c r="V194" s="35"/>
      <c r="W194" s="35"/>
      <c r="X194" s="35"/>
      <c r="Y194" s="35"/>
      <c r="Z194" s="35"/>
      <c r="AA194" s="35"/>
      <c r="AB194" s="35"/>
      <c r="AC194" s="35"/>
      <c r="AD194" s="35"/>
    </row>
    <row r="195" spans="1:30" ht="15">
      <c r="A195" s="66" t="s">
        <v>252</v>
      </c>
      <c r="B195" s="66" t="s">
        <v>242</v>
      </c>
      <c r="C195" s="67"/>
      <c r="D195" s="68">
        <v>1</v>
      </c>
      <c r="E195" s="69" t="s">
        <v>132</v>
      </c>
      <c r="F195" s="70"/>
      <c r="G195" s="67"/>
      <c r="H195" s="71"/>
      <c r="I195" s="72"/>
      <c r="J195" s="72"/>
      <c r="K195" s="35" t="s">
        <v>65</v>
      </c>
      <c r="L195" s="80">
        <v>195</v>
      </c>
      <c r="M195" s="80"/>
      <c r="N195" s="74"/>
      <c r="O195" s="91" t="s">
        <v>291</v>
      </c>
      <c r="P195" s="91">
        <v>1</v>
      </c>
      <c r="Q195" s="91" t="s">
        <v>292</v>
      </c>
      <c r="R195" s="91"/>
      <c r="S195" s="91"/>
      <c r="T195" s="90" t="str">
        <f>REPLACE(INDEX(GroupVertices[Group],MATCH(Edges[[#This Row],[Vertex 1]],GroupVertices[Vertex],0)),1,1,"")</f>
        <v>3</v>
      </c>
      <c r="U195" s="90" t="str">
        <f>REPLACE(INDEX(GroupVertices[Group],MATCH(Edges[[#This Row],[Vertex 2]],GroupVertices[Vertex],0)),1,1,"")</f>
        <v>3</v>
      </c>
      <c r="V195" s="35"/>
      <c r="W195" s="35"/>
      <c r="X195" s="35"/>
      <c r="Y195" s="35"/>
      <c r="Z195" s="35"/>
      <c r="AA195" s="35"/>
      <c r="AB195" s="35"/>
      <c r="AC195" s="35"/>
      <c r="AD195" s="35"/>
    </row>
    <row r="196" spans="1:30" ht="15">
      <c r="A196" s="66" t="s">
        <v>253</v>
      </c>
      <c r="B196" s="66" t="s">
        <v>254</v>
      </c>
      <c r="C196" s="67"/>
      <c r="D196" s="68">
        <v>1</v>
      </c>
      <c r="E196" s="69" t="s">
        <v>132</v>
      </c>
      <c r="F196" s="70"/>
      <c r="G196" s="67"/>
      <c r="H196" s="71"/>
      <c r="I196" s="72"/>
      <c r="J196" s="72"/>
      <c r="K196" s="35" t="s">
        <v>66</v>
      </c>
      <c r="L196" s="80">
        <v>196</v>
      </c>
      <c r="M196" s="80"/>
      <c r="N196" s="74"/>
      <c r="O196" s="91" t="s">
        <v>291</v>
      </c>
      <c r="P196" s="91">
        <v>1</v>
      </c>
      <c r="Q196" s="91" t="s">
        <v>292</v>
      </c>
      <c r="R196" s="91"/>
      <c r="S196" s="91"/>
      <c r="T196" s="90" t="str">
        <f>REPLACE(INDEX(GroupVertices[Group],MATCH(Edges[[#This Row],[Vertex 1]],GroupVertices[Vertex],0)),1,1,"")</f>
        <v>3</v>
      </c>
      <c r="U196" s="90" t="str">
        <f>REPLACE(INDEX(GroupVertices[Group],MATCH(Edges[[#This Row],[Vertex 2]],GroupVertices[Vertex],0)),1,1,"")</f>
        <v>3</v>
      </c>
      <c r="V196" s="35"/>
      <c r="W196" s="35"/>
      <c r="X196" s="35"/>
      <c r="Y196" s="35"/>
      <c r="Z196" s="35"/>
      <c r="AA196" s="35"/>
      <c r="AB196" s="35"/>
      <c r="AC196" s="35"/>
      <c r="AD196" s="35"/>
    </row>
    <row r="197" spans="1:30" ht="15">
      <c r="A197" s="66" t="s">
        <v>254</v>
      </c>
      <c r="B197" s="66" t="s">
        <v>245</v>
      </c>
      <c r="C197" s="67"/>
      <c r="D197" s="68">
        <v>1</v>
      </c>
      <c r="E197" s="69" t="s">
        <v>132</v>
      </c>
      <c r="F197" s="70"/>
      <c r="G197" s="67"/>
      <c r="H197" s="71"/>
      <c r="I197" s="72"/>
      <c r="J197" s="72"/>
      <c r="K197" s="35" t="s">
        <v>65</v>
      </c>
      <c r="L197" s="80">
        <v>197</v>
      </c>
      <c r="M197" s="80"/>
      <c r="N197" s="74"/>
      <c r="O197" s="91" t="s">
        <v>291</v>
      </c>
      <c r="P197" s="91">
        <v>1</v>
      </c>
      <c r="Q197" s="91" t="s">
        <v>292</v>
      </c>
      <c r="R197" s="91"/>
      <c r="S197" s="91"/>
      <c r="T197" s="90" t="str">
        <f>REPLACE(INDEX(GroupVertices[Group],MATCH(Edges[[#This Row],[Vertex 1]],GroupVertices[Vertex],0)),1,1,"")</f>
        <v>3</v>
      </c>
      <c r="U197" s="90" t="str">
        <f>REPLACE(INDEX(GroupVertices[Group],MATCH(Edges[[#This Row],[Vertex 2]],GroupVertices[Vertex],0)),1,1,"")</f>
        <v>3</v>
      </c>
      <c r="V197" s="35"/>
      <c r="W197" s="35"/>
      <c r="X197" s="35"/>
      <c r="Y197" s="35"/>
      <c r="Z197" s="35"/>
      <c r="AA197" s="35"/>
      <c r="AB197" s="35"/>
      <c r="AC197" s="35"/>
      <c r="AD197" s="35"/>
    </row>
    <row r="198" spans="1:30" ht="15">
      <c r="A198" s="66" t="s">
        <v>254</v>
      </c>
      <c r="B198" s="66" t="s">
        <v>253</v>
      </c>
      <c r="C198" s="67"/>
      <c r="D198" s="68">
        <v>1</v>
      </c>
      <c r="E198" s="69" t="s">
        <v>132</v>
      </c>
      <c r="F198" s="70"/>
      <c r="G198" s="67"/>
      <c r="H198" s="71"/>
      <c r="I198" s="72"/>
      <c r="J198" s="72"/>
      <c r="K198" s="35" t="s">
        <v>66</v>
      </c>
      <c r="L198" s="80">
        <v>198</v>
      </c>
      <c r="M198" s="80"/>
      <c r="N198" s="74"/>
      <c r="O198" s="91" t="s">
        <v>291</v>
      </c>
      <c r="P198" s="91">
        <v>1</v>
      </c>
      <c r="Q198" s="91" t="s">
        <v>292</v>
      </c>
      <c r="R198" s="91"/>
      <c r="S198" s="91"/>
      <c r="T198" s="90" t="str">
        <f>REPLACE(INDEX(GroupVertices[Group],MATCH(Edges[[#This Row],[Vertex 1]],GroupVertices[Vertex],0)),1,1,"")</f>
        <v>3</v>
      </c>
      <c r="U198" s="90" t="str">
        <f>REPLACE(INDEX(GroupVertices[Group],MATCH(Edges[[#This Row],[Vertex 2]],GroupVertices[Vertex],0)),1,1,"")</f>
        <v>3</v>
      </c>
      <c r="V198" s="35"/>
      <c r="W198" s="35"/>
      <c r="X198" s="35"/>
      <c r="Y198" s="35"/>
      <c r="Z198" s="35"/>
      <c r="AA198" s="35"/>
      <c r="AB198" s="35"/>
      <c r="AC198" s="35"/>
      <c r="AD198" s="35"/>
    </row>
    <row r="199" spans="1:30" ht="15">
      <c r="A199" s="66" t="s">
        <v>254</v>
      </c>
      <c r="B199" s="66" t="s">
        <v>267</v>
      </c>
      <c r="C199" s="67"/>
      <c r="D199" s="68">
        <v>1</v>
      </c>
      <c r="E199" s="69" t="s">
        <v>132</v>
      </c>
      <c r="F199" s="70"/>
      <c r="G199" s="67"/>
      <c r="H199" s="71"/>
      <c r="I199" s="72"/>
      <c r="J199" s="72"/>
      <c r="K199" s="35" t="s">
        <v>65</v>
      </c>
      <c r="L199" s="80">
        <v>199</v>
      </c>
      <c r="M199" s="80"/>
      <c r="N199" s="74"/>
      <c r="O199" s="91" t="s">
        <v>291</v>
      </c>
      <c r="P199" s="91">
        <v>1</v>
      </c>
      <c r="Q199" s="91" t="s">
        <v>292</v>
      </c>
      <c r="R199" s="91"/>
      <c r="S199" s="91"/>
      <c r="T199" s="90" t="str">
        <f>REPLACE(INDEX(GroupVertices[Group],MATCH(Edges[[#This Row],[Vertex 1]],GroupVertices[Vertex],0)),1,1,"")</f>
        <v>3</v>
      </c>
      <c r="U199" s="90" t="str">
        <f>REPLACE(INDEX(GroupVertices[Group],MATCH(Edges[[#This Row],[Vertex 2]],GroupVertices[Vertex],0)),1,1,"")</f>
        <v>3</v>
      </c>
      <c r="V199" s="35"/>
      <c r="W199" s="35"/>
      <c r="X199" s="35"/>
      <c r="Y199" s="35"/>
      <c r="Z199" s="35"/>
      <c r="AA199" s="35"/>
      <c r="AB199" s="35"/>
      <c r="AC199" s="35"/>
      <c r="AD199" s="35"/>
    </row>
    <row r="200" spans="1:30" ht="15">
      <c r="A200" s="66" t="s">
        <v>254</v>
      </c>
      <c r="B200" s="66" t="s">
        <v>270</v>
      </c>
      <c r="C200" s="67"/>
      <c r="D200" s="68">
        <v>1</v>
      </c>
      <c r="E200" s="69" t="s">
        <v>132</v>
      </c>
      <c r="F200" s="70"/>
      <c r="G200" s="67"/>
      <c r="H200" s="71"/>
      <c r="I200" s="72"/>
      <c r="J200" s="72"/>
      <c r="K200" s="35" t="s">
        <v>65</v>
      </c>
      <c r="L200" s="80">
        <v>200</v>
      </c>
      <c r="M200" s="80"/>
      <c r="N200" s="74"/>
      <c r="O200" s="91" t="s">
        <v>291</v>
      </c>
      <c r="P200" s="91">
        <v>1</v>
      </c>
      <c r="Q200" s="91" t="s">
        <v>292</v>
      </c>
      <c r="R200" s="91"/>
      <c r="S200" s="91"/>
      <c r="T200" s="90" t="str">
        <f>REPLACE(INDEX(GroupVertices[Group],MATCH(Edges[[#This Row],[Vertex 1]],GroupVertices[Vertex],0)),1,1,"")</f>
        <v>3</v>
      </c>
      <c r="U200" s="90" t="str">
        <f>REPLACE(INDEX(GroupVertices[Group],MATCH(Edges[[#This Row],[Vertex 2]],GroupVertices[Vertex],0)),1,1,"")</f>
        <v>2</v>
      </c>
      <c r="V200" s="35"/>
      <c r="W200" s="35"/>
      <c r="X200" s="35"/>
      <c r="Y200" s="35"/>
      <c r="Z200" s="35"/>
      <c r="AA200" s="35"/>
      <c r="AB200" s="35"/>
      <c r="AC200" s="35"/>
      <c r="AD200" s="35"/>
    </row>
    <row r="201" spans="1:30" ht="15">
      <c r="A201" s="66" t="s">
        <v>212</v>
      </c>
      <c r="B201" s="66" t="s">
        <v>254</v>
      </c>
      <c r="C201" s="67"/>
      <c r="D201" s="68">
        <v>1</v>
      </c>
      <c r="E201" s="69" t="s">
        <v>132</v>
      </c>
      <c r="F201" s="70"/>
      <c r="G201" s="67"/>
      <c r="H201" s="71"/>
      <c r="I201" s="72"/>
      <c r="J201" s="72"/>
      <c r="K201" s="35" t="s">
        <v>65</v>
      </c>
      <c r="L201" s="80">
        <v>201</v>
      </c>
      <c r="M201" s="80"/>
      <c r="N201" s="74"/>
      <c r="O201" s="91" t="s">
        <v>291</v>
      </c>
      <c r="P201" s="91">
        <v>1</v>
      </c>
      <c r="Q201" s="91" t="s">
        <v>292</v>
      </c>
      <c r="R201" s="91"/>
      <c r="S201" s="91"/>
      <c r="T201" s="90" t="str">
        <f>REPLACE(INDEX(GroupVertices[Group],MATCH(Edges[[#This Row],[Vertex 1]],GroupVertices[Vertex],0)),1,1,"")</f>
        <v>1</v>
      </c>
      <c r="U201" s="90" t="str">
        <f>REPLACE(INDEX(GroupVertices[Group],MATCH(Edges[[#This Row],[Vertex 2]],GroupVertices[Vertex],0)),1,1,"")</f>
        <v>3</v>
      </c>
      <c r="V201" s="35"/>
      <c r="W201" s="35"/>
      <c r="X201" s="35"/>
      <c r="Y201" s="35"/>
      <c r="Z201" s="35"/>
      <c r="AA201" s="35"/>
      <c r="AB201" s="35"/>
      <c r="AC201" s="35"/>
      <c r="AD201" s="35"/>
    </row>
    <row r="202" spans="1:30" ht="15">
      <c r="A202" s="66" t="s">
        <v>252</v>
      </c>
      <c r="B202" s="66" t="s">
        <v>254</v>
      </c>
      <c r="C202" s="67"/>
      <c r="D202" s="68">
        <v>1</v>
      </c>
      <c r="E202" s="69" t="s">
        <v>132</v>
      </c>
      <c r="F202" s="70"/>
      <c r="G202" s="67"/>
      <c r="H202" s="71"/>
      <c r="I202" s="72"/>
      <c r="J202" s="72"/>
      <c r="K202" s="35" t="s">
        <v>65</v>
      </c>
      <c r="L202" s="80">
        <v>202</v>
      </c>
      <c r="M202" s="80"/>
      <c r="N202" s="74"/>
      <c r="O202" s="91" t="s">
        <v>291</v>
      </c>
      <c r="P202" s="91">
        <v>1</v>
      </c>
      <c r="Q202" s="91" t="s">
        <v>292</v>
      </c>
      <c r="R202" s="91"/>
      <c r="S202" s="91"/>
      <c r="T202" s="90" t="str">
        <f>REPLACE(INDEX(GroupVertices[Group],MATCH(Edges[[#This Row],[Vertex 1]],GroupVertices[Vertex],0)),1,1,"")</f>
        <v>3</v>
      </c>
      <c r="U202" s="90" t="str">
        <f>REPLACE(INDEX(GroupVertices[Group],MATCH(Edges[[#This Row],[Vertex 2]],GroupVertices[Vertex],0)),1,1,"")</f>
        <v>3</v>
      </c>
      <c r="V202" s="35"/>
      <c r="W202" s="35"/>
      <c r="X202" s="35"/>
      <c r="Y202" s="35"/>
      <c r="Z202" s="35"/>
      <c r="AA202" s="35"/>
      <c r="AB202" s="35"/>
      <c r="AC202" s="35"/>
      <c r="AD202" s="35"/>
    </row>
    <row r="203" spans="1:30" ht="15">
      <c r="A203" s="66" t="s">
        <v>212</v>
      </c>
      <c r="B203" s="66" t="s">
        <v>284</v>
      </c>
      <c r="C203" s="67"/>
      <c r="D203" s="68">
        <v>1</v>
      </c>
      <c r="E203" s="69" t="s">
        <v>132</v>
      </c>
      <c r="F203" s="70"/>
      <c r="G203" s="67"/>
      <c r="H203" s="71"/>
      <c r="I203" s="72"/>
      <c r="J203" s="72"/>
      <c r="K203" s="35" t="s">
        <v>65</v>
      </c>
      <c r="L203" s="80">
        <v>203</v>
      </c>
      <c r="M203" s="80"/>
      <c r="N203" s="74"/>
      <c r="O203" s="91" t="s">
        <v>291</v>
      </c>
      <c r="P203" s="91">
        <v>1</v>
      </c>
      <c r="Q203" s="91" t="s">
        <v>292</v>
      </c>
      <c r="R203" s="91"/>
      <c r="S203" s="91"/>
      <c r="T203" s="90" t="str">
        <f>REPLACE(INDEX(GroupVertices[Group],MATCH(Edges[[#This Row],[Vertex 1]],GroupVertices[Vertex],0)),1,1,"")</f>
        <v>1</v>
      </c>
      <c r="U203" s="90" t="str">
        <f>REPLACE(INDEX(GroupVertices[Group],MATCH(Edges[[#This Row],[Vertex 2]],GroupVertices[Vertex],0)),1,1,"")</f>
        <v>1</v>
      </c>
      <c r="V203" s="35"/>
      <c r="W203" s="35"/>
      <c r="X203" s="35"/>
      <c r="Y203" s="35"/>
      <c r="Z203" s="35"/>
      <c r="AA203" s="35"/>
      <c r="AB203" s="35"/>
      <c r="AC203" s="35"/>
      <c r="AD203" s="35"/>
    </row>
    <row r="204" spans="1:30" ht="15">
      <c r="A204" s="66" t="s">
        <v>212</v>
      </c>
      <c r="B204" s="66" t="s">
        <v>285</v>
      </c>
      <c r="C204" s="67"/>
      <c r="D204" s="68">
        <v>1</v>
      </c>
      <c r="E204" s="69" t="s">
        <v>132</v>
      </c>
      <c r="F204" s="70"/>
      <c r="G204" s="67"/>
      <c r="H204" s="71"/>
      <c r="I204" s="72"/>
      <c r="J204" s="72"/>
      <c r="K204" s="35" t="s">
        <v>65</v>
      </c>
      <c r="L204" s="80">
        <v>204</v>
      </c>
      <c r="M204" s="80"/>
      <c r="N204" s="74"/>
      <c r="O204" s="91" t="s">
        <v>291</v>
      </c>
      <c r="P204" s="91">
        <v>1</v>
      </c>
      <c r="Q204" s="91" t="s">
        <v>292</v>
      </c>
      <c r="R204" s="91"/>
      <c r="S204" s="91"/>
      <c r="T204" s="90" t="str">
        <f>REPLACE(INDEX(GroupVertices[Group],MATCH(Edges[[#This Row],[Vertex 1]],GroupVertices[Vertex],0)),1,1,"")</f>
        <v>1</v>
      </c>
      <c r="U204" s="90" t="str">
        <f>REPLACE(INDEX(GroupVertices[Group],MATCH(Edges[[#This Row],[Vertex 2]],GroupVertices[Vertex],0)),1,1,"")</f>
        <v>1</v>
      </c>
      <c r="V204" s="35"/>
      <c r="W204" s="35"/>
      <c r="X204" s="35"/>
      <c r="Y204" s="35"/>
      <c r="Z204" s="35"/>
      <c r="AA204" s="35"/>
      <c r="AB204" s="35"/>
      <c r="AC204" s="35"/>
      <c r="AD204" s="35"/>
    </row>
    <row r="205" spans="1:30" ht="15">
      <c r="A205" s="66" t="s">
        <v>255</v>
      </c>
      <c r="B205" s="66" t="s">
        <v>256</v>
      </c>
      <c r="C205" s="67"/>
      <c r="D205" s="68">
        <v>1</v>
      </c>
      <c r="E205" s="69" t="s">
        <v>132</v>
      </c>
      <c r="F205" s="70"/>
      <c r="G205" s="67"/>
      <c r="H205" s="71"/>
      <c r="I205" s="72"/>
      <c r="J205" s="72"/>
      <c r="K205" s="35" t="s">
        <v>66</v>
      </c>
      <c r="L205" s="80">
        <v>205</v>
      </c>
      <c r="M205" s="80"/>
      <c r="N205" s="74"/>
      <c r="O205" s="91" t="s">
        <v>291</v>
      </c>
      <c r="P205" s="91">
        <v>1</v>
      </c>
      <c r="Q205" s="91" t="s">
        <v>292</v>
      </c>
      <c r="R205" s="91"/>
      <c r="S205" s="91"/>
      <c r="T205" s="90" t="str">
        <f>REPLACE(INDEX(GroupVertices[Group],MATCH(Edges[[#This Row],[Vertex 1]],GroupVertices[Vertex],0)),1,1,"")</f>
        <v>1</v>
      </c>
      <c r="U205" s="90" t="str">
        <f>REPLACE(INDEX(GroupVertices[Group],MATCH(Edges[[#This Row],[Vertex 2]],GroupVertices[Vertex],0)),1,1,"")</f>
        <v>1</v>
      </c>
      <c r="V205" s="35"/>
      <c r="W205" s="35"/>
      <c r="X205" s="35"/>
      <c r="Y205" s="35"/>
      <c r="Z205" s="35"/>
      <c r="AA205" s="35"/>
      <c r="AB205" s="35"/>
      <c r="AC205" s="35"/>
      <c r="AD205" s="35"/>
    </row>
    <row r="206" spans="1:30" ht="15">
      <c r="A206" s="66" t="s">
        <v>212</v>
      </c>
      <c r="B206" s="66" t="s">
        <v>255</v>
      </c>
      <c r="C206" s="67"/>
      <c r="D206" s="68">
        <v>1</v>
      </c>
      <c r="E206" s="69" t="s">
        <v>132</v>
      </c>
      <c r="F206" s="70"/>
      <c r="G206" s="67"/>
      <c r="H206" s="71"/>
      <c r="I206" s="72"/>
      <c r="J206" s="72"/>
      <c r="K206" s="35" t="s">
        <v>65</v>
      </c>
      <c r="L206" s="80">
        <v>206</v>
      </c>
      <c r="M206" s="80"/>
      <c r="N206" s="74"/>
      <c r="O206" s="91" t="s">
        <v>291</v>
      </c>
      <c r="P206" s="91">
        <v>1</v>
      </c>
      <c r="Q206" s="91" t="s">
        <v>292</v>
      </c>
      <c r="R206" s="91"/>
      <c r="S206" s="91"/>
      <c r="T206" s="90" t="str">
        <f>REPLACE(INDEX(GroupVertices[Group],MATCH(Edges[[#This Row],[Vertex 1]],GroupVertices[Vertex],0)),1,1,"")</f>
        <v>1</v>
      </c>
      <c r="U206" s="90" t="str">
        <f>REPLACE(INDEX(GroupVertices[Group],MATCH(Edges[[#This Row],[Vertex 2]],GroupVertices[Vertex],0)),1,1,"")</f>
        <v>1</v>
      </c>
      <c r="V206" s="35"/>
      <c r="W206" s="35"/>
      <c r="X206" s="35"/>
      <c r="Y206" s="35"/>
      <c r="Z206" s="35"/>
      <c r="AA206" s="35"/>
      <c r="AB206" s="35"/>
      <c r="AC206" s="35"/>
      <c r="AD206" s="35"/>
    </row>
    <row r="207" spans="1:30" ht="15">
      <c r="A207" s="66" t="s">
        <v>256</v>
      </c>
      <c r="B207" s="66" t="s">
        <v>255</v>
      </c>
      <c r="C207" s="67"/>
      <c r="D207" s="68">
        <v>1</v>
      </c>
      <c r="E207" s="69" t="s">
        <v>132</v>
      </c>
      <c r="F207" s="70"/>
      <c r="G207" s="67"/>
      <c r="H207" s="71"/>
      <c r="I207" s="72"/>
      <c r="J207" s="72"/>
      <c r="K207" s="35" t="s">
        <v>66</v>
      </c>
      <c r="L207" s="80">
        <v>207</v>
      </c>
      <c r="M207" s="80"/>
      <c r="N207" s="74"/>
      <c r="O207" s="91" t="s">
        <v>291</v>
      </c>
      <c r="P207" s="91">
        <v>1</v>
      </c>
      <c r="Q207" s="91" t="s">
        <v>292</v>
      </c>
      <c r="R207" s="91"/>
      <c r="S207" s="91"/>
      <c r="T207" s="90" t="str">
        <f>REPLACE(INDEX(GroupVertices[Group],MATCH(Edges[[#This Row],[Vertex 1]],GroupVertices[Vertex],0)),1,1,"")</f>
        <v>1</v>
      </c>
      <c r="U207" s="90" t="str">
        <f>REPLACE(INDEX(GroupVertices[Group],MATCH(Edges[[#This Row],[Vertex 2]],GroupVertices[Vertex],0)),1,1,"")</f>
        <v>1</v>
      </c>
      <c r="V207" s="35"/>
      <c r="W207" s="35"/>
      <c r="X207" s="35"/>
      <c r="Y207" s="35"/>
      <c r="Z207" s="35"/>
      <c r="AA207" s="35"/>
      <c r="AB207" s="35"/>
      <c r="AC207" s="35"/>
      <c r="AD207" s="35"/>
    </row>
    <row r="208" spans="1:30" ht="15">
      <c r="A208" s="66" t="s">
        <v>212</v>
      </c>
      <c r="B208" s="66" t="s">
        <v>256</v>
      </c>
      <c r="C208" s="67"/>
      <c r="D208" s="68">
        <v>1</v>
      </c>
      <c r="E208" s="69" t="s">
        <v>132</v>
      </c>
      <c r="F208" s="70"/>
      <c r="G208" s="67"/>
      <c r="H208" s="71"/>
      <c r="I208" s="72"/>
      <c r="J208" s="72"/>
      <c r="K208" s="35" t="s">
        <v>65</v>
      </c>
      <c r="L208" s="80">
        <v>208</v>
      </c>
      <c r="M208" s="80"/>
      <c r="N208" s="74"/>
      <c r="O208" s="91" t="s">
        <v>291</v>
      </c>
      <c r="P208" s="91">
        <v>1</v>
      </c>
      <c r="Q208" s="91" t="s">
        <v>292</v>
      </c>
      <c r="R208" s="91"/>
      <c r="S208" s="91"/>
      <c r="T208" s="90" t="str">
        <f>REPLACE(INDEX(GroupVertices[Group],MATCH(Edges[[#This Row],[Vertex 1]],GroupVertices[Vertex],0)),1,1,"")</f>
        <v>1</v>
      </c>
      <c r="U208" s="90" t="str">
        <f>REPLACE(INDEX(GroupVertices[Group],MATCH(Edges[[#This Row],[Vertex 2]],GroupVertices[Vertex],0)),1,1,"")</f>
        <v>1</v>
      </c>
      <c r="V208" s="35"/>
      <c r="W208" s="35"/>
      <c r="X208" s="35"/>
      <c r="Y208" s="35"/>
      <c r="Z208" s="35"/>
      <c r="AA208" s="35"/>
      <c r="AB208" s="35"/>
      <c r="AC208" s="35"/>
      <c r="AD208" s="35"/>
    </row>
    <row r="209" spans="1:30" ht="15">
      <c r="A209" s="66" t="s">
        <v>257</v>
      </c>
      <c r="B209" s="66" t="s">
        <v>258</v>
      </c>
      <c r="C209" s="67"/>
      <c r="D209" s="68">
        <v>1</v>
      </c>
      <c r="E209" s="69" t="s">
        <v>132</v>
      </c>
      <c r="F209" s="70"/>
      <c r="G209" s="67"/>
      <c r="H209" s="71"/>
      <c r="I209" s="72"/>
      <c r="J209" s="72"/>
      <c r="K209" s="35" t="s">
        <v>66</v>
      </c>
      <c r="L209" s="80">
        <v>209</v>
      </c>
      <c r="M209" s="80"/>
      <c r="N209" s="74"/>
      <c r="O209" s="91" t="s">
        <v>291</v>
      </c>
      <c r="P209" s="91">
        <v>1</v>
      </c>
      <c r="Q209" s="91" t="s">
        <v>292</v>
      </c>
      <c r="R209" s="91"/>
      <c r="S209" s="91"/>
      <c r="T209" s="90" t="str">
        <f>REPLACE(INDEX(GroupVertices[Group],MATCH(Edges[[#This Row],[Vertex 1]],GroupVertices[Vertex],0)),1,1,"")</f>
        <v>1</v>
      </c>
      <c r="U209" s="90" t="str">
        <f>REPLACE(INDEX(GroupVertices[Group],MATCH(Edges[[#This Row],[Vertex 2]],GroupVertices[Vertex],0)),1,1,"")</f>
        <v>1</v>
      </c>
      <c r="V209" s="35"/>
      <c r="W209" s="35"/>
      <c r="X209" s="35"/>
      <c r="Y209" s="35"/>
      <c r="Z209" s="35"/>
      <c r="AA209" s="35"/>
      <c r="AB209" s="35"/>
      <c r="AC209" s="35"/>
      <c r="AD209" s="35"/>
    </row>
    <row r="210" spans="1:30" ht="15">
      <c r="A210" s="66" t="s">
        <v>257</v>
      </c>
      <c r="B210" s="66" t="s">
        <v>268</v>
      </c>
      <c r="C210" s="67"/>
      <c r="D210" s="68">
        <v>1</v>
      </c>
      <c r="E210" s="69" t="s">
        <v>132</v>
      </c>
      <c r="F210" s="70"/>
      <c r="G210" s="67"/>
      <c r="H210" s="71"/>
      <c r="I210" s="72"/>
      <c r="J210" s="72"/>
      <c r="K210" s="35" t="s">
        <v>65</v>
      </c>
      <c r="L210" s="80">
        <v>210</v>
      </c>
      <c r="M210" s="80"/>
      <c r="N210" s="74"/>
      <c r="O210" s="91" t="s">
        <v>291</v>
      </c>
      <c r="P210" s="91">
        <v>1</v>
      </c>
      <c r="Q210" s="91" t="s">
        <v>292</v>
      </c>
      <c r="R210" s="91"/>
      <c r="S210" s="91"/>
      <c r="T210" s="90" t="str">
        <f>REPLACE(INDEX(GroupVertices[Group],MATCH(Edges[[#This Row],[Vertex 1]],GroupVertices[Vertex],0)),1,1,"")</f>
        <v>1</v>
      </c>
      <c r="U210" s="90" t="str">
        <f>REPLACE(INDEX(GroupVertices[Group],MATCH(Edges[[#This Row],[Vertex 2]],GroupVertices[Vertex],0)),1,1,"")</f>
        <v>3</v>
      </c>
      <c r="V210" s="35"/>
      <c r="W210" s="35"/>
      <c r="X210" s="35"/>
      <c r="Y210" s="35"/>
      <c r="Z210" s="35"/>
      <c r="AA210" s="35"/>
      <c r="AB210" s="35"/>
      <c r="AC210" s="35"/>
      <c r="AD210" s="35"/>
    </row>
    <row r="211" spans="1:30" ht="15">
      <c r="A211" s="66" t="s">
        <v>257</v>
      </c>
      <c r="B211" s="66" t="s">
        <v>267</v>
      </c>
      <c r="C211" s="67"/>
      <c r="D211" s="68">
        <v>1</v>
      </c>
      <c r="E211" s="69" t="s">
        <v>132</v>
      </c>
      <c r="F211" s="70"/>
      <c r="G211" s="67"/>
      <c r="H211" s="71"/>
      <c r="I211" s="72"/>
      <c r="J211" s="72"/>
      <c r="K211" s="35" t="s">
        <v>65</v>
      </c>
      <c r="L211" s="80">
        <v>211</v>
      </c>
      <c r="M211" s="80"/>
      <c r="N211" s="74"/>
      <c r="O211" s="91" t="s">
        <v>291</v>
      </c>
      <c r="P211" s="91">
        <v>1</v>
      </c>
      <c r="Q211" s="91" t="s">
        <v>292</v>
      </c>
      <c r="R211" s="91"/>
      <c r="S211" s="91"/>
      <c r="T211" s="90" t="str">
        <f>REPLACE(INDEX(GroupVertices[Group],MATCH(Edges[[#This Row],[Vertex 1]],GroupVertices[Vertex],0)),1,1,"")</f>
        <v>1</v>
      </c>
      <c r="U211" s="90" t="str">
        <f>REPLACE(INDEX(GroupVertices[Group],MATCH(Edges[[#This Row],[Vertex 2]],GroupVertices[Vertex],0)),1,1,"")</f>
        <v>3</v>
      </c>
      <c r="V211" s="35"/>
      <c r="W211" s="35"/>
      <c r="X211" s="35"/>
      <c r="Y211" s="35"/>
      <c r="Z211" s="35"/>
      <c r="AA211" s="35"/>
      <c r="AB211" s="35"/>
      <c r="AC211" s="35"/>
      <c r="AD211" s="35"/>
    </row>
    <row r="212" spans="1:30" ht="15">
      <c r="A212" s="66" t="s">
        <v>212</v>
      </c>
      <c r="B212" s="66" t="s">
        <v>257</v>
      </c>
      <c r="C212" s="67"/>
      <c r="D212" s="68">
        <v>1</v>
      </c>
      <c r="E212" s="69" t="s">
        <v>132</v>
      </c>
      <c r="F212" s="70"/>
      <c r="G212" s="67"/>
      <c r="H212" s="71"/>
      <c r="I212" s="72"/>
      <c r="J212" s="72"/>
      <c r="K212" s="35" t="s">
        <v>65</v>
      </c>
      <c r="L212" s="80">
        <v>212</v>
      </c>
      <c r="M212" s="80"/>
      <c r="N212" s="74"/>
      <c r="O212" s="91" t="s">
        <v>291</v>
      </c>
      <c r="P212" s="91">
        <v>1</v>
      </c>
      <c r="Q212" s="91" t="s">
        <v>292</v>
      </c>
      <c r="R212" s="91"/>
      <c r="S212" s="91"/>
      <c r="T212" s="90" t="str">
        <f>REPLACE(INDEX(GroupVertices[Group],MATCH(Edges[[#This Row],[Vertex 1]],GroupVertices[Vertex],0)),1,1,"")</f>
        <v>1</v>
      </c>
      <c r="U212" s="90" t="str">
        <f>REPLACE(INDEX(GroupVertices[Group],MATCH(Edges[[#This Row],[Vertex 2]],GroupVertices[Vertex],0)),1,1,"")</f>
        <v>1</v>
      </c>
      <c r="V212" s="35"/>
      <c r="W212" s="35"/>
      <c r="X212" s="35"/>
      <c r="Y212" s="35"/>
      <c r="Z212" s="35"/>
      <c r="AA212" s="35"/>
      <c r="AB212" s="35"/>
      <c r="AC212" s="35"/>
      <c r="AD212" s="35"/>
    </row>
    <row r="213" spans="1:30" ht="15">
      <c r="A213" s="66" t="s">
        <v>258</v>
      </c>
      <c r="B213" s="66" t="s">
        <v>257</v>
      </c>
      <c r="C213" s="67"/>
      <c r="D213" s="68">
        <v>1</v>
      </c>
      <c r="E213" s="69" t="s">
        <v>132</v>
      </c>
      <c r="F213" s="70"/>
      <c r="G213" s="67"/>
      <c r="H213" s="71"/>
      <c r="I213" s="72"/>
      <c r="J213" s="72"/>
      <c r="K213" s="35" t="s">
        <v>66</v>
      </c>
      <c r="L213" s="80">
        <v>213</v>
      </c>
      <c r="M213" s="80"/>
      <c r="N213" s="74"/>
      <c r="O213" s="91" t="s">
        <v>291</v>
      </c>
      <c r="P213" s="91">
        <v>1</v>
      </c>
      <c r="Q213" s="91" t="s">
        <v>292</v>
      </c>
      <c r="R213" s="91"/>
      <c r="S213" s="91"/>
      <c r="T213" s="90" t="str">
        <f>REPLACE(INDEX(GroupVertices[Group],MATCH(Edges[[#This Row],[Vertex 1]],GroupVertices[Vertex],0)),1,1,"")</f>
        <v>1</v>
      </c>
      <c r="U213" s="90" t="str">
        <f>REPLACE(INDEX(GroupVertices[Group],MATCH(Edges[[#This Row],[Vertex 2]],GroupVertices[Vertex],0)),1,1,"")</f>
        <v>1</v>
      </c>
      <c r="V213" s="35"/>
      <c r="W213" s="35"/>
      <c r="X213" s="35"/>
      <c r="Y213" s="35"/>
      <c r="Z213" s="35"/>
      <c r="AA213" s="35"/>
      <c r="AB213" s="35"/>
      <c r="AC213" s="35"/>
      <c r="AD213" s="35"/>
    </row>
    <row r="214" spans="1:30" ht="15">
      <c r="A214" s="66" t="s">
        <v>259</v>
      </c>
      <c r="B214" s="66" t="s">
        <v>258</v>
      </c>
      <c r="C214" s="67"/>
      <c r="D214" s="68">
        <v>1</v>
      </c>
      <c r="E214" s="69" t="s">
        <v>132</v>
      </c>
      <c r="F214" s="70"/>
      <c r="G214" s="67"/>
      <c r="H214" s="71"/>
      <c r="I214" s="72"/>
      <c r="J214" s="72"/>
      <c r="K214" s="35" t="s">
        <v>65</v>
      </c>
      <c r="L214" s="80">
        <v>214</v>
      </c>
      <c r="M214" s="80"/>
      <c r="N214" s="74"/>
      <c r="O214" s="91" t="s">
        <v>291</v>
      </c>
      <c r="P214" s="91">
        <v>1</v>
      </c>
      <c r="Q214" s="91" t="s">
        <v>292</v>
      </c>
      <c r="R214" s="91"/>
      <c r="S214" s="91"/>
      <c r="T214" s="90" t="str">
        <f>REPLACE(INDEX(GroupVertices[Group],MATCH(Edges[[#This Row],[Vertex 1]],GroupVertices[Vertex],0)),1,1,"")</f>
        <v>4</v>
      </c>
      <c r="U214" s="90" t="str">
        <f>REPLACE(INDEX(GroupVertices[Group],MATCH(Edges[[#This Row],[Vertex 2]],GroupVertices[Vertex],0)),1,1,"")</f>
        <v>1</v>
      </c>
      <c r="V214" s="35"/>
      <c r="W214" s="35"/>
      <c r="X214" s="35"/>
      <c r="Y214" s="35"/>
      <c r="Z214" s="35"/>
      <c r="AA214" s="35"/>
      <c r="AB214" s="35"/>
      <c r="AC214" s="35"/>
      <c r="AD214" s="35"/>
    </row>
    <row r="215" spans="1:30" ht="15">
      <c r="A215" s="66" t="s">
        <v>212</v>
      </c>
      <c r="B215" s="66" t="s">
        <v>258</v>
      </c>
      <c r="C215" s="67"/>
      <c r="D215" s="68">
        <v>1</v>
      </c>
      <c r="E215" s="69" t="s">
        <v>132</v>
      </c>
      <c r="F215" s="70"/>
      <c r="G215" s="67"/>
      <c r="H215" s="71"/>
      <c r="I215" s="72"/>
      <c r="J215" s="72"/>
      <c r="K215" s="35" t="s">
        <v>65</v>
      </c>
      <c r="L215" s="80">
        <v>215</v>
      </c>
      <c r="M215" s="80"/>
      <c r="N215" s="74"/>
      <c r="O215" s="91" t="s">
        <v>291</v>
      </c>
      <c r="P215" s="91">
        <v>1</v>
      </c>
      <c r="Q215" s="91" t="s">
        <v>292</v>
      </c>
      <c r="R215" s="91"/>
      <c r="S215" s="91"/>
      <c r="T215" s="90" t="str">
        <f>REPLACE(INDEX(GroupVertices[Group],MATCH(Edges[[#This Row],[Vertex 1]],GroupVertices[Vertex],0)),1,1,"")</f>
        <v>1</v>
      </c>
      <c r="U215" s="90" t="str">
        <f>REPLACE(INDEX(GroupVertices[Group],MATCH(Edges[[#This Row],[Vertex 2]],GroupVertices[Vertex],0)),1,1,"")</f>
        <v>1</v>
      </c>
      <c r="V215" s="35"/>
      <c r="W215" s="35"/>
      <c r="X215" s="35"/>
      <c r="Y215" s="35"/>
      <c r="Z215" s="35"/>
      <c r="AA215" s="35"/>
      <c r="AB215" s="35"/>
      <c r="AC215" s="35"/>
      <c r="AD215" s="35"/>
    </row>
    <row r="216" spans="1:30" ht="15">
      <c r="A216" s="66" t="s">
        <v>212</v>
      </c>
      <c r="B216" s="66" t="s">
        <v>286</v>
      </c>
      <c r="C216" s="67"/>
      <c r="D216" s="68">
        <v>1</v>
      </c>
      <c r="E216" s="69" t="s">
        <v>132</v>
      </c>
      <c r="F216" s="70"/>
      <c r="G216" s="67"/>
      <c r="H216" s="71"/>
      <c r="I216" s="72"/>
      <c r="J216" s="72"/>
      <c r="K216" s="35" t="s">
        <v>65</v>
      </c>
      <c r="L216" s="80">
        <v>216</v>
      </c>
      <c r="M216" s="80"/>
      <c r="N216" s="74"/>
      <c r="O216" s="91" t="s">
        <v>291</v>
      </c>
      <c r="P216" s="91">
        <v>1</v>
      </c>
      <c r="Q216" s="91" t="s">
        <v>292</v>
      </c>
      <c r="R216" s="91"/>
      <c r="S216" s="91"/>
      <c r="T216" s="90" t="str">
        <f>REPLACE(INDEX(GroupVertices[Group],MATCH(Edges[[#This Row],[Vertex 1]],GroupVertices[Vertex],0)),1,1,"")</f>
        <v>1</v>
      </c>
      <c r="U216" s="90" t="str">
        <f>REPLACE(INDEX(GroupVertices[Group],MATCH(Edges[[#This Row],[Vertex 2]],GroupVertices[Vertex],0)),1,1,"")</f>
        <v>1</v>
      </c>
      <c r="V216" s="35"/>
      <c r="W216" s="35"/>
      <c r="X216" s="35"/>
      <c r="Y216" s="35"/>
      <c r="Z216" s="35"/>
      <c r="AA216" s="35"/>
      <c r="AB216" s="35"/>
      <c r="AC216" s="35"/>
      <c r="AD216" s="35"/>
    </row>
    <row r="217" spans="1:30" ht="15">
      <c r="A217" s="66" t="s">
        <v>260</v>
      </c>
      <c r="B217" s="66" t="s">
        <v>261</v>
      </c>
      <c r="C217" s="67"/>
      <c r="D217" s="68">
        <v>1</v>
      </c>
      <c r="E217" s="69" t="s">
        <v>132</v>
      </c>
      <c r="F217" s="70"/>
      <c r="G217" s="67"/>
      <c r="H217" s="71"/>
      <c r="I217" s="72"/>
      <c r="J217" s="72"/>
      <c r="K217" s="35" t="s">
        <v>65</v>
      </c>
      <c r="L217" s="80">
        <v>217</v>
      </c>
      <c r="M217" s="80"/>
      <c r="N217" s="74"/>
      <c r="O217" s="91" t="s">
        <v>291</v>
      </c>
      <c r="P217" s="91">
        <v>1</v>
      </c>
      <c r="Q217" s="91" t="s">
        <v>292</v>
      </c>
      <c r="R217" s="91"/>
      <c r="S217" s="91"/>
      <c r="T217" s="90" t="str">
        <f>REPLACE(INDEX(GroupVertices[Group],MATCH(Edges[[#This Row],[Vertex 1]],GroupVertices[Vertex],0)),1,1,"")</f>
        <v>3</v>
      </c>
      <c r="U217" s="90" t="str">
        <f>REPLACE(INDEX(GroupVertices[Group],MATCH(Edges[[#This Row],[Vertex 2]],GroupVertices[Vertex],0)),1,1,"")</f>
        <v>3</v>
      </c>
      <c r="V217" s="35"/>
      <c r="W217" s="35"/>
      <c r="X217" s="35"/>
      <c r="Y217" s="35"/>
      <c r="Z217" s="35"/>
      <c r="AA217" s="35"/>
      <c r="AB217" s="35"/>
      <c r="AC217" s="35"/>
      <c r="AD217" s="35"/>
    </row>
    <row r="218" spans="1:30" ht="15">
      <c r="A218" s="66" t="s">
        <v>261</v>
      </c>
      <c r="B218" s="66" t="s">
        <v>267</v>
      </c>
      <c r="C218" s="67"/>
      <c r="D218" s="68">
        <v>1</v>
      </c>
      <c r="E218" s="69" t="s">
        <v>132</v>
      </c>
      <c r="F218" s="70"/>
      <c r="G218" s="67"/>
      <c r="H218" s="71"/>
      <c r="I218" s="72"/>
      <c r="J218" s="72"/>
      <c r="K218" s="35" t="s">
        <v>65</v>
      </c>
      <c r="L218" s="80">
        <v>218</v>
      </c>
      <c r="M218" s="80"/>
      <c r="N218" s="74"/>
      <c r="O218" s="91" t="s">
        <v>291</v>
      </c>
      <c r="P218" s="91">
        <v>1</v>
      </c>
      <c r="Q218" s="91" t="s">
        <v>292</v>
      </c>
      <c r="R218" s="91"/>
      <c r="S218" s="91"/>
      <c r="T218" s="90" t="str">
        <f>REPLACE(INDEX(GroupVertices[Group],MATCH(Edges[[#This Row],[Vertex 1]],GroupVertices[Vertex],0)),1,1,"")</f>
        <v>3</v>
      </c>
      <c r="U218" s="90" t="str">
        <f>REPLACE(INDEX(GroupVertices[Group],MATCH(Edges[[#This Row],[Vertex 2]],GroupVertices[Vertex],0)),1,1,"")</f>
        <v>3</v>
      </c>
      <c r="V218" s="35"/>
      <c r="W218" s="35"/>
      <c r="X218" s="35"/>
      <c r="Y218" s="35"/>
      <c r="Z218" s="35"/>
      <c r="AA218" s="35"/>
      <c r="AB218" s="35"/>
      <c r="AC218" s="35"/>
      <c r="AD218" s="35"/>
    </row>
    <row r="219" spans="1:30" ht="15">
      <c r="A219" s="66" t="s">
        <v>212</v>
      </c>
      <c r="B219" s="66" t="s">
        <v>261</v>
      </c>
      <c r="C219" s="67"/>
      <c r="D219" s="68">
        <v>1</v>
      </c>
      <c r="E219" s="69" t="s">
        <v>132</v>
      </c>
      <c r="F219" s="70"/>
      <c r="G219" s="67"/>
      <c r="H219" s="71"/>
      <c r="I219" s="72"/>
      <c r="J219" s="72"/>
      <c r="K219" s="35" t="s">
        <v>65</v>
      </c>
      <c r="L219" s="80">
        <v>219</v>
      </c>
      <c r="M219" s="80"/>
      <c r="N219" s="74"/>
      <c r="O219" s="91" t="s">
        <v>291</v>
      </c>
      <c r="P219" s="91">
        <v>1</v>
      </c>
      <c r="Q219" s="91" t="s">
        <v>292</v>
      </c>
      <c r="R219" s="91"/>
      <c r="S219" s="91"/>
      <c r="T219" s="90" t="str">
        <f>REPLACE(INDEX(GroupVertices[Group],MATCH(Edges[[#This Row],[Vertex 1]],GroupVertices[Vertex],0)),1,1,"")</f>
        <v>1</v>
      </c>
      <c r="U219" s="90" t="str">
        <f>REPLACE(INDEX(GroupVertices[Group],MATCH(Edges[[#This Row],[Vertex 2]],GroupVertices[Vertex],0)),1,1,"")</f>
        <v>3</v>
      </c>
      <c r="V219" s="35"/>
      <c r="W219" s="35"/>
      <c r="X219" s="35"/>
      <c r="Y219" s="35"/>
      <c r="Z219" s="35"/>
      <c r="AA219" s="35"/>
      <c r="AB219" s="35"/>
      <c r="AC219" s="35"/>
      <c r="AD219" s="35"/>
    </row>
    <row r="220" spans="1:30" ht="15">
      <c r="A220" s="66" t="s">
        <v>239</v>
      </c>
      <c r="B220" s="66" t="s">
        <v>262</v>
      </c>
      <c r="C220" s="67"/>
      <c r="D220" s="68">
        <v>1</v>
      </c>
      <c r="E220" s="69" t="s">
        <v>132</v>
      </c>
      <c r="F220" s="70"/>
      <c r="G220" s="67"/>
      <c r="H220" s="71"/>
      <c r="I220" s="72"/>
      <c r="J220" s="72"/>
      <c r="K220" s="35" t="s">
        <v>65</v>
      </c>
      <c r="L220" s="80">
        <v>220</v>
      </c>
      <c r="M220" s="80"/>
      <c r="N220" s="74"/>
      <c r="O220" s="91" t="s">
        <v>291</v>
      </c>
      <c r="P220" s="91">
        <v>1</v>
      </c>
      <c r="Q220" s="91" t="s">
        <v>292</v>
      </c>
      <c r="R220" s="91"/>
      <c r="S220" s="91"/>
      <c r="T220" s="90" t="str">
        <f>REPLACE(INDEX(GroupVertices[Group],MATCH(Edges[[#This Row],[Vertex 1]],GroupVertices[Vertex],0)),1,1,"")</f>
        <v>2</v>
      </c>
      <c r="U220" s="90" t="str">
        <f>REPLACE(INDEX(GroupVertices[Group],MATCH(Edges[[#This Row],[Vertex 2]],GroupVertices[Vertex],0)),1,1,"")</f>
        <v>4</v>
      </c>
      <c r="V220" s="35"/>
      <c r="W220" s="35"/>
      <c r="X220" s="35"/>
      <c r="Y220" s="35"/>
      <c r="Z220" s="35"/>
      <c r="AA220" s="35"/>
      <c r="AB220" s="35"/>
      <c r="AC220" s="35"/>
      <c r="AD220" s="35"/>
    </row>
    <row r="221" spans="1:30" ht="15">
      <c r="A221" s="66" t="s">
        <v>262</v>
      </c>
      <c r="B221" s="66" t="s">
        <v>250</v>
      </c>
      <c r="C221" s="67"/>
      <c r="D221" s="68">
        <v>1</v>
      </c>
      <c r="E221" s="69" t="s">
        <v>132</v>
      </c>
      <c r="F221" s="70"/>
      <c r="G221" s="67"/>
      <c r="H221" s="71"/>
      <c r="I221" s="72"/>
      <c r="J221" s="72"/>
      <c r="K221" s="35" t="s">
        <v>66</v>
      </c>
      <c r="L221" s="80">
        <v>221</v>
      </c>
      <c r="M221" s="80"/>
      <c r="N221" s="74"/>
      <c r="O221" s="91" t="s">
        <v>291</v>
      </c>
      <c r="P221" s="91">
        <v>1</v>
      </c>
      <c r="Q221" s="91" t="s">
        <v>292</v>
      </c>
      <c r="R221" s="91"/>
      <c r="S221" s="91"/>
      <c r="T221" s="90" t="str">
        <f>REPLACE(INDEX(GroupVertices[Group],MATCH(Edges[[#This Row],[Vertex 1]],GroupVertices[Vertex],0)),1,1,"")</f>
        <v>4</v>
      </c>
      <c r="U221" s="90" t="str">
        <f>REPLACE(INDEX(GroupVertices[Group],MATCH(Edges[[#This Row],[Vertex 2]],GroupVertices[Vertex],0)),1,1,"")</f>
        <v>3</v>
      </c>
      <c r="V221" s="35"/>
      <c r="W221" s="35"/>
      <c r="X221" s="35"/>
      <c r="Y221" s="35"/>
      <c r="Z221" s="35"/>
      <c r="AA221" s="35"/>
      <c r="AB221" s="35"/>
      <c r="AC221" s="35"/>
      <c r="AD221" s="35"/>
    </row>
    <row r="222" spans="1:30" ht="15">
      <c r="A222" s="66" t="s">
        <v>212</v>
      </c>
      <c r="B222" s="66" t="s">
        <v>262</v>
      </c>
      <c r="C222" s="67"/>
      <c r="D222" s="68">
        <v>1</v>
      </c>
      <c r="E222" s="69" t="s">
        <v>132</v>
      </c>
      <c r="F222" s="70"/>
      <c r="G222" s="67"/>
      <c r="H222" s="71"/>
      <c r="I222" s="72"/>
      <c r="J222" s="72"/>
      <c r="K222" s="35" t="s">
        <v>65</v>
      </c>
      <c r="L222" s="80">
        <v>222</v>
      </c>
      <c r="M222" s="80"/>
      <c r="N222" s="74"/>
      <c r="O222" s="91" t="s">
        <v>291</v>
      </c>
      <c r="P222" s="91">
        <v>1</v>
      </c>
      <c r="Q222" s="91" t="s">
        <v>292</v>
      </c>
      <c r="R222" s="91"/>
      <c r="S222" s="91"/>
      <c r="T222" s="90" t="str">
        <f>REPLACE(INDEX(GroupVertices[Group],MATCH(Edges[[#This Row],[Vertex 1]],GroupVertices[Vertex],0)),1,1,"")</f>
        <v>1</v>
      </c>
      <c r="U222" s="90" t="str">
        <f>REPLACE(INDEX(GroupVertices[Group],MATCH(Edges[[#This Row],[Vertex 2]],GroupVertices[Vertex],0)),1,1,"")</f>
        <v>4</v>
      </c>
      <c r="V222" s="35"/>
      <c r="W222" s="35"/>
      <c r="X222" s="35"/>
      <c r="Y222" s="35"/>
      <c r="Z222" s="35"/>
      <c r="AA222" s="35"/>
      <c r="AB222" s="35"/>
      <c r="AC222" s="35"/>
      <c r="AD222" s="35"/>
    </row>
    <row r="223" spans="1:30" ht="15">
      <c r="A223" s="66" t="s">
        <v>245</v>
      </c>
      <c r="B223" s="66" t="s">
        <v>262</v>
      </c>
      <c r="C223" s="67"/>
      <c r="D223" s="68">
        <v>1</v>
      </c>
      <c r="E223" s="69" t="s">
        <v>132</v>
      </c>
      <c r="F223" s="70"/>
      <c r="G223" s="67"/>
      <c r="H223" s="71"/>
      <c r="I223" s="72"/>
      <c r="J223" s="72"/>
      <c r="K223" s="35" t="s">
        <v>65</v>
      </c>
      <c r="L223" s="80">
        <v>223</v>
      </c>
      <c r="M223" s="80"/>
      <c r="N223" s="74"/>
      <c r="O223" s="91" t="s">
        <v>291</v>
      </c>
      <c r="P223" s="91">
        <v>1</v>
      </c>
      <c r="Q223" s="91" t="s">
        <v>292</v>
      </c>
      <c r="R223" s="91"/>
      <c r="S223" s="91"/>
      <c r="T223" s="90" t="str">
        <f>REPLACE(INDEX(GroupVertices[Group],MATCH(Edges[[#This Row],[Vertex 1]],GroupVertices[Vertex],0)),1,1,"")</f>
        <v>3</v>
      </c>
      <c r="U223" s="90" t="str">
        <f>REPLACE(INDEX(GroupVertices[Group],MATCH(Edges[[#This Row],[Vertex 2]],GroupVertices[Vertex],0)),1,1,"")</f>
        <v>4</v>
      </c>
      <c r="V223" s="35"/>
      <c r="W223" s="35"/>
      <c r="X223" s="35"/>
      <c r="Y223" s="35"/>
      <c r="Z223" s="35"/>
      <c r="AA223" s="35"/>
      <c r="AB223" s="35"/>
      <c r="AC223" s="35"/>
      <c r="AD223" s="35"/>
    </row>
    <row r="224" spans="1:30" ht="15">
      <c r="A224" s="66" t="s">
        <v>253</v>
      </c>
      <c r="B224" s="66" t="s">
        <v>262</v>
      </c>
      <c r="C224" s="67"/>
      <c r="D224" s="68">
        <v>1</v>
      </c>
      <c r="E224" s="69" t="s">
        <v>132</v>
      </c>
      <c r="F224" s="70"/>
      <c r="G224" s="67"/>
      <c r="H224" s="71"/>
      <c r="I224" s="72"/>
      <c r="J224" s="72"/>
      <c r="K224" s="35" t="s">
        <v>65</v>
      </c>
      <c r="L224" s="80">
        <v>224</v>
      </c>
      <c r="M224" s="80"/>
      <c r="N224" s="74"/>
      <c r="O224" s="91" t="s">
        <v>291</v>
      </c>
      <c r="P224" s="91">
        <v>1</v>
      </c>
      <c r="Q224" s="91" t="s">
        <v>292</v>
      </c>
      <c r="R224" s="91"/>
      <c r="S224" s="91"/>
      <c r="T224" s="90" t="str">
        <f>REPLACE(INDEX(GroupVertices[Group],MATCH(Edges[[#This Row],[Vertex 1]],GroupVertices[Vertex],0)),1,1,"")</f>
        <v>3</v>
      </c>
      <c r="U224" s="90" t="str">
        <f>REPLACE(INDEX(GroupVertices[Group],MATCH(Edges[[#This Row],[Vertex 2]],GroupVertices[Vertex],0)),1,1,"")</f>
        <v>4</v>
      </c>
      <c r="V224" s="35"/>
      <c r="W224" s="35"/>
      <c r="X224" s="35"/>
      <c r="Y224" s="35"/>
      <c r="Z224" s="35"/>
      <c r="AA224" s="35"/>
      <c r="AB224" s="35"/>
      <c r="AC224" s="35"/>
      <c r="AD224" s="35"/>
    </row>
    <row r="225" spans="1:30" ht="15">
      <c r="A225" s="66" t="s">
        <v>250</v>
      </c>
      <c r="B225" s="66" t="s">
        <v>262</v>
      </c>
      <c r="C225" s="67"/>
      <c r="D225" s="68">
        <v>1</v>
      </c>
      <c r="E225" s="69" t="s">
        <v>132</v>
      </c>
      <c r="F225" s="70"/>
      <c r="G225" s="67"/>
      <c r="H225" s="71"/>
      <c r="I225" s="72"/>
      <c r="J225" s="72"/>
      <c r="K225" s="35" t="s">
        <v>66</v>
      </c>
      <c r="L225" s="80">
        <v>225</v>
      </c>
      <c r="M225" s="80"/>
      <c r="N225" s="74"/>
      <c r="O225" s="91" t="s">
        <v>291</v>
      </c>
      <c r="P225" s="91">
        <v>1</v>
      </c>
      <c r="Q225" s="91" t="s">
        <v>292</v>
      </c>
      <c r="R225" s="91"/>
      <c r="S225" s="91"/>
      <c r="T225" s="90" t="str">
        <f>REPLACE(INDEX(GroupVertices[Group],MATCH(Edges[[#This Row],[Vertex 1]],GroupVertices[Vertex],0)),1,1,"")</f>
        <v>3</v>
      </c>
      <c r="U225" s="90" t="str">
        <f>REPLACE(INDEX(GroupVertices[Group],MATCH(Edges[[#This Row],[Vertex 2]],GroupVertices[Vertex],0)),1,1,"")</f>
        <v>4</v>
      </c>
      <c r="V225" s="35"/>
      <c r="W225" s="35"/>
      <c r="X225" s="35"/>
      <c r="Y225" s="35"/>
      <c r="Z225" s="35"/>
      <c r="AA225" s="35"/>
      <c r="AB225" s="35"/>
      <c r="AC225" s="35"/>
      <c r="AD225" s="35"/>
    </row>
    <row r="226" spans="1:30" ht="15">
      <c r="A226" s="66" t="s">
        <v>259</v>
      </c>
      <c r="B226" s="66" t="s">
        <v>262</v>
      </c>
      <c r="C226" s="67"/>
      <c r="D226" s="68">
        <v>1</v>
      </c>
      <c r="E226" s="69" t="s">
        <v>132</v>
      </c>
      <c r="F226" s="70"/>
      <c r="G226" s="67"/>
      <c r="H226" s="71"/>
      <c r="I226" s="72"/>
      <c r="J226" s="72"/>
      <c r="K226" s="35" t="s">
        <v>65</v>
      </c>
      <c r="L226" s="80">
        <v>226</v>
      </c>
      <c r="M226" s="80"/>
      <c r="N226" s="74"/>
      <c r="O226" s="91" t="s">
        <v>291</v>
      </c>
      <c r="P226" s="91">
        <v>1</v>
      </c>
      <c r="Q226" s="91" t="s">
        <v>292</v>
      </c>
      <c r="R226" s="91"/>
      <c r="S226" s="91"/>
      <c r="T226" s="90" t="str">
        <f>REPLACE(INDEX(GroupVertices[Group],MATCH(Edges[[#This Row],[Vertex 1]],GroupVertices[Vertex],0)),1,1,"")</f>
        <v>4</v>
      </c>
      <c r="U226" s="90" t="str">
        <f>REPLACE(INDEX(GroupVertices[Group],MATCH(Edges[[#This Row],[Vertex 2]],GroupVertices[Vertex],0)),1,1,"")</f>
        <v>4</v>
      </c>
      <c r="V226" s="35"/>
      <c r="W226" s="35"/>
      <c r="X226" s="35"/>
      <c r="Y226" s="35"/>
      <c r="Z226" s="35"/>
      <c r="AA226" s="35"/>
      <c r="AB226" s="35"/>
      <c r="AC226" s="35"/>
      <c r="AD226" s="35"/>
    </row>
    <row r="227" spans="1:30" ht="15">
      <c r="A227" s="66" t="s">
        <v>263</v>
      </c>
      <c r="B227" s="66" t="s">
        <v>262</v>
      </c>
      <c r="C227" s="67"/>
      <c r="D227" s="68">
        <v>1</v>
      </c>
      <c r="E227" s="69" t="s">
        <v>132</v>
      </c>
      <c r="F227" s="70"/>
      <c r="G227" s="67"/>
      <c r="H227" s="71"/>
      <c r="I227" s="72"/>
      <c r="J227" s="72"/>
      <c r="K227" s="35" t="s">
        <v>65</v>
      </c>
      <c r="L227" s="80">
        <v>227</v>
      </c>
      <c r="M227" s="80"/>
      <c r="N227" s="74"/>
      <c r="O227" s="91" t="s">
        <v>291</v>
      </c>
      <c r="P227" s="91">
        <v>1</v>
      </c>
      <c r="Q227" s="91" t="s">
        <v>292</v>
      </c>
      <c r="R227" s="91"/>
      <c r="S227" s="91"/>
      <c r="T227" s="90" t="str">
        <f>REPLACE(INDEX(GroupVertices[Group],MATCH(Edges[[#This Row],[Vertex 1]],GroupVertices[Vertex],0)),1,1,"")</f>
        <v>4</v>
      </c>
      <c r="U227" s="90" t="str">
        <f>REPLACE(INDEX(GroupVertices[Group],MATCH(Edges[[#This Row],[Vertex 2]],GroupVertices[Vertex],0)),1,1,"")</f>
        <v>4</v>
      </c>
      <c r="V227" s="35"/>
      <c r="W227" s="35"/>
      <c r="X227" s="35"/>
      <c r="Y227" s="35"/>
      <c r="Z227" s="35"/>
      <c r="AA227" s="35"/>
      <c r="AB227" s="35"/>
      <c r="AC227" s="35"/>
      <c r="AD227" s="35"/>
    </row>
    <row r="228" spans="1:30" ht="15">
      <c r="A228" s="66" t="s">
        <v>264</v>
      </c>
      <c r="B228" s="66" t="s">
        <v>262</v>
      </c>
      <c r="C228" s="67"/>
      <c r="D228" s="68">
        <v>1</v>
      </c>
      <c r="E228" s="69" t="s">
        <v>132</v>
      </c>
      <c r="F228" s="70"/>
      <c r="G228" s="67"/>
      <c r="H228" s="71"/>
      <c r="I228" s="72"/>
      <c r="J228" s="72"/>
      <c r="K228" s="35" t="s">
        <v>65</v>
      </c>
      <c r="L228" s="80">
        <v>228</v>
      </c>
      <c r="M228" s="80"/>
      <c r="N228" s="74"/>
      <c r="O228" s="91" t="s">
        <v>291</v>
      </c>
      <c r="P228" s="91">
        <v>1</v>
      </c>
      <c r="Q228" s="91" t="s">
        <v>292</v>
      </c>
      <c r="R228" s="91"/>
      <c r="S228" s="91"/>
      <c r="T228" s="90" t="str">
        <f>REPLACE(INDEX(GroupVertices[Group],MATCH(Edges[[#This Row],[Vertex 1]],GroupVertices[Vertex],0)),1,1,"")</f>
        <v>4</v>
      </c>
      <c r="U228" s="90" t="str">
        <f>REPLACE(INDEX(GroupVertices[Group],MATCH(Edges[[#This Row],[Vertex 2]],GroupVertices[Vertex],0)),1,1,"")</f>
        <v>4</v>
      </c>
      <c r="V228" s="35"/>
      <c r="W228" s="35"/>
      <c r="X228" s="35"/>
      <c r="Y228" s="35"/>
      <c r="Z228" s="35"/>
      <c r="AA228" s="35"/>
      <c r="AB228" s="35"/>
      <c r="AC228" s="35"/>
      <c r="AD228" s="35"/>
    </row>
    <row r="229" spans="1:30" ht="15">
      <c r="A229" s="66" t="s">
        <v>260</v>
      </c>
      <c r="B229" s="66" t="s">
        <v>265</v>
      </c>
      <c r="C229" s="67"/>
      <c r="D229" s="68">
        <v>1</v>
      </c>
      <c r="E229" s="69" t="s">
        <v>132</v>
      </c>
      <c r="F229" s="70"/>
      <c r="G229" s="67"/>
      <c r="H229" s="71"/>
      <c r="I229" s="72"/>
      <c r="J229" s="72"/>
      <c r="K229" s="35" t="s">
        <v>65</v>
      </c>
      <c r="L229" s="80">
        <v>229</v>
      </c>
      <c r="M229" s="80"/>
      <c r="N229" s="74"/>
      <c r="O229" s="91" t="s">
        <v>291</v>
      </c>
      <c r="P229" s="91">
        <v>1</v>
      </c>
      <c r="Q229" s="91" t="s">
        <v>292</v>
      </c>
      <c r="R229" s="91"/>
      <c r="S229" s="91"/>
      <c r="T229" s="90" t="str">
        <f>REPLACE(INDEX(GroupVertices[Group],MATCH(Edges[[#This Row],[Vertex 1]],GroupVertices[Vertex],0)),1,1,"")</f>
        <v>3</v>
      </c>
      <c r="U229" s="90" t="str">
        <f>REPLACE(INDEX(GroupVertices[Group],MATCH(Edges[[#This Row],[Vertex 2]],GroupVertices[Vertex],0)),1,1,"")</f>
        <v>4</v>
      </c>
      <c r="V229" s="35"/>
      <c r="W229" s="35"/>
      <c r="X229" s="35"/>
      <c r="Y229" s="35"/>
      <c r="Z229" s="35"/>
      <c r="AA229" s="35"/>
      <c r="AB229" s="35"/>
      <c r="AC229" s="35"/>
      <c r="AD229" s="35"/>
    </row>
    <row r="230" spans="1:30" ht="15">
      <c r="A230" s="66" t="s">
        <v>265</v>
      </c>
      <c r="B230" s="66" t="s">
        <v>264</v>
      </c>
      <c r="C230" s="67"/>
      <c r="D230" s="68">
        <v>1</v>
      </c>
      <c r="E230" s="69" t="s">
        <v>132</v>
      </c>
      <c r="F230" s="70"/>
      <c r="G230" s="67"/>
      <c r="H230" s="71"/>
      <c r="I230" s="72"/>
      <c r="J230" s="72"/>
      <c r="K230" s="35" t="s">
        <v>66</v>
      </c>
      <c r="L230" s="80">
        <v>230</v>
      </c>
      <c r="M230" s="80"/>
      <c r="N230" s="74"/>
      <c r="O230" s="91" t="s">
        <v>291</v>
      </c>
      <c r="P230" s="91">
        <v>1</v>
      </c>
      <c r="Q230" s="91" t="s">
        <v>292</v>
      </c>
      <c r="R230" s="91"/>
      <c r="S230" s="91"/>
      <c r="T230" s="90" t="str">
        <f>REPLACE(INDEX(GroupVertices[Group],MATCH(Edges[[#This Row],[Vertex 1]],GroupVertices[Vertex],0)),1,1,"")</f>
        <v>4</v>
      </c>
      <c r="U230" s="90" t="str">
        <f>REPLACE(INDEX(GroupVertices[Group],MATCH(Edges[[#This Row],[Vertex 2]],GroupVertices[Vertex],0)),1,1,"")</f>
        <v>4</v>
      </c>
      <c r="V230" s="35"/>
      <c r="W230" s="35"/>
      <c r="X230" s="35"/>
      <c r="Y230" s="35"/>
      <c r="Z230" s="35"/>
      <c r="AA230" s="35"/>
      <c r="AB230" s="35"/>
      <c r="AC230" s="35"/>
      <c r="AD230" s="35"/>
    </row>
    <row r="231" spans="1:30" ht="15">
      <c r="A231" s="66" t="s">
        <v>212</v>
      </c>
      <c r="B231" s="66" t="s">
        <v>265</v>
      </c>
      <c r="C231" s="67"/>
      <c r="D231" s="68">
        <v>1</v>
      </c>
      <c r="E231" s="69" t="s">
        <v>132</v>
      </c>
      <c r="F231" s="70"/>
      <c r="G231" s="67"/>
      <c r="H231" s="71"/>
      <c r="I231" s="72"/>
      <c r="J231" s="72"/>
      <c r="K231" s="35" t="s">
        <v>65</v>
      </c>
      <c r="L231" s="80">
        <v>231</v>
      </c>
      <c r="M231" s="80"/>
      <c r="N231" s="74"/>
      <c r="O231" s="91" t="s">
        <v>291</v>
      </c>
      <c r="P231" s="91">
        <v>1</v>
      </c>
      <c r="Q231" s="91" t="s">
        <v>292</v>
      </c>
      <c r="R231" s="91"/>
      <c r="S231" s="91"/>
      <c r="T231" s="90" t="str">
        <f>REPLACE(INDEX(GroupVertices[Group],MATCH(Edges[[#This Row],[Vertex 1]],GroupVertices[Vertex],0)),1,1,"")</f>
        <v>1</v>
      </c>
      <c r="U231" s="90" t="str">
        <f>REPLACE(INDEX(GroupVertices[Group],MATCH(Edges[[#This Row],[Vertex 2]],GroupVertices[Vertex],0)),1,1,"")</f>
        <v>4</v>
      </c>
      <c r="V231" s="35"/>
      <c r="W231" s="35"/>
      <c r="X231" s="35"/>
      <c r="Y231" s="35"/>
      <c r="Z231" s="35"/>
      <c r="AA231" s="35"/>
      <c r="AB231" s="35"/>
      <c r="AC231" s="35"/>
      <c r="AD231" s="35"/>
    </row>
    <row r="232" spans="1:30" ht="15">
      <c r="A232" s="66" t="s">
        <v>264</v>
      </c>
      <c r="B232" s="66" t="s">
        <v>265</v>
      </c>
      <c r="C232" s="67"/>
      <c r="D232" s="68">
        <v>1</v>
      </c>
      <c r="E232" s="69" t="s">
        <v>132</v>
      </c>
      <c r="F232" s="70"/>
      <c r="G232" s="67"/>
      <c r="H232" s="71"/>
      <c r="I232" s="72"/>
      <c r="J232" s="72"/>
      <c r="K232" s="35" t="s">
        <v>66</v>
      </c>
      <c r="L232" s="80">
        <v>232</v>
      </c>
      <c r="M232" s="80"/>
      <c r="N232" s="74"/>
      <c r="O232" s="91" t="s">
        <v>291</v>
      </c>
      <c r="P232" s="91">
        <v>1</v>
      </c>
      <c r="Q232" s="91" t="s">
        <v>292</v>
      </c>
      <c r="R232" s="91"/>
      <c r="S232" s="91"/>
      <c r="T232" s="90" t="str">
        <f>REPLACE(INDEX(GroupVertices[Group],MATCH(Edges[[#This Row],[Vertex 1]],GroupVertices[Vertex],0)),1,1,"")</f>
        <v>4</v>
      </c>
      <c r="U232" s="90" t="str">
        <f>REPLACE(INDEX(GroupVertices[Group],MATCH(Edges[[#This Row],[Vertex 2]],GroupVertices[Vertex],0)),1,1,"")</f>
        <v>4</v>
      </c>
      <c r="V232" s="35"/>
      <c r="W232" s="35"/>
      <c r="X232" s="35"/>
      <c r="Y232" s="35"/>
      <c r="Z232" s="35"/>
      <c r="AA232" s="35"/>
      <c r="AB232" s="35"/>
      <c r="AC232" s="35"/>
      <c r="AD232" s="35"/>
    </row>
    <row r="233" spans="1:30" ht="15">
      <c r="A233" s="66" t="s">
        <v>266</v>
      </c>
      <c r="B233" s="66" t="s">
        <v>267</v>
      </c>
      <c r="C233" s="67"/>
      <c r="D233" s="68">
        <v>1</v>
      </c>
      <c r="E233" s="69" t="s">
        <v>132</v>
      </c>
      <c r="F233" s="70"/>
      <c r="G233" s="67"/>
      <c r="H233" s="71"/>
      <c r="I233" s="72"/>
      <c r="J233" s="72"/>
      <c r="K233" s="35" t="s">
        <v>65</v>
      </c>
      <c r="L233" s="80">
        <v>233</v>
      </c>
      <c r="M233" s="80"/>
      <c r="N233" s="74"/>
      <c r="O233" s="91" t="s">
        <v>291</v>
      </c>
      <c r="P233" s="91">
        <v>1</v>
      </c>
      <c r="Q233" s="91" t="s">
        <v>292</v>
      </c>
      <c r="R233" s="91"/>
      <c r="S233" s="91"/>
      <c r="T233" s="90" t="str">
        <f>REPLACE(INDEX(GroupVertices[Group],MATCH(Edges[[#This Row],[Vertex 1]],GroupVertices[Vertex],0)),1,1,"")</f>
        <v>1</v>
      </c>
      <c r="U233" s="90" t="str">
        <f>REPLACE(INDEX(GroupVertices[Group],MATCH(Edges[[#This Row],[Vertex 2]],GroupVertices[Vertex],0)),1,1,"")</f>
        <v>3</v>
      </c>
      <c r="V233" s="35"/>
      <c r="W233" s="35"/>
      <c r="X233" s="35"/>
      <c r="Y233" s="35"/>
      <c r="Z233" s="35"/>
      <c r="AA233" s="35"/>
      <c r="AB233" s="35"/>
      <c r="AC233" s="35"/>
      <c r="AD233" s="35"/>
    </row>
    <row r="234" spans="1:30" ht="15">
      <c r="A234" s="66" t="s">
        <v>212</v>
      </c>
      <c r="B234" s="66" t="s">
        <v>266</v>
      </c>
      <c r="C234" s="67"/>
      <c r="D234" s="68">
        <v>1</v>
      </c>
      <c r="E234" s="69" t="s">
        <v>132</v>
      </c>
      <c r="F234" s="70"/>
      <c r="G234" s="67"/>
      <c r="H234" s="71"/>
      <c r="I234" s="72"/>
      <c r="J234" s="72"/>
      <c r="K234" s="35" t="s">
        <v>65</v>
      </c>
      <c r="L234" s="80">
        <v>234</v>
      </c>
      <c r="M234" s="80"/>
      <c r="N234" s="74"/>
      <c r="O234" s="91" t="s">
        <v>291</v>
      </c>
      <c r="P234" s="91">
        <v>1</v>
      </c>
      <c r="Q234" s="91" t="s">
        <v>292</v>
      </c>
      <c r="R234" s="91"/>
      <c r="S234" s="91"/>
      <c r="T234" s="90" t="str">
        <f>REPLACE(INDEX(GroupVertices[Group],MATCH(Edges[[#This Row],[Vertex 1]],GroupVertices[Vertex],0)),1,1,"")</f>
        <v>1</v>
      </c>
      <c r="U234" s="90" t="str">
        <f>REPLACE(INDEX(GroupVertices[Group],MATCH(Edges[[#This Row],[Vertex 2]],GroupVertices[Vertex],0)),1,1,"")</f>
        <v>1</v>
      </c>
      <c r="V234" s="35"/>
      <c r="W234" s="35"/>
      <c r="X234" s="35"/>
      <c r="Y234" s="35"/>
      <c r="Z234" s="35"/>
      <c r="AA234" s="35"/>
      <c r="AB234" s="35"/>
      <c r="AC234" s="35"/>
      <c r="AD234" s="35"/>
    </row>
    <row r="235" spans="1:30" ht="15">
      <c r="A235" s="66" t="s">
        <v>260</v>
      </c>
      <c r="B235" s="66" t="s">
        <v>268</v>
      </c>
      <c r="C235" s="67"/>
      <c r="D235" s="68">
        <v>1</v>
      </c>
      <c r="E235" s="69" t="s">
        <v>132</v>
      </c>
      <c r="F235" s="70"/>
      <c r="G235" s="67"/>
      <c r="H235" s="71"/>
      <c r="I235" s="72"/>
      <c r="J235" s="72"/>
      <c r="K235" s="35" t="s">
        <v>65</v>
      </c>
      <c r="L235" s="80">
        <v>235</v>
      </c>
      <c r="M235" s="80"/>
      <c r="N235" s="74"/>
      <c r="O235" s="91" t="s">
        <v>291</v>
      </c>
      <c r="P235" s="91">
        <v>1</v>
      </c>
      <c r="Q235" s="91" t="s">
        <v>292</v>
      </c>
      <c r="R235" s="91"/>
      <c r="S235" s="91"/>
      <c r="T235" s="90" t="str">
        <f>REPLACE(INDEX(GroupVertices[Group],MATCH(Edges[[#This Row],[Vertex 1]],GroupVertices[Vertex],0)),1,1,"")</f>
        <v>3</v>
      </c>
      <c r="U235" s="90" t="str">
        <f>REPLACE(INDEX(GroupVertices[Group],MATCH(Edges[[#This Row],[Vertex 2]],GroupVertices[Vertex],0)),1,1,"")</f>
        <v>3</v>
      </c>
      <c r="V235" s="35"/>
      <c r="W235" s="35"/>
      <c r="X235" s="35"/>
      <c r="Y235" s="35"/>
      <c r="Z235" s="35"/>
      <c r="AA235" s="35"/>
      <c r="AB235" s="35"/>
      <c r="AC235" s="35"/>
      <c r="AD235" s="35"/>
    </row>
    <row r="236" spans="1:30" ht="15">
      <c r="A236" s="66" t="s">
        <v>260</v>
      </c>
      <c r="B236" s="66" t="s">
        <v>267</v>
      </c>
      <c r="C236" s="67"/>
      <c r="D236" s="68">
        <v>1</v>
      </c>
      <c r="E236" s="69" t="s">
        <v>132</v>
      </c>
      <c r="F236" s="70"/>
      <c r="G236" s="67"/>
      <c r="H236" s="71"/>
      <c r="I236" s="72"/>
      <c r="J236" s="72"/>
      <c r="K236" s="35" t="s">
        <v>66</v>
      </c>
      <c r="L236" s="80">
        <v>236</v>
      </c>
      <c r="M236" s="80"/>
      <c r="N236" s="74"/>
      <c r="O236" s="91" t="s">
        <v>291</v>
      </c>
      <c r="P236" s="91">
        <v>1</v>
      </c>
      <c r="Q236" s="91" t="s">
        <v>292</v>
      </c>
      <c r="R236" s="91"/>
      <c r="S236" s="91"/>
      <c r="T236" s="90" t="str">
        <f>REPLACE(INDEX(GroupVertices[Group],MATCH(Edges[[#This Row],[Vertex 1]],GroupVertices[Vertex],0)),1,1,"")</f>
        <v>3</v>
      </c>
      <c r="U236" s="90" t="str">
        <f>REPLACE(INDEX(GroupVertices[Group],MATCH(Edges[[#This Row],[Vertex 2]],GroupVertices[Vertex],0)),1,1,"")</f>
        <v>3</v>
      </c>
      <c r="V236" s="35"/>
      <c r="W236" s="35"/>
      <c r="X236" s="35"/>
      <c r="Y236" s="35"/>
      <c r="Z236" s="35"/>
      <c r="AA236" s="35"/>
      <c r="AB236" s="35"/>
      <c r="AC236" s="35"/>
      <c r="AD236" s="35"/>
    </row>
    <row r="237" spans="1:30" ht="15">
      <c r="A237" s="66" t="s">
        <v>212</v>
      </c>
      <c r="B237" s="66" t="s">
        <v>260</v>
      </c>
      <c r="C237" s="67"/>
      <c r="D237" s="68">
        <v>1</v>
      </c>
      <c r="E237" s="69" t="s">
        <v>132</v>
      </c>
      <c r="F237" s="70"/>
      <c r="G237" s="67"/>
      <c r="H237" s="71"/>
      <c r="I237" s="72"/>
      <c r="J237" s="72"/>
      <c r="K237" s="35" t="s">
        <v>65</v>
      </c>
      <c r="L237" s="80">
        <v>237</v>
      </c>
      <c r="M237" s="80"/>
      <c r="N237" s="74"/>
      <c r="O237" s="91" t="s">
        <v>291</v>
      </c>
      <c r="P237" s="91">
        <v>1</v>
      </c>
      <c r="Q237" s="91" t="s">
        <v>292</v>
      </c>
      <c r="R237" s="91"/>
      <c r="S237" s="91"/>
      <c r="T237" s="90" t="str">
        <f>REPLACE(INDEX(GroupVertices[Group],MATCH(Edges[[#This Row],[Vertex 1]],GroupVertices[Vertex],0)),1,1,"")</f>
        <v>1</v>
      </c>
      <c r="U237" s="90" t="str">
        <f>REPLACE(INDEX(GroupVertices[Group],MATCH(Edges[[#This Row],[Vertex 2]],GroupVertices[Vertex],0)),1,1,"")</f>
        <v>3</v>
      </c>
      <c r="V237" s="35"/>
      <c r="W237" s="35"/>
      <c r="X237" s="35"/>
      <c r="Y237" s="35"/>
      <c r="Z237" s="35"/>
      <c r="AA237" s="35"/>
      <c r="AB237" s="35"/>
      <c r="AC237" s="35"/>
      <c r="AD237" s="35"/>
    </row>
    <row r="238" spans="1:30" ht="15">
      <c r="A238" s="66" t="s">
        <v>267</v>
      </c>
      <c r="B238" s="66" t="s">
        <v>260</v>
      </c>
      <c r="C238" s="67"/>
      <c r="D238" s="68">
        <v>1</v>
      </c>
      <c r="E238" s="69" t="s">
        <v>132</v>
      </c>
      <c r="F238" s="70"/>
      <c r="G238" s="67"/>
      <c r="H238" s="71"/>
      <c r="I238" s="72"/>
      <c r="J238" s="72"/>
      <c r="K238" s="35" t="s">
        <v>66</v>
      </c>
      <c r="L238" s="80">
        <v>238</v>
      </c>
      <c r="M238" s="80"/>
      <c r="N238" s="74"/>
      <c r="O238" s="91" t="s">
        <v>291</v>
      </c>
      <c r="P238" s="91">
        <v>1</v>
      </c>
      <c r="Q238" s="91" t="s">
        <v>292</v>
      </c>
      <c r="R238" s="91"/>
      <c r="S238" s="91"/>
      <c r="T238" s="90" t="str">
        <f>REPLACE(INDEX(GroupVertices[Group],MATCH(Edges[[#This Row],[Vertex 1]],GroupVertices[Vertex],0)),1,1,"")</f>
        <v>3</v>
      </c>
      <c r="U238" s="90" t="str">
        <f>REPLACE(INDEX(GroupVertices[Group],MATCH(Edges[[#This Row],[Vertex 2]],GroupVertices[Vertex],0)),1,1,"")</f>
        <v>3</v>
      </c>
      <c r="V238" s="35"/>
      <c r="W238" s="35"/>
      <c r="X238" s="35"/>
      <c r="Y238" s="35"/>
      <c r="Z238" s="35"/>
      <c r="AA238" s="35"/>
      <c r="AB238" s="35"/>
      <c r="AC238" s="35"/>
      <c r="AD238" s="35"/>
    </row>
    <row r="239" spans="1:30" ht="15">
      <c r="A239" s="66" t="s">
        <v>259</v>
      </c>
      <c r="B239" s="66" t="s">
        <v>247</v>
      </c>
      <c r="C239" s="67"/>
      <c r="D239" s="68">
        <v>1</v>
      </c>
      <c r="E239" s="69" t="s">
        <v>132</v>
      </c>
      <c r="F239" s="70"/>
      <c r="G239" s="67"/>
      <c r="H239" s="71"/>
      <c r="I239" s="72"/>
      <c r="J239" s="72"/>
      <c r="K239" s="35" t="s">
        <v>65</v>
      </c>
      <c r="L239" s="80">
        <v>239</v>
      </c>
      <c r="M239" s="80"/>
      <c r="N239" s="74"/>
      <c r="O239" s="91" t="s">
        <v>291</v>
      </c>
      <c r="P239" s="91">
        <v>1</v>
      </c>
      <c r="Q239" s="91" t="s">
        <v>292</v>
      </c>
      <c r="R239" s="91"/>
      <c r="S239" s="91"/>
      <c r="T239" s="90" t="str">
        <f>REPLACE(INDEX(GroupVertices[Group],MATCH(Edges[[#This Row],[Vertex 1]],GroupVertices[Vertex],0)),1,1,"")</f>
        <v>4</v>
      </c>
      <c r="U239" s="90" t="str">
        <f>REPLACE(INDEX(GroupVertices[Group],MATCH(Edges[[#This Row],[Vertex 2]],GroupVertices[Vertex],0)),1,1,"")</f>
        <v>2</v>
      </c>
      <c r="V239" s="35"/>
      <c r="W239" s="35"/>
      <c r="X239" s="35"/>
      <c r="Y239" s="35"/>
      <c r="Z239" s="35"/>
      <c r="AA239" s="35"/>
      <c r="AB239" s="35"/>
      <c r="AC239" s="35"/>
      <c r="AD239" s="35"/>
    </row>
    <row r="240" spans="1:30" ht="15">
      <c r="A240" s="66" t="s">
        <v>259</v>
      </c>
      <c r="B240" s="66" t="s">
        <v>238</v>
      </c>
      <c r="C240" s="67"/>
      <c r="D240" s="68">
        <v>1</v>
      </c>
      <c r="E240" s="69" t="s">
        <v>132</v>
      </c>
      <c r="F240" s="70"/>
      <c r="G240" s="67"/>
      <c r="H240" s="71"/>
      <c r="I240" s="72"/>
      <c r="J240" s="72"/>
      <c r="K240" s="35" t="s">
        <v>65</v>
      </c>
      <c r="L240" s="80">
        <v>240</v>
      </c>
      <c r="M240" s="80"/>
      <c r="N240" s="74"/>
      <c r="O240" s="91" t="s">
        <v>291</v>
      </c>
      <c r="P240" s="91">
        <v>1</v>
      </c>
      <c r="Q240" s="91" t="s">
        <v>292</v>
      </c>
      <c r="R240" s="91"/>
      <c r="S240" s="91"/>
      <c r="T240" s="90" t="str">
        <f>REPLACE(INDEX(GroupVertices[Group],MATCH(Edges[[#This Row],[Vertex 1]],GroupVertices[Vertex],0)),1,1,"")</f>
        <v>4</v>
      </c>
      <c r="U240" s="90" t="str">
        <f>REPLACE(INDEX(GroupVertices[Group],MATCH(Edges[[#This Row],[Vertex 2]],GroupVertices[Vertex],0)),1,1,"")</f>
        <v>2</v>
      </c>
      <c r="V240" s="35"/>
      <c r="W240" s="35"/>
      <c r="X240" s="35"/>
      <c r="Y240" s="35"/>
      <c r="Z240" s="35"/>
      <c r="AA240" s="35"/>
      <c r="AB240" s="35"/>
      <c r="AC240" s="35"/>
      <c r="AD240" s="35"/>
    </row>
    <row r="241" spans="1:30" ht="15">
      <c r="A241" s="66" t="s">
        <v>259</v>
      </c>
      <c r="B241" s="66" t="s">
        <v>236</v>
      </c>
      <c r="C241" s="67"/>
      <c r="D241" s="68">
        <v>1</v>
      </c>
      <c r="E241" s="69" t="s">
        <v>132</v>
      </c>
      <c r="F241" s="70"/>
      <c r="G241" s="67"/>
      <c r="H241" s="71"/>
      <c r="I241" s="72"/>
      <c r="J241" s="72"/>
      <c r="K241" s="35" t="s">
        <v>65</v>
      </c>
      <c r="L241" s="80">
        <v>241</v>
      </c>
      <c r="M241" s="80"/>
      <c r="N241" s="74"/>
      <c r="O241" s="91" t="s">
        <v>291</v>
      </c>
      <c r="P241" s="91">
        <v>1</v>
      </c>
      <c r="Q241" s="91" t="s">
        <v>292</v>
      </c>
      <c r="R241" s="91"/>
      <c r="S241" s="91"/>
      <c r="T241" s="90" t="str">
        <f>REPLACE(INDEX(GroupVertices[Group],MATCH(Edges[[#This Row],[Vertex 1]],GroupVertices[Vertex],0)),1,1,"")</f>
        <v>4</v>
      </c>
      <c r="U241" s="90" t="str">
        <f>REPLACE(INDEX(GroupVertices[Group],MATCH(Edges[[#This Row],[Vertex 2]],GroupVertices[Vertex],0)),1,1,"")</f>
        <v>2</v>
      </c>
      <c r="V241" s="35"/>
      <c r="W241" s="35"/>
      <c r="X241" s="35"/>
      <c r="Y241" s="35"/>
      <c r="Z241" s="35"/>
      <c r="AA241" s="35"/>
      <c r="AB241" s="35"/>
      <c r="AC241" s="35"/>
      <c r="AD241" s="35"/>
    </row>
    <row r="242" spans="1:30" ht="15">
      <c r="A242" s="66" t="s">
        <v>259</v>
      </c>
      <c r="B242" s="66" t="s">
        <v>244</v>
      </c>
      <c r="C242" s="67"/>
      <c r="D242" s="68">
        <v>1</v>
      </c>
      <c r="E242" s="69" t="s">
        <v>132</v>
      </c>
      <c r="F242" s="70"/>
      <c r="G242" s="67"/>
      <c r="H242" s="71"/>
      <c r="I242" s="72"/>
      <c r="J242" s="72"/>
      <c r="K242" s="35" t="s">
        <v>65</v>
      </c>
      <c r="L242" s="80">
        <v>242</v>
      </c>
      <c r="M242" s="80"/>
      <c r="N242" s="74"/>
      <c r="O242" s="91" t="s">
        <v>291</v>
      </c>
      <c r="P242" s="91">
        <v>1</v>
      </c>
      <c r="Q242" s="91" t="s">
        <v>292</v>
      </c>
      <c r="R242" s="91"/>
      <c r="S242" s="91"/>
      <c r="T242" s="90" t="str">
        <f>REPLACE(INDEX(GroupVertices[Group],MATCH(Edges[[#This Row],[Vertex 1]],GroupVertices[Vertex],0)),1,1,"")</f>
        <v>4</v>
      </c>
      <c r="U242" s="90" t="str">
        <f>REPLACE(INDEX(GroupVertices[Group],MATCH(Edges[[#This Row],[Vertex 2]],GroupVertices[Vertex],0)),1,1,"")</f>
        <v>3</v>
      </c>
      <c r="V242" s="35"/>
      <c r="W242" s="35"/>
      <c r="X242" s="35"/>
      <c r="Y242" s="35"/>
      <c r="Z242" s="35"/>
      <c r="AA242" s="35"/>
      <c r="AB242" s="35"/>
      <c r="AC242" s="35"/>
      <c r="AD242" s="35"/>
    </row>
    <row r="243" spans="1:30" ht="15">
      <c r="A243" s="66" t="s">
        <v>259</v>
      </c>
      <c r="B243" s="66" t="s">
        <v>273</v>
      </c>
      <c r="C243" s="67"/>
      <c r="D243" s="68">
        <v>1</v>
      </c>
      <c r="E243" s="69" t="s">
        <v>132</v>
      </c>
      <c r="F243" s="70"/>
      <c r="G243" s="67"/>
      <c r="H243" s="71"/>
      <c r="I243" s="72"/>
      <c r="J243" s="72"/>
      <c r="K243" s="35" t="s">
        <v>65</v>
      </c>
      <c r="L243" s="80">
        <v>243</v>
      </c>
      <c r="M243" s="80"/>
      <c r="N243" s="74"/>
      <c r="O243" s="91" t="s">
        <v>291</v>
      </c>
      <c r="P243" s="91">
        <v>1</v>
      </c>
      <c r="Q243" s="91" t="s">
        <v>292</v>
      </c>
      <c r="R243" s="91"/>
      <c r="S243" s="91"/>
      <c r="T243" s="90" t="str">
        <f>REPLACE(INDEX(GroupVertices[Group],MATCH(Edges[[#This Row],[Vertex 1]],GroupVertices[Vertex],0)),1,1,"")</f>
        <v>4</v>
      </c>
      <c r="U243" s="90" t="str">
        <f>REPLACE(INDEX(GroupVertices[Group],MATCH(Edges[[#This Row],[Vertex 2]],GroupVertices[Vertex],0)),1,1,"")</f>
        <v>2</v>
      </c>
      <c r="V243" s="35"/>
      <c r="W243" s="35"/>
      <c r="X243" s="35"/>
      <c r="Y243" s="35"/>
      <c r="Z243" s="35"/>
      <c r="AA243" s="35"/>
      <c r="AB243" s="35"/>
      <c r="AC243" s="35"/>
      <c r="AD243" s="35"/>
    </row>
    <row r="244" spans="1:30" ht="15">
      <c r="A244" s="66" t="s">
        <v>259</v>
      </c>
      <c r="B244" s="66" t="s">
        <v>245</v>
      </c>
      <c r="C244" s="67"/>
      <c r="D244" s="68">
        <v>1</v>
      </c>
      <c r="E244" s="69" t="s">
        <v>132</v>
      </c>
      <c r="F244" s="70"/>
      <c r="G244" s="67"/>
      <c r="H244" s="71"/>
      <c r="I244" s="72"/>
      <c r="J244" s="72"/>
      <c r="K244" s="35" t="s">
        <v>65</v>
      </c>
      <c r="L244" s="80">
        <v>244</v>
      </c>
      <c r="M244" s="80"/>
      <c r="N244" s="74"/>
      <c r="O244" s="91" t="s">
        <v>291</v>
      </c>
      <c r="P244" s="91">
        <v>1</v>
      </c>
      <c r="Q244" s="91" t="s">
        <v>292</v>
      </c>
      <c r="R244" s="91"/>
      <c r="S244" s="91"/>
      <c r="T244" s="90" t="str">
        <f>REPLACE(INDEX(GroupVertices[Group],MATCH(Edges[[#This Row],[Vertex 1]],GroupVertices[Vertex],0)),1,1,"")</f>
        <v>4</v>
      </c>
      <c r="U244" s="90" t="str">
        <f>REPLACE(INDEX(GroupVertices[Group],MATCH(Edges[[#This Row],[Vertex 2]],GroupVertices[Vertex],0)),1,1,"")</f>
        <v>3</v>
      </c>
      <c r="V244" s="35"/>
      <c r="W244" s="35"/>
      <c r="X244" s="35"/>
      <c r="Y244" s="35"/>
      <c r="Z244" s="35"/>
      <c r="AA244" s="35"/>
      <c r="AB244" s="35"/>
      <c r="AC244" s="35"/>
      <c r="AD244" s="35"/>
    </row>
    <row r="245" spans="1:30" ht="15">
      <c r="A245" s="66" t="s">
        <v>259</v>
      </c>
      <c r="B245" s="66" t="s">
        <v>263</v>
      </c>
      <c r="C245" s="67"/>
      <c r="D245" s="68">
        <v>1</v>
      </c>
      <c r="E245" s="69" t="s">
        <v>132</v>
      </c>
      <c r="F245" s="70"/>
      <c r="G245" s="67"/>
      <c r="H245" s="71"/>
      <c r="I245" s="72"/>
      <c r="J245" s="72"/>
      <c r="K245" s="35" t="s">
        <v>65</v>
      </c>
      <c r="L245" s="80">
        <v>245</v>
      </c>
      <c r="M245" s="80"/>
      <c r="N245" s="74"/>
      <c r="O245" s="91" t="s">
        <v>291</v>
      </c>
      <c r="P245" s="91">
        <v>1</v>
      </c>
      <c r="Q245" s="91" t="s">
        <v>292</v>
      </c>
      <c r="R245" s="91"/>
      <c r="S245" s="91"/>
      <c r="T245" s="90" t="str">
        <f>REPLACE(INDEX(GroupVertices[Group],MATCH(Edges[[#This Row],[Vertex 1]],GroupVertices[Vertex],0)),1,1,"")</f>
        <v>4</v>
      </c>
      <c r="U245" s="90" t="str">
        <f>REPLACE(INDEX(GroupVertices[Group],MATCH(Edges[[#This Row],[Vertex 2]],GroupVertices[Vertex],0)),1,1,"")</f>
        <v>4</v>
      </c>
      <c r="V245" s="35"/>
      <c r="W245" s="35"/>
      <c r="X245" s="35"/>
      <c r="Y245" s="35"/>
      <c r="Z245" s="35"/>
      <c r="AA245" s="35"/>
      <c r="AB245" s="35"/>
      <c r="AC245" s="35"/>
      <c r="AD245" s="35"/>
    </row>
    <row r="246" spans="1:30" ht="15">
      <c r="A246" s="66" t="s">
        <v>259</v>
      </c>
      <c r="B246" s="66" t="s">
        <v>268</v>
      </c>
      <c r="C246" s="67"/>
      <c r="D246" s="68">
        <v>1</v>
      </c>
      <c r="E246" s="69" t="s">
        <v>132</v>
      </c>
      <c r="F246" s="70"/>
      <c r="G246" s="67"/>
      <c r="H246" s="71"/>
      <c r="I246" s="72"/>
      <c r="J246" s="72"/>
      <c r="K246" s="35" t="s">
        <v>65</v>
      </c>
      <c r="L246" s="80">
        <v>246</v>
      </c>
      <c r="M246" s="80"/>
      <c r="N246" s="74"/>
      <c r="O246" s="91" t="s">
        <v>291</v>
      </c>
      <c r="P246" s="91">
        <v>1</v>
      </c>
      <c r="Q246" s="91" t="s">
        <v>292</v>
      </c>
      <c r="R246" s="91"/>
      <c r="S246" s="91"/>
      <c r="T246" s="90" t="str">
        <f>REPLACE(INDEX(GroupVertices[Group],MATCH(Edges[[#This Row],[Vertex 1]],GroupVertices[Vertex],0)),1,1,"")</f>
        <v>4</v>
      </c>
      <c r="U246" s="90" t="str">
        <f>REPLACE(INDEX(GroupVertices[Group],MATCH(Edges[[#This Row],[Vertex 2]],GroupVertices[Vertex],0)),1,1,"")</f>
        <v>3</v>
      </c>
      <c r="V246" s="35"/>
      <c r="W246" s="35"/>
      <c r="X246" s="35"/>
      <c r="Y246" s="35"/>
      <c r="Z246" s="35"/>
      <c r="AA246" s="35"/>
      <c r="AB246" s="35"/>
      <c r="AC246" s="35"/>
      <c r="AD246" s="35"/>
    </row>
    <row r="247" spans="1:30" ht="15">
      <c r="A247" s="66" t="s">
        <v>259</v>
      </c>
      <c r="B247" s="66" t="s">
        <v>270</v>
      </c>
      <c r="C247" s="67"/>
      <c r="D247" s="68">
        <v>1</v>
      </c>
      <c r="E247" s="69" t="s">
        <v>132</v>
      </c>
      <c r="F247" s="70"/>
      <c r="G247" s="67"/>
      <c r="H247" s="71"/>
      <c r="I247" s="72"/>
      <c r="J247" s="72"/>
      <c r="K247" s="35" t="s">
        <v>65</v>
      </c>
      <c r="L247" s="80">
        <v>247</v>
      </c>
      <c r="M247" s="80"/>
      <c r="N247" s="74"/>
      <c r="O247" s="91" t="s">
        <v>291</v>
      </c>
      <c r="P247" s="91">
        <v>1</v>
      </c>
      <c r="Q247" s="91" t="s">
        <v>292</v>
      </c>
      <c r="R247" s="91"/>
      <c r="S247" s="91"/>
      <c r="T247" s="90" t="str">
        <f>REPLACE(INDEX(GroupVertices[Group],MATCH(Edges[[#This Row],[Vertex 1]],GroupVertices[Vertex],0)),1,1,"")</f>
        <v>4</v>
      </c>
      <c r="U247" s="90" t="str">
        <f>REPLACE(INDEX(GroupVertices[Group],MATCH(Edges[[#This Row],[Vertex 2]],GroupVertices[Vertex],0)),1,1,"")</f>
        <v>2</v>
      </c>
      <c r="V247" s="35"/>
      <c r="W247" s="35"/>
      <c r="X247" s="35"/>
      <c r="Y247" s="35"/>
      <c r="Z247" s="35"/>
      <c r="AA247" s="35"/>
      <c r="AB247" s="35"/>
      <c r="AC247" s="35"/>
      <c r="AD247" s="35"/>
    </row>
    <row r="248" spans="1:30" ht="15">
      <c r="A248" s="66" t="s">
        <v>212</v>
      </c>
      <c r="B248" s="66" t="s">
        <v>259</v>
      </c>
      <c r="C248" s="67"/>
      <c r="D248" s="68">
        <v>1</v>
      </c>
      <c r="E248" s="69" t="s">
        <v>132</v>
      </c>
      <c r="F248" s="70"/>
      <c r="G248" s="67"/>
      <c r="H248" s="71"/>
      <c r="I248" s="72"/>
      <c r="J248" s="72"/>
      <c r="K248" s="35" t="s">
        <v>65</v>
      </c>
      <c r="L248" s="80">
        <v>248</v>
      </c>
      <c r="M248" s="80"/>
      <c r="N248" s="74"/>
      <c r="O248" s="91" t="s">
        <v>291</v>
      </c>
      <c r="P248" s="91">
        <v>1</v>
      </c>
      <c r="Q248" s="91" t="s">
        <v>292</v>
      </c>
      <c r="R248" s="91"/>
      <c r="S248" s="91"/>
      <c r="T248" s="90" t="str">
        <f>REPLACE(INDEX(GroupVertices[Group],MATCH(Edges[[#This Row],[Vertex 1]],GroupVertices[Vertex],0)),1,1,"")</f>
        <v>1</v>
      </c>
      <c r="U248" s="90" t="str">
        <f>REPLACE(INDEX(GroupVertices[Group],MATCH(Edges[[#This Row],[Vertex 2]],GroupVertices[Vertex],0)),1,1,"")</f>
        <v>4</v>
      </c>
      <c r="V248" s="35"/>
      <c r="W248" s="35"/>
      <c r="X248" s="35"/>
      <c r="Y248" s="35"/>
      <c r="Z248" s="35"/>
      <c r="AA248" s="35"/>
      <c r="AB248" s="35"/>
      <c r="AC248" s="35"/>
      <c r="AD248" s="35"/>
    </row>
    <row r="249" spans="1:30" ht="15">
      <c r="A249" s="66" t="s">
        <v>267</v>
      </c>
      <c r="B249" s="66" t="s">
        <v>259</v>
      </c>
      <c r="C249" s="67"/>
      <c r="D249" s="68">
        <v>1</v>
      </c>
      <c r="E249" s="69" t="s">
        <v>132</v>
      </c>
      <c r="F249" s="70"/>
      <c r="G249" s="67"/>
      <c r="H249" s="71"/>
      <c r="I249" s="72"/>
      <c r="J249" s="72"/>
      <c r="K249" s="35" t="s">
        <v>65</v>
      </c>
      <c r="L249" s="80">
        <v>249</v>
      </c>
      <c r="M249" s="80"/>
      <c r="N249" s="74"/>
      <c r="O249" s="91" t="s">
        <v>291</v>
      </c>
      <c r="P249" s="91">
        <v>1</v>
      </c>
      <c r="Q249" s="91" t="s">
        <v>292</v>
      </c>
      <c r="R249" s="91"/>
      <c r="S249" s="91"/>
      <c r="T249" s="90" t="str">
        <f>REPLACE(INDEX(GroupVertices[Group],MATCH(Edges[[#This Row],[Vertex 1]],GroupVertices[Vertex],0)),1,1,"")</f>
        <v>3</v>
      </c>
      <c r="U249" s="90" t="str">
        <f>REPLACE(INDEX(GroupVertices[Group],MATCH(Edges[[#This Row],[Vertex 2]],GroupVertices[Vertex],0)),1,1,"")</f>
        <v>4</v>
      </c>
      <c r="V249" s="35"/>
      <c r="W249" s="35"/>
      <c r="X249" s="35"/>
      <c r="Y249" s="35"/>
      <c r="Z249" s="35"/>
      <c r="AA249" s="35"/>
      <c r="AB249" s="35"/>
      <c r="AC249" s="35"/>
      <c r="AD249" s="35"/>
    </row>
    <row r="250" spans="1:30" ht="15">
      <c r="A250" s="66" t="s">
        <v>268</v>
      </c>
      <c r="B250" s="66" t="s">
        <v>250</v>
      </c>
      <c r="C250" s="67"/>
      <c r="D250" s="68">
        <v>1</v>
      </c>
      <c r="E250" s="69" t="s">
        <v>132</v>
      </c>
      <c r="F250" s="70"/>
      <c r="G250" s="67"/>
      <c r="H250" s="71"/>
      <c r="I250" s="72"/>
      <c r="J250" s="72"/>
      <c r="K250" s="35" t="s">
        <v>65</v>
      </c>
      <c r="L250" s="80">
        <v>250</v>
      </c>
      <c r="M250" s="80"/>
      <c r="N250" s="74"/>
      <c r="O250" s="91" t="s">
        <v>291</v>
      </c>
      <c r="P250" s="91">
        <v>1</v>
      </c>
      <c r="Q250" s="91" t="s">
        <v>292</v>
      </c>
      <c r="R250" s="91"/>
      <c r="S250" s="91"/>
      <c r="T250" s="90" t="str">
        <f>REPLACE(INDEX(GroupVertices[Group],MATCH(Edges[[#This Row],[Vertex 1]],GroupVertices[Vertex],0)),1,1,"")</f>
        <v>3</v>
      </c>
      <c r="U250" s="90" t="str">
        <f>REPLACE(INDEX(GroupVertices[Group],MATCH(Edges[[#This Row],[Vertex 2]],GroupVertices[Vertex],0)),1,1,"")</f>
        <v>3</v>
      </c>
      <c r="V250" s="35"/>
      <c r="W250" s="35"/>
      <c r="X250" s="35"/>
      <c r="Y250" s="35"/>
      <c r="Z250" s="35"/>
      <c r="AA250" s="35"/>
      <c r="AB250" s="35"/>
      <c r="AC250" s="35"/>
      <c r="AD250" s="35"/>
    </row>
    <row r="251" spans="1:30" ht="15">
      <c r="A251" s="66" t="s">
        <v>268</v>
      </c>
      <c r="B251" s="66" t="s">
        <v>252</v>
      </c>
      <c r="C251" s="67"/>
      <c r="D251" s="68">
        <v>1</v>
      </c>
      <c r="E251" s="69" t="s">
        <v>132</v>
      </c>
      <c r="F251" s="70"/>
      <c r="G251" s="67"/>
      <c r="H251" s="71"/>
      <c r="I251" s="72"/>
      <c r="J251" s="72"/>
      <c r="K251" s="35" t="s">
        <v>65</v>
      </c>
      <c r="L251" s="80">
        <v>251</v>
      </c>
      <c r="M251" s="80"/>
      <c r="N251" s="74"/>
      <c r="O251" s="91" t="s">
        <v>291</v>
      </c>
      <c r="P251" s="91">
        <v>1</v>
      </c>
      <c r="Q251" s="91" t="s">
        <v>292</v>
      </c>
      <c r="R251" s="91"/>
      <c r="S251" s="91"/>
      <c r="T251" s="90" t="str">
        <f>REPLACE(INDEX(GroupVertices[Group],MATCH(Edges[[#This Row],[Vertex 1]],GroupVertices[Vertex],0)),1,1,"")</f>
        <v>3</v>
      </c>
      <c r="U251" s="90" t="str">
        <f>REPLACE(INDEX(GroupVertices[Group],MATCH(Edges[[#This Row],[Vertex 2]],GroupVertices[Vertex],0)),1,1,"")</f>
        <v>3</v>
      </c>
      <c r="V251" s="35"/>
      <c r="W251" s="35"/>
      <c r="X251" s="35"/>
      <c r="Y251" s="35"/>
      <c r="Z251" s="35"/>
      <c r="AA251" s="35"/>
      <c r="AB251" s="35"/>
      <c r="AC251" s="35"/>
      <c r="AD251" s="35"/>
    </row>
    <row r="252" spans="1:30" ht="15">
      <c r="A252" s="66" t="s">
        <v>268</v>
      </c>
      <c r="B252" s="66" t="s">
        <v>267</v>
      </c>
      <c r="C252" s="67"/>
      <c r="D252" s="68">
        <v>1</v>
      </c>
      <c r="E252" s="69" t="s">
        <v>132</v>
      </c>
      <c r="F252" s="70"/>
      <c r="G252" s="67"/>
      <c r="H252" s="71"/>
      <c r="I252" s="72"/>
      <c r="J252" s="72"/>
      <c r="K252" s="35" t="s">
        <v>66</v>
      </c>
      <c r="L252" s="80">
        <v>252</v>
      </c>
      <c r="M252" s="80"/>
      <c r="N252" s="74"/>
      <c r="O252" s="91" t="s">
        <v>291</v>
      </c>
      <c r="P252" s="91">
        <v>1</v>
      </c>
      <c r="Q252" s="91" t="s">
        <v>292</v>
      </c>
      <c r="R252" s="91"/>
      <c r="S252" s="91"/>
      <c r="T252" s="90" t="str">
        <f>REPLACE(INDEX(GroupVertices[Group],MATCH(Edges[[#This Row],[Vertex 1]],GroupVertices[Vertex],0)),1,1,"")</f>
        <v>3</v>
      </c>
      <c r="U252" s="90" t="str">
        <f>REPLACE(INDEX(GroupVertices[Group],MATCH(Edges[[#This Row],[Vertex 2]],GroupVertices[Vertex],0)),1,1,"")</f>
        <v>3</v>
      </c>
      <c r="V252" s="35"/>
      <c r="W252" s="35"/>
      <c r="X252" s="35"/>
      <c r="Y252" s="35"/>
      <c r="Z252" s="35"/>
      <c r="AA252" s="35"/>
      <c r="AB252" s="35"/>
      <c r="AC252" s="35"/>
      <c r="AD252" s="35"/>
    </row>
    <row r="253" spans="1:30" ht="15">
      <c r="A253" s="66" t="s">
        <v>268</v>
      </c>
      <c r="B253" s="66" t="s">
        <v>270</v>
      </c>
      <c r="C253" s="67"/>
      <c r="D253" s="68">
        <v>1</v>
      </c>
      <c r="E253" s="69" t="s">
        <v>132</v>
      </c>
      <c r="F253" s="70"/>
      <c r="G253" s="67"/>
      <c r="H253" s="71"/>
      <c r="I253" s="72"/>
      <c r="J253" s="72"/>
      <c r="K253" s="35" t="s">
        <v>65</v>
      </c>
      <c r="L253" s="80">
        <v>253</v>
      </c>
      <c r="M253" s="80"/>
      <c r="N253" s="74"/>
      <c r="O253" s="91" t="s">
        <v>291</v>
      </c>
      <c r="P253" s="91">
        <v>1</v>
      </c>
      <c r="Q253" s="91" t="s">
        <v>292</v>
      </c>
      <c r="R253" s="91"/>
      <c r="S253" s="91"/>
      <c r="T253" s="90" t="str">
        <f>REPLACE(INDEX(GroupVertices[Group],MATCH(Edges[[#This Row],[Vertex 1]],GroupVertices[Vertex],0)),1,1,"")</f>
        <v>3</v>
      </c>
      <c r="U253" s="90" t="str">
        <f>REPLACE(INDEX(GroupVertices[Group],MATCH(Edges[[#This Row],[Vertex 2]],GroupVertices[Vertex],0)),1,1,"")</f>
        <v>2</v>
      </c>
      <c r="V253" s="35"/>
      <c r="W253" s="35"/>
      <c r="X253" s="35"/>
      <c r="Y253" s="35"/>
      <c r="Z253" s="35"/>
      <c r="AA253" s="35"/>
      <c r="AB253" s="35"/>
      <c r="AC253" s="35"/>
      <c r="AD253" s="35"/>
    </row>
    <row r="254" spans="1:30" ht="15">
      <c r="A254" s="66" t="s">
        <v>212</v>
      </c>
      <c r="B254" s="66" t="s">
        <v>268</v>
      </c>
      <c r="C254" s="67"/>
      <c r="D254" s="68">
        <v>1</v>
      </c>
      <c r="E254" s="69" t="s">
        <v>132</v>
      </c>
      <c r="F254" s="70"/>
      <c r="G254" s="67"/>
      <c r="H254" s="71"/>
      <c r="I254" s="72"/>
      <c r="J254" s="72"/>
      <c r="K254" s="35" t="s">
        <v>65</v>
      </c>
      <c r="L254" s="80">
        <v>254</v>
      </c>
      <c r="M254" s="80"/>
      <c r="N254" s="74"/>
      <c r="O254" s="91" t="s">
        <v>291</v>
      </c>
      <c r="P254" s="91">
        <v>1</v>
      </c>
      <c r="Q254" s="91" t="s">
        <v>292</v>
      </c>
      <c r="R254" s="91"/>
      <c r="S254" s="91"/>
      <c r="T254" s="90" t="str">
        <f>REPLACE(INDEX(GroupVertices[Group],MATCH(Edges[[#This Row],[Vertex 1]],GroupVertices[Vertex],0)),1,1,"")</f>
        <v>1</v>
      </c>
      <c r="U254" s="90" t="str">
        <f>REPLACE(INDEX(GroupVertices[Group],MATCH(Edges[[#This Row],[Vertex 2]],GroupVertices[Vertex],0)),1,1,"")</f>
        <v>3</v>
      </c>
      <c r="V254" s="35"/>
      <c r="W254" s="35"/>
      <c r="X254" s="35"/>
      <c r="Y254" s="35"/>
      <c r="Z254" s="35"/>
      <c r="AA254" s="35"/>
      <c r="AB254" s="35"/>
      <c r="AC254" s="35"/>
      <c r="AD254" s="35"/>
    </row>
    <row r="255" spans="1:30" ht="15">
      <c r="A255" s="66" t="s">
        <v>267</v>
      </c>
      <c r="B255" s="66" t="s">
        <v>268</v>
      </c>
      <c r="C255" s="67"/>
      <c r="D255" s="68">
        <v>1</v>
      </c>
      <c r="E255" s="69" t="s">
        <v>132</v>
      </c>
      <c r="F255" s="70"/>
      <c r="G255" s="67"/>
      <c r="H255" s="71"/>
      <c r="I255" s="72"/>
      <c r="J255" s="72"/>
      <c r="K255" s="35" t="s">
        <v>66</v>
      </c>
      <c r="L255" s="80">
        <v>255</v>
      </c>
      <c r="M255" s="80"/>
      <c r="N255" s="74"/>
      <c r="O255" s="91" t="s">
        <v>291</v>
      </c>
      <c r="P255" s="91">
        <v>1</v>
      </c>
      <c r="Q255" s="91" t="s">
        <v>292</v>
      </c>
      <c r="R255" s="91"/>
      <c r="S255" s="91"/>
      <c r="T255" s="90" t="str">
        <f>REPLACE(INDEX(GroupVertices[Group],MATCH(Edges[[#This Row],[Vertex 1]],GroupVertices[Vertex],0)),1,1,"")</f>
        <v>3</v>
      </c>
      <c r="U255" s="90" t="str">
        <f>REPLACE(INDEX(GroupVertices[Group],MATCH(Edges[[#This Row],[Vertex 2]],GroupVertices[Vertex],0)),1,1,"")</f>
        <v>3</v>
      </c>
      <c r="V255" s="35"/>
      <c r="W255" s="35"/>
      <c r="X255" s="35"/>
      <c r="Y255" s="35"/>
      <c r="Z255" s="35"/>
      <c r="AA255" s="35"/>
      <c r="AB255" s="35"/>
      <c r="AC255" s="35"/>
      <c r="AD255" s="35"/>
    </row>
    <row r="256" spans="1:30" ht="15">
      <c r="A256" s="66" t="s">
        <v>263</v>
      </c>
      <c r="B256" s="66" t="s">
        <v>264</v>
      </c>
      <c r="C256" s="67"/>
      <c r="D256" s="68">
        <v>1</v>
      </c>
      <c r="E256" s="69" t="s">
        <v>132</v>
      </c>
      <c r="F256" s="70"/>
      <c r="G256" s="67"/>
      <c r="H256" s="71"/>
      <c r="I256" s="72"/>
      <c r="J256" s="72"/>
      <c r="K256" s="35" t="s">
        <v>66</v>
      </c>
      <c r="L256" s="80">
        <v>256</v>
      </c>
      <c r="M256" s="80"/>
      <c r="N256" s="74"/>
      <c r="O256" s="91" t="s">
        <v>291</v>
      </c>
      <c r="P256" s="91">
        <v>1</v>
      </c>
      <c r="Q256" s="91" t="s">
        <v>292</v>
      </c>
      <c r="R256" s="91"/>
      <c r="S256" s="91"/>
      <c r="T256" s="90" t="str">
        <f>REPLACE(INDEX(GroupVertices[Group],MATCH(Edges[[#This Row],[Vertex 1]],GroupVertices[Vertex],0)),1,1,"")</f>
        <v>4</v>
      </c>
      <c r="U256" s="90" t="str">
        <f>REPLACE(INDEX(GroupVertices[Group],MATCH(Edges[[#This Row],[Vertex 2]],GroupVertices[Vertex],0)),1,1,"")</f>
        <v>4</v>
      </c>
      <c r="V256" s="35"/>
      <c r="W256" s="35"/>
      <c r="X256" s="35"/>
      <c r="Y256" s="35"/>
      <c r="Z256" s="35"/>
      <c r="AA256" s="35"/>
      <c r="AB256" s="35"/>
      <c r="AC256" s="35"/>
      <c r="AD256" s="35"/>
    </row>
    <row r="257" spans="1:30" ht="15">
      <c r="A257" s="66" t="s">
        <v>264</v>
      </c>
      <c r="B257" s="66" t="s">
        <v>243</v>
      </c>
      <c r="C257" s="67"/>
      <c r="D257" s="68">
        <v>1</v>
      </c>
      <c r="E257" s="69" t="s">
        <v>132</v>
      </c>
      <c r="F257" s="70"/>
      <c r="G257" s="67"/>
      <c r="H257" s="71"/>
      <c r="I257" s="72"/>
      <c r="J257" s="72"/>
      <c r="K257" s="35" t="s">
        <v>65</v>
      </c>
      <c r="L257" s="80">
        <v>257</v>
      </c>
      <c r="M257" s="80"/>
      <c r="N257" s="74"/>
      <c r="O257" s="91" t="s">
        <v>291</v>
      </c>
      <c r="P257" s="91">
        <v>1</v>
      </c>
      <c r="Q257" s="91" t="s">
        <v>292</v>
      </c>
      <c r="R257" s="91"/>
      <c r="S257" s="91"/>
      <c r="T257" s="90" t="str">
        <f>REPLACE(INDEX(GroupVertices[Group],MATCH(Edges[[#This Row],[Vertex 1]],GroupVertices[Vertex],0)),1,1,"")</f>
        <v>4</v>
      </c>
      <c r="U257" s="90" t="str">
        <f>REPLACE(INDEX(GroupVertices[Group],MATCH(Edges[[#This Row],[Vertex 2]],GroupVertices[Vertex],0)),1,1,"")</f>
        <v>2</v>
      </c>
      <c r="V257" s="35"/>
      <c r="W257" s="35"/>
      <c r="X257" s="35"/>
      <c r="Y257" s="35"/>
      <c r="Z257" s="35"/>
      <c r="AA257" s="35"/>
      <c r="AB257" s="35"/>
      <c r="AC257" s="35"/>
      <c r="AD257" s="35"/>
    </row>
    <row r="258" spans="1:30" ht="15">
      <c r="A258" s="66" t="s">
        <v>264</v>
      </c>
      <c r="B258" s="66" t="s">
        <v>263</v>
      </c>
      <c r="C258" s="67"/>
      <c r="D258" s="68">
        <v>1</v>
      </c>
      <c r="E258" s="69" t="s">
        <v>132</v>
      </c>
      <c r="F258" s="70"/>
      <c r="G258" s="67"/>
      <c r="H258" s="71"/>
      <c r="I258" s="72"/>
      <c r="J258" s="72"/>
      <c r="K258" s="35" t="s">
        <v>66</v>
      </c>
      <c r="L258" s="80">
        <v>258</v>
      </c>
      <c r="M258" s="80"/>
      <c r="N258" s="74"/>
      <c r="O258" s="91" t="s">
        <v>291</v>
      </c>
      <c r="P258" s="91">
        <v>1</v>
      </c>
      <c r="Q258" s="91" t="s">
        <v>292</v>
      </c>
      <c r="R258" s="91"/>
      <c r="S258" s="91"/>
      <c r="T258" s="90" t="str">
        <f>REPLACE(INDEX(GroupVertices[Group],MATCH(Edges[[#This Row],[Vertex 1]],GroupVertices[Vertex],0)),1,1,"")</f>
        <v>4</v>
      </c>
      <c r="U258" s="90" t="str">
        <f>REPLACE(INDEX(GroupVertices[Group],MATCH(Edges[[#This Row],[Vertex 2]],GroupVertices[Vertex],0)),1,1,"")</f>
        <v>4</v>
      </c>
      <c r="V258" s="35"/>
      <c r="W258" s="35"/>
      <c r="X258" s="35"/>
      <c r="Y258" s="35"/>
      <c r="Z258" s="35"/>
      <c r="AA258" s="35"/>
      <c r="AB258" s="35"/>
      <c r="AC258" s="35"/>
      <c r="AD258" s="35"/>
    </row>
    <row r="259" spans="1:30" ht="15">
      <c r="A259" s="66" t="s">
        <v>264</v>
      </c>
      <c r="B259" s="66" t="s">
        <v>267</v>
      </c>
      <c r="C259" s="67"/>
      <c r="D259" s="68">
        <v>1</v>
      </c>
      <c r="E259" s="69" t="s">
        <v>132</v>
      </c>
      <c r="F259" s="70"/>
      <c r="G259" s="67"/>
      <c r="H259" s="71"/>
      <c r="I259" s="72"/>
      <c r="J259" s="72"/>
      <c r="K259" s="35" t="s">
        <v>65</v>
      </c>
      <c r="L259" s="80">
        <v>259</v>
      </c>
      <c r="M259" s="80"/>
      <c r="N259" s="74"/>
      <c r="O259" s="91" t="s">
        <v>291</v>
      </c>
      <c r="P259" s="91">
        <v>1</v>
      </c>
      <c r="Q259" s="91" t="s">
        <v>292</v>
      </c>
      <c r="R259" s="91"/>
      <c r="S259" s="91"/>
      <c r="T259" s="90" t="str">
        <f>REPLACE(INDEX(GroupVertices[Group],MATCH(Edges[[#This Row],[Vertex 1]],GroupVertices[Vertex],0)),1,1,"")</f>
        <v>4</v>
      </c>
      <c r="U259" s="90" t="str">
        <f>REPLACE(INDEX(GroupVertices[Group],MATCH(Edges[[#This Row],[Vertex 2]],GroupVertices[Vertex],0)),1,1,"")</f>
        <v>3</v>
      </c>
      <c r="V259" s="35"/>
      <c r="W259" s="35"/>
      <c r="X259" s="35"/>
      <c r="Y259" s="35"/>
      <c r="Z259" s="35"/>
      <c r="AA259" s="35"/>
      <c r="AB259" s="35"/>
      <c r="AC259" s="35"/>
      <c r="AD259" s="35"/>
    </row>
    <row r="260" spans="1:30" ht="15">
      <c r="A260" s="66" t="s">
        <v>212</v>
      </c>
      <c r="B260" s="66" t="s">
        <v>264</v>
      </c>
      <c r="C260" s="67"/>
      <c r="D260" s="68">
        <v>1</v>
      </c>
      <c r="E260" s="69" t="s">
        <v>132</v>
      </c>
      <c r="F260" s="70"/>
      <c r="G260" s="67"/>
      <c r="H260" s="71"/>
      <c r="I260" s="72"/>
      <c r="J260" s="72"/>
      <c r="K260" s="35" t="s">
        <v>65</v>
      </c>
      <c r="L260" s="80">
        <v>260</v>
      </c>
      <c r="M260" s="80"/>
      <c r="N260" s="74"/>
      <c r="O260" s="91" t="s">
        <v>291</v>
      </c>
      <c r="P260" s="91">
        <v>1</v>
      </c>
      <c r="Q260" s="91" t="s">
        <v>292</v>
      </c>
      <c r="R260" s="91"/>
      <c r="S260" s="91"/>
      <c r="T260" s="90" t="str">
        <f>REPLACE(INDEX(GroupVertices[Group],MATCH(Edges[[#This Row],[Vertex 1]],GroupVertices[Vertex],0)),1,1,"")</f>
        <v>1</v>
      </c>
      <c r="U260" s="90" t="str">
        <f>REPLACE(INDEX(GroupVertices[Group],MATCH(Edges[[#This Row],[Vertex 2]],GroupVertices[Vertex],0)),1,1,"")</f>
        <v>4</v>
      </c>
      <c r="V260" s="35"/>
      <c r="W260" s="35"/>
      <c r="X260" s="35"/>
      <c r="Y260" s="35"/>
      <c r="Z260" s="35"/>
      <c r="AA260" s="35"/>
      <c r="AB260" s="35"/>
      <c r="AC260" s="35"/>
      <c r="AD260" s="35"/>
    </row>
    <row r="261" spans="1:30" ht="15">
      <c r="A261" s="66" t="s">
        <v>269</v>
      </c>
      <c r="B261" s="66" t="s">
        <v>264</v>
      </c>
      <c r="C261" s="67"/>
      <c r="D261" s="68">
        <v>1</v>
      </c>
      <c r="E261" s="69" t="s">
        <v>132</v>
      </c>
      <c r="F261" s="70"/>
      <c r="G261" s="67"/>
      <c r="H261" s="71"/>
      <c r="I261" s="72"/>
      <c r="J261" s="72"/>
      <c r="K261" s="35" t="s">
        <v>65</v>
      </c>
      <c r="L261" s="80">
        <v>261</v>
      </c>
      <c r="M261" s="80"/>
      <c r="N261" s="74"/>
      <c r="O261" s="91" t="s">
        <v>291</v>
      </c>
      <c r="P261" s="91">
        <v>1</v>
      </c>
      <c r="Q261" s="91" t="s">
        <v>292</v>
      </c>
      <c r="R261" s="91"/>
      <c r="S261" s="91"/>
      <c r="T261" s="90" t="str">
        <f>REPLACE(INDEX(GroupVertices[Group],MATCH(Edges[[#This Row],[Vertex 1]],GroupVertices[Vertex],0)),1,1,"")</f>
        <v>1</v>
      </c>
      <c r="U261" s="90" t="str">
        <f>REPLACE(INDEX(GroupVertices[Group],MATCH(Edges[[#This Row],[Vertex 2]],GroupVertices[Vertex],0)),1,1,"")</f>
        <v>4</v>
      </c>
      <c r="V261" s="35"/>
      <c r="W261" s="35"/>
      <c r="X261" s="35"/>
      <c r="Y261" s="35"/>
      <c r="Z261" s="35"/>
      <c r="AA261" s="35"/>
      <c r="AB261" s="35"/>
      <c r="AC261" s="35"/>
      <c r="AD261" s="35"/>
    </row>
    <row r="262" spans="1:30" ht="15">
      <c r="A262" s="66" t="s">
        <v>212</v>
      </c>
      <c r="B262" s="66" t="s">
        <v>287</v>
      </c>
      <c r="C262" s="67"/>
      <c r="D262" s="68">
        <v>1</v>
      </c>
      <c r="E262" s="69" t="s">
        <v>132</v>
      </c>
      <c r="F262" s="70"/>
      <c r="G262" s="67"/>
      <c r="H262" s="71"/>
      <c r="I262" s="72"/>
      <c r="J262" s="72"/>
      <c r="K262" s="35" t="s">
        <v>65</v>
      </c>
      <c r="L262" s="80">
        <v>262</v>
      </c>
      <c r="M262" s="80"/>
      <c r="N262" s="74"/>
      <c r="O262" s="91" t="s">
        <v>291</v>
      </c>
      <c r="P262" s="91">
        <v>1</v>
      </c>
      <c r="Q262" s="91" t="s">
        <v>292</v>
      </c>
      <c r="R262" s="91"/>
      <c r="S262" s="91"/>
      <c r="T262" s="90" t="str">
        <f>REPLACE(INDEX(GroupVertices[Group],MATCH(Edges[[#This Row],[Vertex 1]],GroupVertices[Vertex],0)),1,1,"")</f>
        <v>1</v>
      </c>
      <c r="U262" s="90" t="str">
        <f>REPLACE(INDEX(GroupVertices[Group],MATCH(Edges[[#This Row],[Vertex 2]],GroupVertices[Vertex],0)),1,1,"")</f>
        <v>1</v>
      </c>
      <c r="V262" s="35"/>
      <c r="W262" s="35"/>
      <c r="X262" s="35"/>
      <c r="Y262" s="35"/>
      <c r="Z262" s="35"/>
      <c r="AA262" s="35"/>
      <c r="AB262" s="35"/>
      <c r="AC262" s="35"/>
      <c r="AD262" s="35"/>
    </row>
    <row r="263" spans="1:30" ht="15">
      <c r="A263" s="66" t="s">
        <v>212</v>
      </c>
      <c r="B263" s="66" t="s">
        <v>288</v>
      </c>
      <c r="C263" s="67"/>
      <c r="D263" s="68">
        <v>1</v>
      </c>
      <c r="E263" s="69" t="s">
        <v>132</v>
      </c>
      <c r="F263" s="70"/>
      <c r="G263" s="67"/>
      <c r="H263" s="71"/>
      <c r="I263" s="72"/>
      <c r="J263" s="72"/>
      <c r="K263" s="35" t="s">
        <v>65</v>
      </c>
      <c r="L263" s="80">
        <v>263</v>
      </c>
      <c r="M263" s="80"/>
      <c r="N263" s="74"/>
      <c r="O263" s="91" t="s">
        <v>291</v>
      </c>
      <c r="P263" s="91">
        <v>1</v>
      </c>
      <c r="Q263" s="91" t="s">
        <v>292</v>
      </c>
      <c r="R263" s="91"/>
      <c r="S263" s="91"/>
      <c r="T263" s="90" t="str">
        <f>REPLACE(INDEX(GroupVertices[Group],MATCH(Edges[[#This Row],[Vertex 1]],GroupVertices[Vertex],0)),1,1,"")</f>
        <v>1</v>
      </c>
      <c r="U263" s="90" t="str">
        <f>REPLACE(INDEX(GroupVertices[Group],MATCH(Edges[[#This Row],[Vertex 2]],GroupVertices[Vertex],0)),1,1,"")</f>
        <v>1</v>
      </c>
      <c r="V263" s="35"/>
      <c r="W263" s="35"/>
      <c r="X263" s="35"/>
      <c r="Y263" s="35"/>
      <c r="Z263" s="35"/>
      <c r="AA263" s="35"/>
      <c r="AB263" s="35"/>
      <c r="AC263" s="35"/>
      <c r="AD263" s="35"/>
    </row>
    <row r="264" spans="1:30" ht="15">
      <c r="A264" s="66" t="s">
        <v>212</v>
      </c>
      <c r="B264" s="66" t="s">
        <v>289</v>
      </c>
      <c r="C264" s="67"/>
      <c r="D264" s="68">
        <v>1</v>
      </c>
      <c r="E264" s="69" t="s">
        <v>132</v>
      </c>
      <c r="F264" s="70"/>
      <c r="G264" s="67"/>
      <c r="H264" s="71"/>
      <c r="I264" s="72"/>
      <c r="J264" s="72"/>
      <c r="K264" s="35" t="s">
        <v>65</v>
      </c>
      <c r="L264" s="80">
        <v>264</v>
      </c>
      <c r="M264" s="80"/>
      <c r="N264" s="74"/>
      <c r="O264" s="91" t="s">
        <v>291</v>
      </c>
      <c r="P264" s="91">
        <v>1</v>
      </c>
      <c r="Q264" s="91" t="s">
        <v>292</v>
      </c>
      <c r="R264" s="91"/>
      <c r="S264" s="91"/>
      <c r="T264" s="90" t="str">
        <f>REPLACE(INDEX(GroupVertices[Group],MATCH(Edges[[#This Row],[Vertex 1]],GroupVertices[Vertex],0)),1,1,"")</f>
        <v>1</v>
      </c>
      <c r="U264" s="90" t="str">
        <f>REPLACE(INDEX(GroupVertices[Group],MATCH(Edges[[#This Row],[Vertex 2]],GroupVertices[Vertex],0)),1,1,"")</f>
        <v>1</v>
      </c>
      <c r="V264" s="35"/>
      <c r="W264" s="35"/>
      <c r="X264" s="35"/>
      <c r="Y264" s="35"/>
      <c r="Z264" s="35"/>
      <c r="AA264" s="35"/>
      <c r="AB264" s="35"/>
      <c r="AC264" s="35"/>
      <c r="AD264" s="35"/>
    </row>
    <row r="265" spans="1:30" ht="15">
      <c r="A265" s="66" t="s">
        <v>247</v>
      </c>
      <c r="B265" s="66" t="s">
        <v>233</v>
      </c>
      <c r="C265" s="67"/>
      <c r="D265" s="68">
        <v>1</v>
      </c>
      <c r="E265" s="69" t="s">
        <v>132</v>
      </c>
      <c r="F265" s="70"/>
      <c r="G265" s="67"/>
      <c r="H265" s="71"/>
      <c r="I265" s="72"/>
      <c r="J265" s="72"/>
      <c r="K265" s="35" t="s">
        <v>65</v>
      </c>
      <c r="L265" s="80">
        <v>265</v>
      </c>
      <c r="M265" s="80"/>
      <c r="N265" s="74"/>
      <c r="O265" s="91" t="s">
        <v>291</v>
      </c>
      <c r="P265" s="91">
        <v>1</v>
      </c>
      <c r="Q265" s="91" t="s">
        <v>292</v>
      </c>
      <c r="R265" s="91"/>
      <c r="S265" s="91"/>
      <c r="T265" s="90" t="str">
        <f>REPLACE(INDEX(GroupVertices[Group],MATCH(Edges[[#This Row],[Vertex 1]],GroupVertices[Vertex],0)),1,1,"")</f>
        <v>2</v>
      </c>
      <c r="U265" s="90" t="str">
        <f>REPLACE(INDEX(GroupVertices[Group],MATCH(Edges[[#This Row],[Vertex 2]],GroupVertices[Vertex],0)),1,1,"")</f>
        <v>2</v>
      </c>
      <c r="V265" s="35"/>
      <c r="W265" s="35"/>
      <c r="X265" s="35"/>
      <c r="Y265" s="35"/>
      <c r="Z265" s="35"/>
      <c r="AA265" s="35"/>
      <c r="AB265" s="35"/>
      <c r="AC265" s="35"/>
      <c r="AD265" s="35"/>
    </row>
    <row r="266" spans="1:30" ht="15">
      <c r="A266" s="66" t="s">
        <v>247</v>
      </c>
      <c r="B266" s="66" t="s">
        <v>239</v>
      </c>
      <c r="C266" s="67"/>
      <c r="D266" s="68">
        <v>1</v>
      </c>
      <c r="E266" s="69" t="s">
        <v>132</v>
      </c>
      <c r="F266" s="70"/>
      <c r="G266" s="67"/>
      <c r="H266" s="71"/>
      <c r="I266" s="72"/>
      <c r="J266" s="72"/>
      <c r="K266" s="35" t="s">
        <v>65</v>
      </c>
      <c r="L266" s="80">
        <v>266</v>
      </c>
      <c r="M266" s="80"/>
      <c r="N266" s="74"/>
      <c r="O266" s="91" t="s">
        <v>291</v>
      </c>
      <c r="P266" s="91">
        <v>1</v>
      </c>
      <c r="Q266" s="91" t="s">
        <v>292</v>
      </c>
      <c r="R266" s="91"/>
      <c r="S266" s="91"/>
      <c r="T266" s="90" t="str">
        <f>REPLACE(INDEX(GroupVertices[Group],MATCH(Edges[[#This Row],[Vertex 1]],GroupVertices[Vertex],0)),1,1,"")</f>
        <v>2</v>
      </c>
      <c r="U266" s="90" t="str">
        <f>REPLACE(INDEX(GroupVertices[Group],MATCH(Edges[[#This Row],[Vertex 2]],GroupVertices[Vertex],0)),1,1,"")</f>
        <v>2</v>
      </c>
      <c r="V266" s="35"/>
      <c r="W266" s="35"/>
      <c r="X266" s="35"/>
      <c r="Y266" s="35"/>
      <c r="Z266" s="35"/>
      <c r="AA266" s="35"/>
      <c r="AB266" s="35"/>
      <c r="AC266" s="35"/>
      <c r="AD266" s="35"/>
    </row>
    <row r="267" spans="1:30" ht="15">
      <c r="A267" s="66" t="s">
        <v>247</v>
      </c>
      <c r="B267" s="66" t="s">
        <v>243</v>
      </c>
      <c r="C267" s="67"/>
      <c r="D267" s="68">
        <v>1</v>
      </c>
      <c r="E267" s="69" t="s">
        <v>132</v>
      </c>
      <c r="F267" s="70"/>
      <c r="G267" s="67"/>
      <c r="H267" s="71"/>
      <c r="I267" s="72"/>
      <c r="J267" s="72"/>
      <c r="K267" s="35" t="s">
        <v>65</v>
      </c>
      <c r="L267" s="80">
        <v>267</v>
      </c>
      <c r="M267" s="80"/>
      <c r="N267" s="74"/>
      <c r="O267" s="91" t="s">
        <v>291</v>
      </c>
      <c r="P267" s="91">
        <v>1</v>
      </c>
      <c r="Q267" s="91" t="s">
        <v>292</v>
      </c>
      <c r="R267" s="91"/>
      <c r="S267" s="91"/>
      <c r="T267" s="90" t="str">
        <f>REPLACE(INDEX(GroupVertices[Group],MATCH(Edges[[#This Row],[Vertex 1]],GroupVertices[Vertex],0)),1,1,"")</f>
        <v>2</v>
      </c>
      <c r="U267" s="90" t="str">
        <f>REPLACE(INDEX(GroupVertices[Group],MATCH(Edges[[#This Row],[Vertex 2]],GroupVertices[Vertex],0)),1,1,"")</f>
        <v>2</v>
      </c>
      <c r="V267" s="35"/>
      <c r="W267" s="35"/>
      <c r="X267" s="35"/>
      <c r="Y267" s="35"/>
      <c r="Z267" s="35"/>
      <c r="AA267" s="35"/>
      <c r="AB267" s="35"/>
      <c r="AC267" s="35"/>
      <c r="AD267" s="35"/>
    </row>
    <row r="268" spans="1:30" ht="15">
      <c r="A268" s="66" t="s">
        <v>247</v>
      </c>
      <c r="B268" s="66" t="s">
        <v>244</v>
      </c>
      <c r="C268" s="67"/>
      <c r="D268" s="68">
        <v>1</v>
      </c>
      <c r="E268" s="69" t="s">
        <v>132</v>
      </c>
      <c r="F268" s="70"/>
      <c r="G268" s="67"/>
      <c r="H268" s="71"/>
      <c r="I268" s="72"/>
      <c r="J268" s="72"/>
      <c r="K268" s="35" t="s">
        <v>66</v>
      </c>
      <c r="L268" s="80">
        <v>268</v>
      </c>
      <c r="M268" s="80"/>
      <c r="N268" s="74"/>
      <c r="O268" s="91" t="s">
        <v>291</v>
      </c>
      <c r="P268" s="91">
        <v>1</v>
      </c>
      <c r="Q268" s="91" t="s">
        <v>292</v>
      </c>
      <c r="R268" s="91"/>
      <c r="S268" s="91"/>
      <c r="T268" s="90" t="str">
        <f>REPLACE(INDEX(GroupVertices[Group],MATCH(Edges[[#This Row],[Vertex 1]],GroupVertices[Vertex],0)),1,1,"")</f>
        <v>2</v>
      </c>
      <c r="U268" s="90" t="str">
        <f>REPLACE(INDEX(GroupVertices[Group],MATCH(Edges[[#This Row],[Vertex 2]],GroupVertices[Vertex],0)),1,1,"")</f>
        <v>3</v>
      </c>
      <c r="V268" s="35"/>
      <c r="W268" s="35"/>
      <c r="X268" s="35"/>
      <c r="Y268" s="35"/>
      <c r="Z268" s="35"/>
      <c r="AA268" s="35"/>
      <c r="AB268" s="35"/>
      <c r="AC268" s="35"/>
      <c r="AD268" s="35"/>
    </row>
    <row r="269" spans="1:30" ht="15">
      <c r="A269" s="66" t="s">
        <v>247</v>
      </c>
      <c r="B269" s="66" t="s">
        <v>273</v>
      </c>
      <c r="C269" s="67"/>
      <c r="D269" s="68">
        <v>1</v>
      </c>
      <c r="E269" s="69" t="s">
        <v>132</v>
      </c>
      <c r="F269" s="70"/>
      <c r="G269" s="67"/>
      <c r="H269" s="71"/>
      <c r="I269" s="72"/>
      <c r="J269" s="72"/>
      <c r="K269" s="35" t="s">
        <v>65</v>
      </c>
      <c r="L269" s="80">
        <v>269</v>
      </c>
      <c r="M269" s="80"/>
      <c r="N269" s="74"/>
      <c r="O269" s="91" t="s">
        <v>291</v>
      </c>
      <c r="P269" s="91">
        <v>1</v>
      </c>
      <c r="Q269" s="91" t="s">
        <v>292</v>
      </c>
      <c r="R269" s="91"/>
      <c r="S269" s="91"/>
      <c r="T269" s="90" t="str">
        <f>REPLACE(INDEX(GroupVertices[Group],MATCH(Edges[[#This Row],[Vertex 1]],GroupVertices[Vertex],0)),1,1,"")</f>
        <v>2</v>
      </c>
      <c r="U269" s="90" t="str">
        <f>REPLACE(INDEX(GroupVertices[Group],MATCH(Edges[[#This Row],[Vertex 2]],GroupVertices[Vertex],0)),1,1,"")</f>
        <v>2</v>
      </c>
      <c r="V269" s="35"/>
      <c r="W269" s="35"/>
      <c r="X269" s="35"/>
      <c r="Y269" s="35"/>
      <c r="Z269" s="35"/>
      <c r="AA269" s="35"/>
      <c r="AB269" s="35"/>
      <c r="AC269" s="35"/>
      <c r="AD269" s="35"/>
    </row>
    <row r="270" spans="1:30" ht="15">
      <c r="A270" s="66" t="s">
        <v>247</v>
      </c>
      <c r="B270" s="66" t="s">
        <v>253</v>
      </c>
      <c r="C270" s="67"/>
      <c r="D270" s="68">
        <v>1</v>
      </c>
      <c r="E270" s="69" t="s">
        <v>132</v>
      </c>
      <c r="F270" s="70"/>
      <c r="G270" s="67"/>
      <c r="H270" s="71"/>
      <c r="I270" s="72"/>
      <c r="J270" s="72"/>
      <c r="K270" s="35" t="s">
        <v>65</v>
      </c>
      <c r="L270" s="80">
        <v>270</v>
      </c>
      <c r="M270" s="80"/>
      <c r="N270" s="74"/>
      <c r="O270" s="91" t="s">
        <v>291</v>
      </c>
      <c r="P270" s="91">
        <v>1</v>
      </c>
      <c r="Q270" s="91" t="s">
        <v>292</v>
      </c>
      <c r="R270" s="91"/>
      <c r="S270" s="91"/>
      <c r="T270" s="90" t="str">
        <f>REPLACE(INDEX(GroupVertices[Group],MATCH(Edges[[#This Row],[Vertex 1]],GroupVertices[Vertex],0)),1,1,"")</f>
        <v>2</v>
      </c>
      <c r="U270" s="90" t="str">
        <f>REPLACE(INDEX(GroupVertices[Group],MATCH(Edges[[#This Row],[Vertex 2]],GroupVertices[Vertex],0)),1,1,"")</f>
        <v>3</v>
      </c>
      <c r="V270" s="35"/>
      <c r="W270" s="35"/>
      <c r="X270" s="35"/>
      <c r="Y270" s="35"/>
      <c r="Z270" s="35"/>
      <c r="AA270" s="35"/>
      <c r="AB270" s="35"/>
      <c r="AC270" s="35"/>
      <c r="AD270" s="35"/>
    </row>
    <row r="271" spans="1:30" ht="15">
      <c r="A271" s="66" t="s">
        <v>247</v>
      </c>
      <c r="B271" s="66" t="s">
        <v>270</v>
      </c>
      <c r="C271" s="67"/>
      <c r="D271" s="68">
        <v>1</v>
      </c>
      <c r="E271" s="69" t="s">
        <v>132</v>
      </c>
      <c r="F271" s="70"/>
      <c r="G271" s="67"/>
      <c r="H271" s="71"/>
      <c r="I271" s="72"/>
      <c r="J271" s="72"/>
      <c r="K271" s="35" t="s">
        <v>66</v>
      </c>
      <c r="L271" s="80">
        <v>271</v>
      </c>
      <c r="M271" s="80"/>
      <c r="N271" s="74"/>
      <c r="O271" s="91" t="s">
        <v>291</v>
      </c>
      <c r="P271" s="91">
        <v>1</v>
      </c>
      <c r="Q271" s="91" t="s">
        <v>292</v>
      </c>
      <c r="R271" s="91"/>
      <c r="S271" s="91"/>
      <c r="T271" s="90" t="str">
        <f>REPLACE(INDEX(GroupVertices[Group],MATCH(Edges[[#This Row],[Vertex 1]],GroupVertices[Vertex],0)),1,1,"")</f>
        <v>2</v>
      </c>
      <c r="U271" s="90" t="str">
        <f>REPLACE(INDEX(GroupVertices[Group],MATCH(Edges[[#This Row],[Vertex 2]],GroupVertices[Vertex],0)),1,1,"")</f>
        <v>2</v>
      </c>
      <c r="V271" s="35"/>
      <c r="W271" s="35"/>
      <c r="X271" s="35"/>
      <c r="Y271" s="35"/>
      <c r="Z271" s="35"/>
      <c r="AA271" s="35"/>
      <c r="AB271" s="35"/>
      <c r="AC271" s="35"/>
      <c r="AD271" s="35"/>
    </row>
    <row r="272" spans="1:30" ht="15">
      <c r="A272" s="66" t="s">
        <v>212</v>
      </c>
      <c r="B272" s="66" t="s">
        <v>247</v>
      </c>
      <c r="C272" s="67"/>
      <c r="D272" s="68">
        <v>1</v>
      </c>
      <c r="E272" s="69" t="s">
        <v>132</v>
      </c>
      <c r="F272" s="70"/>
      <c r="G272" s="67"/>
      <c r="H272" s="71"/>
      <c r="I272" s="72"/>
      <c r="J272" s="72"/>
      <c r="K272" s="35" t="s">
        <v>65</v>
      </c>
      <c r="L272" s="80">
        <v>272</v>
      </c>
      <c r="M272" s="80"/>
      <c r="N272" s="74"/>
      <c r="O272" s="91" t="s">
        <v>291</v>
      </c>
      <c r="P272" s="91">
        <v>1</v>
      </c>
      <c r="Q272" s="91" t="s">
        <v>292</v>
      </c>
      <c r="R272" s="91"/>
      <c r="S272" s="91"/>
      <c r="T272" s="90" t="str">
        <f>REPLACE(INDEX(GroupVertices[Group],MATCH(Edges[[#This Row],[Vertex 1]],GroupVertices[Vertex],0)),1,1,"")</f>
        <v>1</v>
      </c>
      <c r="U272" s="90" t="str">
        <f>REPLACE(INDEX(GroupVertices[Group],MATCH(Edges[[#This Row],[Vertex 2]],GroupVertices[Vertex],0)),1,1,"")</f>
        <v>2</v>
      </c>
      <c r="V272" s="35"/>
      <c r="W272" s="35"/>
      <c r="X272" s="35"/>
      <c r="Y272" s="35"/>
      <c r="Z272" s="35"/>
      <c r="AA272" s="35"/>
      <c r="AB272" s="35"/>
      <c r="AC272" s="35"/>
      <c r="AD272" s="35"/>
    </row>
    <row r="273" spans="1:30" ht="15">
      <c r="A273" s="66" t="s">
        <v>238</v>
      </c>
      <c r="B273" s="66" t="s">
        <v>247</v>
      </c>
      <c r="C273" s="67"/>
      <c r="D273" s="68">
        <v>1</v>
      </c>
      <c r="E273" s="69" t="s">
        <v>132</v>
      </c>
      <c r="F273" s="70"/>
      <c r="G273" s="67"/>
      <c r="H273" s="71"/>
      <c r="I273" s="72"/>
      <c r="J273" s="72"/>
      <c r="K273" s="35" t="s">
        <v>65</v>
      </c>
      <c r="L273" s="80">
        <v>273</v>
      </c>
      <c r="M273" s="80"/>
      <c r="N273" s="74"/>
      <c r="O273" s="91" t="s">
        <v>291</v>
      </c>
      <c r="P273" s="91">
        <v>1</v>
      </c>
      <c r="Q273" s="91" t="s">
        <v>292</v>
      </c>
      <c r="R273" s="91"/>
      <c r="S273" s="91"/>
      <c r="T273" s="90" t="str">
        <f>REPLACE(INDEX(GroupVertices[Group],MATCH(Edges[[#This Row],[Vertex 1]],GroupVertices[Vertex],0)),1,1,"")</f>
        <v>2</v>
      </c>
      <c r="U273" s="90" t="str">
        <f>REPLACE(INDEX(GroupVertices[Group],MATCH(Edges[[#This Row],[Vertex 2]],GroupVertices[Vertex],0)),1,1,"")</f>
        <v>2</v>
      </c>
      <c r="V273" s="35"/>
      <c r="W273" s="35"/>
      <c r="X273" s="35"/>
      <c r="Y273" s="35"/>
      <c r="Z273" s="35"/>
      <c r="AA273" s="35"/>
      <c r="AB273" s="35"/>
      <c r="AC273" s="35"/>
      <c r="AD273" s="35"/>
    </row>
    <row r="274" spans="1:30" ht="15">
      <c r="A274" s="66" t="s">
        <v>236</v>
      </c>
      <c r="B274" s="66" t="s">
        <v>247</v>
      </c>
      <c r="C274" s="67"/>
      <c r="D274" s="68">
        <v>1</v>
      </c>
      <c r="E274" s="69" t="s">
        <v>132</v>
      </c>
      <c r="F274" s="70"/>
      <c r="G274" s="67"/>
      <c r="H274" s="71"/>
      <c r="I274" s="72"/>
      <c r="J274" s="72"/>
      <c r="K274" s="35" t="s">
        <v>65</v>
      </c>
      <c r="L274" s="80">
        <v>274</v>
      </c>
      <c r="M274" s="80"/>
      <c r="N274" s="74"/>
      <c r="O274" s="91" t="s">
        <v>291</v>
      </c>
      <c r="P274" s="91">
        <v>1</v>
      </c>
      <c r="Q274" s="91" t="s">
        <v>292</v>
      </c>
      <c r="R274" s="91"/>
      <c r="S274" s="91"/>
      <c r="T274" s="90" t="str">
        <f>REPLACE(INDEX(GroupVertices[Group],MATCH(Edges[[#This Row],[Vertex 1]],GroupVertices[Vertex],0)),1,1,"")</f>
        <v>2</v>
      </c>
      <c r="U274" s="90" t="str">
        <f>REPLACE(INDEX(GroupVertices[Group],MATCH(Edges[[#This Row],[Vertex 2]],GroupVertices[Vertex],0)),1,1,"")</f>
        <v>2</v>
      </c>
      <c r="V274" s="35"/>
      <c r="W274" s="35"/>
      <c r="X274" s="35"/>
      <c r="Y274" s="35"/>
      <c r="Z274" s="35"/>
      <c r="AA274" s="35"/>
      <c r="AB274" s="35"/>
      <c r="AC274" s="35"/>
      <c r="AD274" s="35"/>
    </row>
    <row r="275" spans="1:30" ht="15">
      <c r="A275" s="66" t="s">
        <v>244</v>
      </c>
      <c r="B275" s="66" t="s">
        <v>247</v>
      </c>
      <c r="C275" s="67"/>
      <c r="D275" s="68">
        <v>1</v>
      </c>
      <c r="E275" s="69" t="s">
        <v>132</v>
      </c>
      <c r="F275" s="70"/>
      <c r="G275" s="67"/>
      <c r="H275" s="71"/>
      <c r="I275" s="72"/>
      <c r="J275" s="72"/>
      <c r="K275" s="35" t="s">
        <v>66</v>
      </c>
      <c r="L275" s="80">
        <v>275</v>
      </c>
      <c r="M275" s="80"/>
      <c r="N275" s="74"/>
      <c r="O275" s="91" t="s">
        <v>291</v>
      </c>
      <c r="P275" s="91">
        <v>1</v>
      </c>
      <c r="Q275" s="91" t="s">
        <v>292</v>
      </c>
      <c r="R275" s="91"/>
      <c r="S275" s="91"/>
      <c r="T275" s="90" t="str">
        <f>REPLACE(INDEX(GroupVertices[Group],MATCH(Edges[[#This Row],[Vertex 1]],GroupVertices[Vertex],0)),1,1,"")</f>
        <v>3</v>
      </c>
      <c r="U275" s="90" t="str">
        <f>REPLACE(INDEX(GroupVertices[Group],MATCH(Edges[[#This Row],[Vertex 2]],GroupVertices[Vertex],0)),1,1,"")</f>
        <v>2</v>
      </c>
      <c r="V275" s="35"/>
      <c r="W275" s="35"/>
      <c r="X275" s="35"/>
      <c r="Y275" s="35"/>
      <c r="Z275" s="35"/>
      <c r="AA275" s="35"/>
      <c r="AB275" s="35"/>
      <c r="AC275" s="35"/>
      <c r="AD275" s="35"/>
    </row>
    <row r="276" spans="1:30" ht="15">
      <c r="A276" s="66" t="s">
        <v>270</v>
      </c>
      <c r="B276" s="66" t="s">
        <v>247</v>
      </c>
      <c r="C276" s="67"/>
      <c r="D276" s="68">
        <v>1</v>
      </c>
      <c r="E276" s="69" t="s">
        <v>132</v>
      </c>
      <c r="F276" s="70"/>
      <c r="G276" s="67"/>
      <c r="H276" s="71"/>
      <c r="I276" s="72"/>
      <c r="J276" s="72"/>
      <c r="K276" s="35" t="s">
        <v>66</v>
      </c>
      <c r="L276" s="80">
        <v>276</v>
      </c>
      <c r="M276" s="80"/>
      <c r="N276" s="74"/>
      <c r="O276" s="91" t="s">
        <v>291</v>
      </c>
      <c r="P276" s="91">
        <v>1</v>
      </c>
      <c r="Q276" s="91" t="s">
        <v>292</v>
      </c>
      <c r="R276" s="91"/>
      <c r="S276" s="91"/>
      <c r="T276" s="90" t="str">
        <f>REPLACE(INDEX(GroupVertices[Group],MATCH(Edges[[#This Row],[Vertex 1]],GroupVertices[Vertex],0)),1,1,"")</f>
        <v>2</v>
      </c>
      <c r="U276" s="90" t="str">
        <f>REPLACE(INDEX(GroupVertices[Group],MATCH(Edges[[#This Row],[Vertex 2]],GroupVertices[Vertex],0)),1,1,"")</f>
        <v>2</v>
      </c>
      <c r="V276" s="35"/>
      <c r="W276" s="35"/>
      <c r="X276" s="35"/>
      <c r="Y276" s="35"/>
      <c r="Z276" s="35"/>
      <c r="AA276" s="35"/>
      <c r="AB276" s="35"/>
      <c r="AC276" s="35"/>
      <c r="AD276" s="35"/>
    </row>
    <row r="277" spans="1:30" ht="15">
      <c r="A277" s="66" t="s">
        <v>238</v>
      </c>
      <c r="B277" s="66" t="s">
        <v>234</v>
      </c>
      <c r="C277" s="67"/>
      <c r="D277" s="68">
        <v>1</v>
      </c>
      <c r="E277" s="69" t="s">
        <v>132</v>
      </c>
      <c r="F277" s="70"/>
      <c r="G277" s="67"/>
      <c r="H277" s="71"/>
      <c r="I277" s="72"/>
      <c r="J277" s="72"/>
      <c r="K277" s="35" t="s">
        <v>65</v>
      </c>
      <c r="L277" s="80">
        <v>277</v>
      </c>
      <c r="M277" s="80"/>
      <c r="N277" s="74"/>
      <c r="O277" s="91" t="s">
        <v>291</v>
      </c>
      <c r="P277" s="91">
        <v>1</v>
      </c>
      <c r="Q277" s="91" t="s">
        <v>292</v>
      </c>
      <c r="R277" s="91"/>
      <c r="S277" s="91"/>
      <c r="T277" s="90" t="str">
        <f>REPLACE(INDEX(GroupVertices[Group],MATCH(Edges[[#This Row],[Vertex 1]],GroupVertices[Vertex],0)),1,1,"")</f>
        <v>2</v>
      </c>
      <c r="U277" s="90" t="str">
        <f>REPLACE(INDEX(GroupVertices[Group],MATCH(Edges[[#This Row],[Vertex 2]],GroupVertices[Vertex],0)),1,1,"")</f>
        <v>2</v>
      </c>
      <c r="V277" s="35"/>
      <c r="W277" s="35"/>
      <c r="X277" s="35"/>
      <c r="Y277" s="35"/>
      <c r="Z277" s="35"/>
      <c r="AA277" s="35"/>
      <c r="AB277" s="35"/>
      <c r="AC277" s="35"/>
      <c r="AD277" s="35"/>
    </row>
    <row r="278" spans="1:30" ht="15">
      <c r="A278" s="66" t="s">
        <v>238</v>
      </c>
      <c r="B278" s="66" t="s">
        <v>236</v>
      </c>
      <c r="C278" s="67"/>
      <c r="D278" s="68">
        <v>1</v>
      </c>
      <c r="E278" s="69" t="s">
        <v>132</v>
      </c>
      <c r="F278" s="70"/>
      <c r="G278" s="67"/>
      <c r="H278" s="71"/>
      <c r="I278" s="72"/>
      <c r="J278" s="72"/>
      <c r="K278" s="35" t="s">
        <v>66</v>
      </c>
      <c r="L278" s="80">
        <v>278</v>
      </c>
      <c r="M278" s="80"/>
      <c r="N278" s="74"/>
      <c r="O278" s="91" t="s">
        <v>291</v>
      </c>
      <c r="P278" s="91">
        <v>1</v>
      </c>
      <c r="Q278" s="91" t="s">
        <v>292</v>
      </c>
      <c r="R278" s="91"/>
      <c r="S278" s="91"/>
      <c r="T278" s="90" t="str">
        <f>REPLACE(INDEX(GroupVertices[Group],MATCH(Edges[[#This Row],[Vertex 1]],GroupVertices[Vertex],0)),1,1,"")</f>
        <v>2</v>
      </c>
      <c r="U278" s="90" t="str">
        <f>REPLACE(INDEX(GroupVertices[Group],MATCH(Edges[[#This Row],[Vertex 2]],GroupVertices[Vertex],0)),1,1,"")</f>
        <v>2</v>
      </c>
      <c r="V278" s="35"/>
      <c r="W278" s="35"/>
      <c r="X278" s="35"/>
      <c r="Y278" s="35"/>
      <c r="Z278" s="35"/>
      <c r="AA278" s="35"/>
      <c r="AB278" s="35"/>
      <c r="AC278" s="35"/>
      <c r="AD278" s="35"/>
    </row>
    <row r="279" spans="1:30" ht="15">
      <c r="A279" s="66" t="s">
        <v>238</v>
      </c>
      <c r="B279" s="66" t="s">
        <v>244</v>
      </c>
      <c r="C279" s="67"/>
      <c r="D279" s="68">
        <v>1</v>
      </c>
      <c r="E279" s="69" t="s">
        <v>132</v>
      </c>
      <c r="F279" s="70"/>
      <c r="G279" s="67"/>
      <c r="H279" s="71"/>
      <c r="I279" s="72"/>
      <c r="J279" s="72"/>
      <c r="K279" s="35" t="s">
        <v>65</v>
      </c>
      <c r="L279" s="80">
        <v>279</v>
      </c>
      <c r="M279" s="80"/>
      <c r="N279" s="74"/>
      <c r="O279" s="91" t="s">
        <v>291</v>
      </c>
      <c r="P279" s="91">
        <v>1</v>
      </c>
      <c r="Q279" s="91" t="s">
        <v>292</v>
      </c>
      <c r="R279" s="91"/>
      <c r="S279" s="91"/>
      <c r="T279" s="90" t="str">
        <f>REPLACE(INDEX(GroupVertices[Group],MATCH(Edges[[#This Row],[Vertex 1]],GroupVertices[Vertex],0)),1,1,"")</f>
        <v>2</v>
      </c>
      <c r="U279" s="90" t="str">
        <f>REPLACE(INDEX(GroupVertices[Group],MATCH(Edges[[#This Row],[Vertex 2]],GroupVertices[Vertex],0)),1,1,"")</f>
        <v>3</v>
      </c>
      <c r="V279" s="35"/>
      <c r="W279" s="35"/>
      <c r="X279" s="35"/>
      <c r="Y279" s="35"/>
      <c r="Z279" s="35"/>
      <c r="AA279" s="35"/>
      <c r="AB279" s="35"/>
      <c r="AC279" s="35"/>
      <c r="AD279" s="35"/>
    </row>
    <row r="280" spans="1:30" ht="15">
      <c r="A280" s="66" t="s">
        <v>238</v>
      </c>
      <c r="B280" s="66" t="s">
        <v>253</v>
      </c>
      <c r="C280" s="67"/>
      <c r="D280" s="68">
        <v>1</v>
      </c>
      <c r="E280" s="69" t="s">
        <v>132</v>
      </c>
      <c r="F280" s="70"/>
      <c r="G280" s="67"/>
      <c r="H280" s="71"/>
      <c r="I280" s="72"/>
      <c r="J280" s="72"/>
      <c r="K280" s="35" t="s">
        <v>65</v>
      </c>
      <c r="L280" s="80">
        <v>280</v>
      </c>
      <c r="M280" s="80"/>
      <c r="N280" s="74"/>
      <c r="O280" s="91" t="s">
        <v>291</v>
      </c>
      <c r="P280" s="91">
        <v>1</v>
      </c>
      <c r="Q280" s="91" t="s">
        <v>292</v>
      </c>
      <c r="R280" s="91"/>
      <c r="S280" s="91"/>
      <c r="T280" s="90" t="str">
        <f>REPLACE(INDEX(GroupVertices[Group],MATCH(Edges[[#This Row],[Vertex 1]],GroupVertices[Vertex],0)),1,1,"")</f>
        <v>2</v>
      </c>
      <c r="U280" s="90" t="str">
        <f>REPLACE(INDEX(GroupVertices[Group],MATCH(Edges[[#This Row],[Vertex 2]],GroupVertices[Vertex],0)),1,1,"")</f>
        <v>3</v>
      </c>
      <c r="V280" s="35"/>
      <c r="W280" s="35"/>
      <c r="X280" s="35"/>
      <c r="Y280" s="35"/>
      <c r="Z280" s="35"/>
      <c r="AA280" s="35"/>
      <c r="AB280" s="35"/>
      <c r="AC280" s="35"/>
      <c r="AD280" s="35"/>
    </row>
    <row r="281" spans="1:30" ht="15">
      <c r="A281" s="66" t="s">
        <v>238</v>
      </c>
      <c r="B281" s="66" t="s">
        <v>270</v>
      </c>
      <c r="C281" s="67"/>
      <c r="D281" s="68">
        <v>1</v>
      </c>
      <c r="E281" s="69" t="s">
        <v>132</v>
      </c>
      <c r="F281" s="70"/>
      <c r="G281" s="67"/>
      <c r="H281" s="71"/>
      <c r="I281" s="72"/>
      <c r="J281" s="72"/>
      <c r="K281" s="35" t="s">
        <v>66</v>
      </c>
      <c r="L281" s="80">
        <v>281</v>
      </c>
      <c r="M281" s="80"/>
      <c r="N281" s="74"/>
      <c r="O281" s="91" t="s">
        <v>291</v>
      </c>
      <c r="P281" s="91">
        <v>1</v>
      </c>
      <c r="Q281" s="91" t="s">
        <v>292</v>
      </c>
      <c r="R281" s="91"/>
      <c r="S281" s="91"/>
      <c r="T281" s="90" t="str">
        <f>REPLACE(INDEX(GroupVertices[Group],MATCH(Edges[[#This Row],[Vertex 1]],GroupVertices[Vertex],0)),1,1,"")</f>
        <v>2</v>
      </c>
      <c r="U281" s="90" t="str">
        <f>REPLACE(INDEX(GroupVertices[Group],MATCH(Edges[[#This Row],[Vertex 2]],GroupVertices[Vertex],0)),1,1,"")</f>
        <v>2</v>
      </c>
      <c r="V281" s="35"/>
      <c r="W281" s="35"/>
      <c r="X281" s="35"/>
      <c r="Y281" s="35"/>
      <c r="Z281" s="35"/>
      <c r="AA281" s="35"/>
      <c r="AB281" s="35"/>
      <c r="AC281" s="35"/>
      <c r="AD281" s="35"/>
    </row>
    <row r="282" spans="1:30" ht="15">
      <c r="A282" s="66" t="s">
        <v>212</v>
      </c>
      <c r="B282" s="66" t="s">
        <v>238</v>
      </c>
      <c r="C282" s="67"/>
      <c r="D282" s="68">
        <v>1</v>
      </c>
      <c r="E282" s="69" t="s">
        <v>132</v>
      </c>
      <c r="F282" s="70"/>
      <c r="G282" s="67"/>
      <c r="H282" s="71"/>
      <c r="I282" s="72"/>
      <c r="J282" s="72"/>
      <c r="K282" s="35" t="s">
        <v>65</v>
      </c>
      <c r="L282" s="80">
        <v>282</v>
      </c>
      <c r="M282" s="80"/>
      <c r="N282" s="74"/>
      <c r="O282" s="91" t="s">
        <v>291</v>
      </c>
      <c r="P282" s="91">
        <v>1</v>
      </c>
      <c r="Q282" s="91" t="s">
        <v>292</v>
      </c>
      <c r="R282" s="91"/>
      <c r="S282" s="91"/>
      <c r="T282" s="90" t="str">
        <f>REPLACE(INDEX(GroupVertices[Group],MATCH(Edges[[#This Row],[Vertex 1]],GroupVertices[Vertex],0)),1,1,"")</f>
        <v>1</v>
      </c>
      <c r="U282" s="90" t="str">
        <f>REPLACE(INDEX(GroupVertices[Group],MATCH(Edges[[#This Row],[Vertex 2]],GroupVertices[Vertex],0)),1,1,"")</f>
        <v>2</v>
      </c>
      <c r="V282" s="35"/>
      <c r="W282" s="35"/>
      <c r="X282" s="35"/>
      <c r="Y282" s="35"/>
      <c r="Z282" s="35"/>
      <c r="AA282" s="35"/>
      <c r="AB282" s="35"/>
      <c r="AC282" s="35"/>
      <c r="AD282" s="35"/>
    </row>
    <row r="283" spans="1:30" ht="15">
      <c r="A283" s="66" t="s">
        <v>233</v>
      </c>
      <c r="B283" s="66" t="s">
        <v>238</v>
      </c>
      <c r="C283" s="67"/>
      <c r="D283" s="68">
        <v>1</v>
      </c>
      <c r="E283" s="69" t="s">
        <v>132</v>
      </c>
      <c r="F283" s="70"/>
      <c r="G283" s="67"/>
      <c r="H283" s="71"/>
      <c r="I283" s="72"/>
      <c r="J283" s="72"/>
      <c r="K283" s="35" t="s">
        <v>65</v>
      </c>
      <c r="L283" s="80">
        <v>283</v>
      </c>
      <c r="M283" s="80"/>
      <c r="N283" s="74"/>
      <c r="O283" s="91" t="s">
        <v>291</v>
      </c>
      <c r="P283" s="91">
        <v>1</v>
      </c>
      <c r="Q283" s="91" t="s">
        <v>292</v>
      </c>
      <c r="R283" s="91"/>
      <c r="S283" s="91"/>
      <c r="T283" s="90" t="str">
        <f>REPLACE(INDEX(GroupVertices[Group],MATCH(Edges[[#This Row],[Vertex 1]],GroupVertices[Vertex],0)),1,1,"")</f>
        <v>2</v>
      </c>
      <c r="U283" s="90" t="str">
        <f>REPLACE(INDEX(GroupVertices[Group],MATCH(Edges[[#This Row],[Vertex 2]],GroupVertices[Vertex],0)),1,1,"")</f>
        <v>2</v>
      </c>
      <c r="V283" s="35"/>
      <c r="W283" s="35"/>
      <c r="X283" s="35"/>
      <c r="Y283" s="35"/>
      <c r="Z283" s="35"/>
      <c r="AA283" s="35"/>
      <c r="AB283" s="35"/>
      <c r="AC283" s="35"/>
      <c r="AD283" s="35"/>
    </row>
    <row r="284" spans="1:30" ht="15">
      <c r="A284" s="66" t="s">
        <v>236</v>
      </c>
      <c r="B284" s="66" t="s">
        <v>238</v>
      </c>
      <c r="C284" s="67"/>
      <c r="D284" s="68">
        <v>1</v>
      </c>
      <c r="E284" s="69" t="s">
        <v>132</v>
      </c>
      <c r="F284" s="70"/>
      <c r="G284" s="67"/>
      <c r="H284" s="71"/>
      <c r="I284" s="72"/>
      <c r="J284" s="72"/>
      <c r="K284" s="35" t="s">
        <v>66</v>
      </c>
      <c r="L284" s="80">
        <v>284</v>
      </c>
      <c r="M284" s="80"/>
      <c r="N284" s="74"/>
      <c r="O284" s="91" t="s">
        <v>291</v>
      </c>
      <c r="P284" s="91">
        <v>1</v>
      </c>
      <c r="Q284" s="91" t="s">
        <v>292</v>
      </c>
      <c r="R284" s="91"/>
      <c r="S284" s="91"/>
      <c r="T284" s="90" t="str">
        <f>REPLACE(INDEX(GroupVertices[Group],MATCH(Edges[[#This Row],[Vertex 1]],GroupVertices[Vertex],0)),1,1,"")</f>
        <v>2</v>
      </c>
      <c r="U284" s="90" t="str">
        <f>REPLACE(INDEX(GroupVertices[Group],MATCH(Edges[[#This Row],[Vertex 2]],GroupVertices[Vertex],0)),1,1,"")</f>
        <v>2</v>
      </c>
      <c r="V284" s="35"/>
      <c r="W284" s="35"/>
      <c r="X284" s="35"/>
      <c r="Y284" s="35"/>
      <c r="Z284" s="35"/>
      <c r="AA284" s="35"/>
      <c r="AB284" s="35"/>
      <c r="AC284" s="35"/>
      <c r="AD284" s="35"/>
    </row>
    <row r="285" spans="1:30" ht="15">
      <c r="A285" s="66" t="s">
        <v>270</v>
      </c>
      <c r="B285" s="66" t="s">
        <v>238</v>
      </c>
      <c r="C285" s="67"/>
      <c r="D285" s="68">
        <v>1</v>
      </c>
      <c r="E285" s="69" t="s">
        <v>132</v>
      </c>
      <c r="F285" s="70"/>
      <c r="G285" s="67"/>
      <c r="H285" s="71"/>
      <c r="I285" s="72"/>
      <c r="J285" s="72"/>
      <c r="K285" s="35" t="s">
        <v>66</v>
      </c>
      <c r="L285" s="80">
        <v>285</v>
      </c>
      <c r="M285" s="80"/>
      <c r="N285" s="74"/>
      <c r="O285" s="91" t="s">
        <v>291</v>
      </c>
      <c r="P285" s="91">
        <v>1</v>
      </c>
      <c r="Q285" s="91" t="s">
        <v>292</v>
      </c>
      <c r="R285" s="91"/>
      <c r="S285" s="91"/>
      <c r="T285" s="90" t="str">
        <f>REPLACE(INDEX(GroupVertices[Group],MATCH(Edges[[#This Row],[Vertex 1]],GroupVertices[Vertex],0)),1,1,"")</f>
        <v>2</v>
      </c>
      <c r="U285" s="90" t="str">
        <f>REPLACE(INDEX(GroupVertices[Group],MATCH(Edges[[#This Row],[Vertex 2]],GroupVertices[Vertex],0)),1,1,"")</f>
        <v>2</v>
      </c>
      <c r="V285" s="35"/>
      <c r="W285" s="35"/>
      <c r="X285" s="35"/>
      <c r="Y285" s="35"/>
      <c r="Z285" s="35"/>
      <c r="AA285" s="35"/>
      <c r="AB285" s="35"/>
      <c r="AC285" s="35"/>
      <c r="AD285" s="35"/>
    </row>
    <row r="286" spans="1:30" ht="15">
      <c r="A286" s="66" t="s">
        <v>271</v>
      </c>
      <c r="B286" s="66" t="s">
        <v>239</v>
      </c>
      <c r="C286" s="67"/>
      <c r="D286" s="68">
        <v>1</v>
      </c>
      <c r="E286" s="69" t="s">
        <v>132</v>
      </c>
      <c r="F286" s="70"/>
      <c r="G286" s="67"/>
      <c r="H286" s="71"/>
      <c r="I286" s="72"/>
      <c r="J286" s="72"/>
      <c r="K286" s="35" t="s">
        <v>65</v>
      </c>
      <c r="L286" s="80">
        <v>286</v>
      </c>
      <c r="M286" s="80"/>
      <c r="N286" s="74"/>
      <c r="O286" s="91" t="s">
        <v>291</v>
      </c>
      <c r="P286" s="91">
        <v>1</v>
      </c>
      <c r="Q286" s="91" t="s">
        <v>292</v>
      </c>
      <c r="R286" s="91"/>
      <c r="S286" s="91"/>
      <c r="T286" s="90" t="str">
        <f>REPLACE(INDEX(GroupVertices[Group],MATCH(Edges[[#This Row],[Vertex 1]],GroupVertices[Vertex],0)),1,1,"")</f>
        <v>3</v>
      </c>
      <c r="U286" s="90" t="str">
        <f>REPLACE(INDEX(GroupVertices[Group],MATCH(Edges[[#This Row],[Vertex 2]],GroupVertices[Vertex],0)),1,1,"")</f>
        <v>2</v>
      </c>
      <c r="V286" s="35"/>
      <c r="W286" s="35"/>
      <c r="X286" s="35"/>
      <c r="Y286" s="35"/>
      <c r="Z286" s="35"/>
      <c r="AA286" s="35"/>
      <c r="AB286" s="35"/>
      <c r="AC286" s="35"/>
      <c r="AD286" s="35"/>
    </row>
    <row r="287" spans="1:30" ht="15">
      <c r="A287" s="66" t="s">
        <v>271</v>
      </c>
      <c r="B287" s="66" t="s">
        <v>236</v>
      </c>
      <c r="C287" s="67"/>
      <c r="D287" s="68">
        <v>1</v>
      </c>
      <c r="E287" s="69" t="s">
        <v>132</v>
      </c>
      <c r="F287" s="70"/>
      <c r="G287" s="67"/>
      <c r="H287" s="71"/>
      <c r="I287" s="72"/>
      <c r="J287" s="72"/>
      <c r="K287" s="35" t="s">
        <v>66</v>
      </c>
      <c r="L287" s="80">
        <v>287</v>
      </c>
      <c r="M287" s="80"/>
      <c r="N287" s="74"/>
      <c r="O287" s="91" t="s">
        <v>291</v>
      </c>
      <c r="P287" s="91">
        <v>1</v>
      </c>
      <c r="Q287" s="91" t="s">
        <v>292</v>
      </c>
      <c r="R287" s="91"/>
      <c r="S287" s="91"/>
      <c r="T287" s="90" t="str">
        <f>REPLACE(INDEX(GroupVertices[Group],MATCH(Edges[[#This Row],[Vertex 1]],GroupVertices[Vertex],0)),1,1,"")</f>
        <v>3</v>
      </c>
      <c r="U287" s="90" t="str">
        <f>REPLACE(INDEX(GroupVertices[Group],MATCH(Edges[[#This Row],[Vertex 2]],GroupVertices[Vertex],0)),1,1,"")</f>
        <v>2</v>
      </c>
      <c r="V287" s="35"/>
      <c r="W287" s="35"/>
      <c r="X287" s="35"/>
      <c r="Y287" s="35"/>
      <c r="Z287" s="35"/>
      <c r="AA287" s="35"/>
      <c r="AB287" s="35"/>
      <c r="AC287" s="35"/>
      <c r="AD287" s="35"/>
    </row>
    <row r="288" spans="1:30" ht="15">
      <c r="A288" s="66" t="s">
        <v>271</v>
      </c>
      <c r="B288" s="66" t="s">
        <v>244</v>
      </c>
      <c r="C288" s="67"/>
      <c r="D288" s="68">
        <v>1</v>
      </c>
      <c r="E288" s="69" t="s">
        <v>132</v>
      </c>
      <c r="F288" s="70"/>
      <c r="G288" s="67"/>
      <c r="H288" s="71"/>
      <c r="I288" s="72"/>
      <c r="J288" s="72"/>
      <c r="K288" s="35" t="s">
        <v>66</v>
      </c>
      <c r="L288" s="80">
        <v>288</v>
      </c>
      <c r="M288" s="80"/>
      <c r="N288" s="74"/>
      <c r="O288" s="91" t="s">
        <v>291</v>
      </c>
      <c r="P288" s="91">
        <v>1</v>
      </c>
      <c r="Q288" s="91" t="s">
        <v>292</v>
      </c>
      <c r="R288" s="91"/>
      <c r="S288" s="91"/>
      <c r="T288" s="90" t="str">
        <f>REPLACE(INDEX(GroupVertices[Group],MATCH(Edges[[#This Row],[Vertex 1]],GroupVertices[Vertex],0)),1,1,"")</f>
        <v>3</v>
      </c>
      <c r="U288" s="90" t="str">
        <f>REPLACE(INDEX(GroupVertices[Group],MATCH(Edges[[#This Row],[Vertex 2]],GroupVertices[Vertex],0)),1,1,"")</f>
        <v>3</v>
      </c>
      <c r="V288" s="35"/>
      <c r="W288" s="35"/>
      <c r="X288" s="35"/>
      <c r="Y288" s="35"/>
      <c r="Z288" s="35"/>
      <c r="AA288" s="35"/>
      <c r="AB288" s="35"/>
      <c r="AC288" s="35"/>
      <c r="AD288" s="35"/>
    </row>
    <row r="289" spans="1:30" ht="15">
      <c r="A289" s="66" t="s">
        <v>271</v>
      </c>
      <c r="B289" s="66" t="s">
        <v>267</v>
      </c>
      <c r="C289" s="67"/>
      <c r="D289" s="68">
        <v>1</v>
      </c>
      <c r="E289" s="69" t="s">
        <v>132</v>
      </c>
      <c r="F289" s="70"/>
      <c r="G289" s="67"/>
      <c r="H289" s="71"/>
      <c r="I289" s="72"/>
      <c r="J289" s="72"/>
      <c r="K289" s="35" t="s">
        <v>66</v>
      </c>
      <c r="L289" s="80">
        <v>289</v>
      </c>
      <c r="M289" s="80"/>
      <c r="N289" s="74"/>
      <c r="O289" s="91" t="s">
        <v>291</v>
      </c>
      <c r="P289" s="91">
        <v>1</v>
      </c>
      <c r="Q289" s="91" t="s">
        <v>292</v>
      </c>
      <c r="R289" s="91"/>
      <c r="S289" s="91"/>
      <c r="T289" s="90" t="str">
        <f>REPLACE(INDEX(GroupVertices[Group],MATCH(Edges[[#This Row],[Vertex 1]],GroupVertices[Vertex],0)),1,1,"")</f>
        <v>3</v>
      </c>
      <c r="U289" s="90" t="str">
        <f>REPLACE(INDEX(GroupVertices[Group],MATCH(Edges[[#This Row],[Vertex 2]],GroupVertices[Vertex],0)),1,1,"")</f>
        <v>3</v>
      </c>
      <c r="V289" s="35"/>
      <c r="W289" s="35"/>
      <c r="X289" s="35"/>
      <c r="Y289" s="35"/>
      <c r="Z289" s="35"/>
      <c r="AA289" s="35"/>
      <c r="AB289" s="35"/>
      <c r="AC289" s="35"/>
      <c r="AD289" s="35"/>
    </row>
    <row r="290" spans="1:30" ht="15">
      <c r="A290" s="66" t="s">
        <v>271</v>
      </c>
      <c r="B290" s="66" t="s">
        <v>270</v>
      </c>
      <c r="C290" s="67"/>
      <c r="D290" s="68">
        <v>1</v>
      </c>
      <c r="E290" s="69" t="s">
        <v>132</v>
      </c>
      <c r="F290" s="70"/>
      <c r="G290" s="67"/>
      <c r="H290" s="71"/>
      <c r="I290" s="72"/>
      <c r="J290" s="72"/>
      <c r="K290" s="35" t="s">
        <v>66</v>
      </c>
      <c r="L290" s="80">
        <v>290</v>
      </c>
      <c r="M290" s="80"/>
      <c r="N290" s="74"/>
      <c r="O290" s="91" t="s">
        <v>291</v>
      </c>
      <c r="P290" s="91">
        <v>1</v>
      </c>
      <c r="Q290" s="91" t="s">
        <v>292</v>
      </c>
      <c r="R290" s="91"/>
      <c r="S290" s="91"/>
      <c r="T290" s="90" t="str">
        <f>REPLACE(INDEX(GroupVertices[Group],MATCH(Edges[[#This Row],[Vertex 1]],GroupVertices[Vertex],0)),1,1,"")</f>
        <v>3</v>
      </c>
      <c r="U290" s="90" t="str">
        <f>REPLACE(INDEX(GroupVertices[Group],MATCH(Edges[[#This Row],[Vertex 2]],GroupVertices[Vertex],0)),1,1,"")</f>
        <v>2</v>
      </c>
      <c r="V290" s="35"/>
      <c r="W290" s="35"/>
      <c r="X290" s="35"/>
      <c r="Y290" s="35"/>
      <c r="Z290" s="35"/>
      <c r="AA290" s="35"/>
      <c r="AB290" s="35"/>
      <c r="AC290" s="35"/>
      <c r="AD290" s="35"/>
    </row>
    <row r="291" spans="1:30" ht="15">
      <c r="A291" s="66" t="s">
        <v>212</v>
      </c>
      <c r="B291" s="66" t="s">
        <v>271</v>
      </c>
      <c r="C291" s="67"/>
      <c r="D291" s="68">
        <v>1</v>
      </c>
      <c r="E291" s="69" t="s">
        <v>132</v>
      </c>
      <c r="F291" s="70"/>
      <c r="G291" s="67"/>
      <c r="H291" s="71"/>
      <c r="I291" s="72"/>
      <c r="J291" s="72"/>
      <c r="K291" s="35" t="s">
        <v>65</v>
      </c>
      <c r="L291" s="80">
        <v>291</v>
      </c>
      <c r="M291" s="80"/>
      <c r="N291" s="74"/>
      <c r="O291" s="91" t="s">
        <v>291</v>
      </c>
      <c r="P291" s="91">
        <v>1</v>
      </c>
      <c r="Q291" s="91" t="s">
        <v>292</v>
      </c>
      <c r="R291" s="91"/>
      <c r="S291" s="91"/>
      <c r="T291" s="90" t="str">
        <f>REPLACE(INDEX(GroupVertices[Group],MATCH(Edges[[#This Row],[Vertex 1]],GroupVertices[Vertex],0)),1,1,"")</f>
        <v>1</v>
      </c>
      <c r="U291" s="90" t="str">
        <f>REPLACE(INDEX(GroupVertices[Group],MATCH(Edges[[#This Row],[Vertex 2]],GroupVertices[Vertex],0)),1,1,"")</f>
        <v>3</v>
      </c>
      <c r="V291" s="35"/>
      <c r="W291" s="35"/>
      <c r="X291" s="35"/>
      <c r="Y291" s="35"/>
      <c r="Z291" s="35"/>
      <c r="AA291" s="35"/>
      <c r="AB291" s="35"/>
      <c r="AC291" s="35"/>
      <c r="AD291" s="35"/>
    </row>
    <row r="292" spans="1:30" ht="15">
      <c r="A292" s="66" t="s">
        <v>272</v>
      </c>
      <c r="B292" s="66" t="s">
        <v>271</v>
      </c>
      <c r="C292" s="67"/>
      <c r="D292" s="68">
        <v>1</v>
      </c>
      <c r="E292" s="69" t="s">
        <v>132</v>
      </c>
      <c r="F292" s="70"/>
      <c r="G292" s="67"/>
      <c r="H292" s="71"/>
      <c r="I292" s="72"/>
      <c r="J292" s="72"/>
      <c r="K292" s="35" t="s">
        <v>65</v>
      </c>
      <c r="L292" s="80">
        <v>292</v>
      </c>
      <c r="M292" s="80"/>
      <c r="N292" s="74"/>
      <c r="O292" s="91" t="s">
        <v>291</v>
      </c>
      <c r="P292" s="91">
        <v>1</v>
      </c>
      <c r="Q292" s="91" t="s">
        <v>292</v>
      </c>
      <c r="R292" s="91"/>
      <c r="S292" s="91"/>
      <c r="T292" s="90" t="str">
        <f>REPLACE(INDEX(GroupVertices[Group],MATCH(Edges[[#This Row],[Vertex 1]],GroupVertices[Vertex],0)),1,1,"")</f>
        <v>3</v>
      </c>
      <c r="U292" s="90" t="str">
        <f>REPLACE(INDEX(GroupVertices[Group],MATCH(Edges[[#This Row],[Vertex 2]],GroupVertices[Vertex],0)),1,1,"")</f>
        <v>3</v>
      </c>
      <c r="V292" s="35"/>
      <c r="W292" s="35"/>
      <c r="X292" s="35"/>
      <c r="Y292" s="35"/>
      <c r="Z292" s="35"/>
      <c r="AA292" s="35"/>
      <c r="AB292" s="35"/>
      <c r="AC292" s="35"/>
      <c r="AD292" s="35"/>
    </row>
    <row r="293" spans="1:30" ht="15">
      <c r="A293" s="66" t="s">
        <v>233</v>
      </c>
      <c r="B293" s="66" t="s">
        <v>271</v>
      </c>
      <c r="C293" s="67"/>
      <c r="D293" s="68">
        <v>1</v>
      </c>
      <c r="E293" s="69" t="s">
        <v>132</v>
      </c>
      <c r="F293" s="70"/>
      <c r="G293" s="67"/>
      <c r="H293" s="71"/>
      <c r="I293" s="72"/>
      <c r="J293" s="72"/>
      <c r="K293" s="35" t="s">
        <v>65</v>
      </c>
      <c r="L293" s="80">
        <v>293</v>
      </c>
      <c r="M293" s="80"/>
      <c r="N293" s="74"/>
      <c r="O293" s="91" t="s">
        <v>291</v>
      </c>
      <c r="P293" s="91">
        <v>1</v>
      </c>
      <c r="Q293" s="91" t="s">
        <v>292</v>
      </c>
      <c r="R293" s="91"/>
      <c r="S293" s="91"/>
      <c r="T293" s="90" t="str">
        <f>REPLACE(INDEX(GroupVertices[Group],MATCH(Edges[[#This Row],[Vertex 1]],GroupVertices[Vertex],0)),1,1,"")</f>
        <v>2</v>
      </c>
      <c r="U293" s="90" t="str">
        <f>REPLACE(INDEX(GroupVertices[Group],MATCH(Edges[[#This Row],[Vertex 2]],GroupVertices[Vertex],0)),1,1,"")</f>
        <v>3</v>
      </c>
      <c r="V293" s="35"/>
      <c r="W293" s="35"/>
      <c r="X293" s="35"/>
      <c r="Y293" s="35"/>
      <c r="Z293" s="35"/>
      <c r="AA293" s="35"/>
      <c r="AB293" s="35"/>
      <c r="AC293" s="35"/>
      <c r="AD293" s="35"/>
    </row>
    <row r="294" spans="1:30" ht="15">
      <c r="A294" s="66" t="s">
        <v>236</v>
      </c>
      <c r="B294" s="66" t="s">
        <v>271</v>
      </c>
      <c r="C294" s="67"/>
      <c r="D294" s="68">
        <v>1</v>
      </c>
      <c r="E294" s="69" t="s">
        <v>132</v>
      </c>
      <c r="F294" s="70"/>
      <c r="G294" s="67"/>
      <c r="H294" s="71"/>
      <c r="I294" s="72"/>
      <c r="J294" s="72"/>
      <c r="K294" s="35" t="s">
        <v>66</v>
      </c>
      <c r="L294" s="80">
        <v>294</v>
      </c>
      <c r="M294" s="80"/>
      <c r="N294" s="74"/>
      <c r="O294" s="91" t="s">
        <v>291</v>
      </c>
      <c r="P294" s="91">
        <v>1</v>
      </c>
      <c r="Q294" s="91" t="s">
        <v>292</v>
      </c>
      <c r="R294" s="91"/>
      <c r="S294" s="91"/>
      <c r="T294" s="90" t="str">
        <f>REPLACE(INDEX(GroupVertices[Group],MATCH(Edges[[#This Row],[Vertex 1]],GroupVertices[Vertex],0)),1,1,"")</f>
        <v>2</v>
      </c>
      <c r="U294" s="90" t="str">
        <f>REPLACE(INDEX(GroupVertices[Group],MATCH(Edges[[#This Row],[Vertex 2]],GroupVertices[Vertex],0)),1,1,"")</f>
        <v>3</v>
      </c>
      <c r="V294" s="35"/>
      <c r="W294" s="35"/>
      <c r="X294" s="35"/>
      <c r="Y294" s="35"/>
      <c r="Z294" s="35"/>
      <c r="AA294" s="35"/>
      <c r="AB294" s="35"/>
      <c r="AC294" s="35"/>
      <c r="AD294" s="35"/>
    </row>
    <row r="295" spans="1:30" ht="15">
      <c r="A295" s="66" t="s">
        <v>244</v>
      </c>
      <c r="B295" s="66" t="s">
        <v>271</v>
      </c>
      <c r="C295" s="67"/>
      <c r="D295" s="68">
        <v>1</v>
      </c>
      <c r="E295" s="69" t="s">
        <v>132</v>
      </c>
      <c r="F295" s="70"/>
      <c r="G295" s="67"/>
      <c r="H295" s="71"/>
      <c r="I295" s="72"/>
      <c r="J295" s="72"/>
      <c r="K295" s="35" t="s">
        <v>66</v>
      </c>
      <c r="L295" s="80">
        <v>295</v>
      </c>
      <c r="M295" s="80"/>
      <c r="N295" s="74"/>
      <c r="O295" s="91" t="s">
        <v>291</v>
      </c>
      <c r="P295" s="91">
        <v>1</v>
      </c>
      <c r="Q295" s="91" t="s">
        <v>292</v>
      </c>
      <c r="R295" s="91"/>
      <c r="S295" s="91"/>
      <c r="T295" s="90" t="str">
        <f>REPLACE(INDEX(GroupVertices[Group],MATCH(Edges[[#This Row],[Vertex 1]],GroupVertices[Vertex],0)),1,1,"")</f>
        <v>3</v>
      </c>
      <c r="U295" s="90" t="str">
        <f>REPLACE(INDEX(GroupVertices[Group],MATCH(Edges[[#This Row],[Vertex 2]],GroupVertices[Vertex],0)),1,1,"")</f>
        <v>3</v>
      </c>
      <c r="V295" s="35"/>
      <c r="W295" s="35"/>
      <c r="X295" s="35"/>
      <c r="Y295" s="35"/>
      <c r="Z295" s="35"/>
      <c r="AA295" s="35"/>
      <c r="AB295" s="35"/>
      <c r="AC295" s="35"/>
      <c r="AD295" s="35"/>
    </row>
    <row r="296" spans="1:30" ht="15">
      <c r="A296" s="66" t="s">
        <v>245</v>
      </c>
      <c r="B296" s="66" t="s">
        <v>271</v>
      </c>
      <c r="C296" s="67"/>
      <c r="D296" s="68">
        <v>1</v>
      </c>
      <c r="E296" s="69" t="s">
        <v>132</v>
      </c>
      <c r="F296" s="70"/>
      <c r="G296" s="67"/>
      <c r="H296" s="71"/>
      <c r="I296" s="72"/>
      <c r="J296" s="72"/>
      <c r="K296" s="35" t="s">
        <v>65</v>
      </c>
      <c r="L296" s="80">
        <v>296</v>
      </c>
      <c r="M296" s="80"/>
      <c r="N296" s="74"/>
      <c r="O296" s="91" t="s">
        <v>291</v>
      </c>
      <c r="P296" s="91">
        <v>1</v>
      </c>
      <c r="Q296" s="91" t="s">
        <v>292</v>
      </c>
      <c r="R296" s="91"/>
      <c r="S296" s="91"/>
      <c r="T296" s="90" t="str">
        <f>REPLACE(INDEX(GroupVertices[Group],MATCH(Edges[[#This Row],[Vertex 1]],GroupVertices[Vertex],0)),1,1,"")</f>
        <v>3</v>
      </c>
      <c r="U296" s="90" t="str">
        <f>REPLACE(INDEX(GroupVertices[Group],MATCH(Edges[[#This Row],[Vertex 2]],GroupVertices[Vertex],0)),1,1,"")</f>
        <v>3</v>
      </c>
      <c r="V296" s="35"/>
      <c r="W296" s="35"/>
      <c r="X296" s="35"/>
      <c r="Y296" s="35"/>
      <c r="Z296" s="35"/>
      <c r="AA296" s="35"/>
      <c r="AB296" s="35"/>
      <c r="AC296" s="35"/>
      <c r="AD296" s="35"/>
    </row>
    <row r="297" spans="1:30" ht="15">
      <c r="A297" s="66" t="s">
        <v>253</v>
      </c>
      <c r="B297" s="66" t="s">
        <v>271</v>
      </c>
      <c r="C297" s="67"/>
      <c r="D297" s="68">
        <v>1</v>
      </c>
      <c r="E297" s="69" t="s">
        <v>132</v>
      </c>
      <c r="F297" s="70"/>
      <c r="G297" s="67"/>
      <c r="H297" s="71"/>
      <c r="I297" s="72"/>
      <c r="J297" s="72"/>
      <c r="K297" s="35" t="s">
        <v>65</v>
      </c>
      <c r="L297" s="80">
        <v>297</v>
      </c>
      <c r="M297" s="80"/>
      <c r="N297" s="74"/>
      <c r="O297" s="91" t="s">
        <v>291</v>
      </c>
      <c r="P297" s="91">
        <v>1</v>
      </c>
      <c r="Q297" s="91" t="s">
        <v>292</v>
      </c>
      <c r="R297" s="91"/>
      <c r="S297" s="91"/>
      <c r="T297" s="90" t="str">
        <f>REPLACE(INDEX(GroupVertices[Group],MATCH(Edges[[#This Row],[Vertex 1]],GroupVertices[Vertex],0)),1,1,"")</f>
        <v>3</v>
      </c>
      <c r="U297" s="90" t="str">
        <f>REPLACE(INDEX(GroupVertices[Group],MATCH(Edges[[#This Row],[Vertex 2]],GroupVertices[Vertex],0)),1,1,"")</f>
        <v>3</v>
      </c>
      <c r="V297" s="35"/>
      <c r="W297" s="35"/>
      <c r="X297" s="35"/>
      <c r="Y297" s="35"/>
      <c r="Z297" s="35"/>
      <c r="AA297" s="35"/>
      <c r="AB297" s="35"/>
      <c r="AC297" s="35"/>
      <c r="AD297" s="35"/>
    </row>
    <row r="298" spans="1:30" ht="15">
      <c r="A298" s="66" t="s">
        <v>250</v>
      </c>
      <c r="B298" s="66" t="s">
        <v>271</v>
      </c>
      <c r="C298" s="67"/>
      <c r="D298" s="68">
        <v>1</v>
      </c>
      <c r="E298" s="69" t="s">
        <v>132</v>
      </c>
      <c r="F298" s="70"/>
      <c r="G298" s="67"/>
      <c r="H298" s="71"/>
      <c r="I298" s="72"/>
      <c r="J298" s="72"/>
      <c r="K298" s="35" t="s">
        <v>65</v>
      </c>
      <c r="L298" s="80">
        <v>298</v>
      </c>
      <c r="M298" s="80"/>
      <c r="N298" s="74"/>
      <c r="O298" s="91" t="s">
        <v>291</v>
      </c>
      <c r="P298" s="91">
        <v>1</v>
      </c>
      <c r="Q298" s="91" t="s">
        <v>292</v>
      </c>
      <c r="R298" s="91"/>
      <c r="S298" s="91"/>
      <c r="T298" s="90" t="str">
        <f>REPLACE(INDEX(GroupVertices[Group],MATCH(Edges[[#This Row],[Vertex 1]],GroupVertices[Vertex],0)),1,1,"")</f>
        <v>3</v>
      </c>
      <c r="U298" s="90" t="str">
        <f>REPLACE(INDEX(GroupVertices[Group],MATCH(Edges[[#This Row],[Vertex 2]],GroupVertices[Vertex],0)),1,1,"")</f>
        <v>3</v>
      </c>
      <c r="V298" s="35"/>
      <c r="W298" s="35"/>
      <c r="X298" s="35"/>
      <c r="Y298" s="35"/>
      <c r="Z298" s="35"/>
      <c r="AA298" s="35"/>
      <c r="AB298" s="35"/>
      <c r="AC298" s="35"/>
      <c r="AD298" s="35"/>
    </row>
    <row r="299" spans="1:30" ht="15">
      <c r="A299" s="66" t="s">
        <v>267</v>
      </c>
      <c r="B299" s="66" t="s">
        <v>271</v>
      </c>
      <c r="C299" s="67"/>
      <c r="D299" s="68">
        <v>1</v>
      </c>
      <c r="E299" s="69" t="s">
        <v>132</v>
      </c>
      <c r="F299" s="70"/>
      <c r="G299" s="67"/>
      <c r="H299" s="71"/>
      <c r="I299" s="72"/>
      <c r="J299" s="72"/>
      <c r="K299" s="35" t="s">
        <v>66</v>
      </c>
      <c r="L299" s="80">
        <v>299</v>
      </c>
      <c r="M299" s="80"/>
      <c r="N299" s="74"/>
      <c r="O299" s="91" t="s">
        <v>291</v>
      </c>
      <c r="P299" s="91">
        <v>1</v>
      </c>
      <c r="Q299" s="91" t="s">
        <v>292</v>
      </c>
      <c r="R299" s="91"/>
      <c r="S299" s="91"/>
      <c r="T299" s="90" t="str">
        <f>REPLACE(INDEX(GroupVertices[Group],MATCH(Edges[[#This Row],[Vertex 1]],GroupVertices[Vertex],0)),1,1,"")</f>
        <v>3</v>
      </c>
      <c r="U299" s="90" t="str">
        <f>REPLACE(INDEX(GroupVertices[Group],MATCH(Edges[[#This Row],[Vertex 2]],GroupVertices[Vertex],0)),1,1,"")</f>
        <v>3</v>
      </c>
      <c r="V299" s="35"/>
      <c r="W299" s="35"/>
      <c r="X299" s="35"/>
      <c r="Y299" s="35"/>
      <c r="Z299" s="35"/>
      <c r="AA299" s="35"/>
      <c r="AB299" s="35"/>
      <c r="AC299" s="35"/>
      <c r="AD299" s="35"/>
    </row>
    <row r="300" spans="1:30" ht="15">
      <c r="A300" s="66" t="s">
        <v>270</v>
      </c>
      <c r="B300" s="66" t="s">
        <v>271</v>
      </c>
      <c r="C300" s="67"/>
      <c r="D300" s="68">
        <v>1</v>
      </c>
      <c r="E300" s="69" t="s">
        <v>132</v>
      </c>
      <c r="F300" s="70"/>
      <c r="G300" s="67"/>
      <c r="H300" s="71"/>
      <c r="I300" s="72"/>
      <c r="J300" s="72"/>
      <c r="K300" s="35" t="s">
        <v>66</v>
      </c>
      <c r="L300" s="80">
        <v>300</v>
      </c>
      <c r="M300" s="80"/>
      <c r="N300" s="74"/>
      <c r="O300" s="91" t="s">
        <v>291</v>
      </c>
      <c r="P300" s="91">
        <v>1</v>
      </c>
      <c r="Q300" s="91" t="s">
        <v>292</v>
      </c>
      <c r="R300" s="91"/>
      <c r="S300" s="91"/>
      <c r="T300" s="90" t="str">
        <f>REPLACE(INDEX(GroupVertices[Group],MATCH(Edges[[#This Row],[Vertex 1]],GroupVertices[Vertex],0)),1,1,"")</f>
        <v>2</v>
      </c>
      <c r="U300" s="90" t="str">
        <f>REPLACE(INDEX(GroupVertices[Group],MATCH(Edges[[#This Row],[Vertex 2]],GroupVertices[Vertex],0)),1,1,"")</f>
        <v>3</v>
      </c>
      <c r="V300" s="35"/>
      <c r="W300" s="35"/>
      <c r="X300" s="35"/>
      <c r="Y300" s="35"/>
      <c r="Z300" s="35"/>
      <c r="AA300" s="35"/>
      <c r="AB300" s="35"/>
      <c r="AC300" s="35"/>
      <c r="AD300" s="35"/>
    </row>
    <row r="301" spans="1:30" ht="15">
      <c r="A301" s="66" t="s">
        <v>272</v>
      </c>
      <c r="B301" s="66" t="s">
        <v>233</v>
      </c>
      <c r="C301" s="67"/>
      <c r="D301" s="68">
        <v>1</v>
      </c>
      <c r="E301" s="69" t="s">
        <v>132</v>
      </c>
      <c r="F301" s="70"/>
      <c r="G301" s="67"/>
      <c r="H301" s="71"/>
      <c r="I301" s="72"/>
      <c r="J301" s="72"/>
      <c r="K301" s="35" t="s">
        <v>65</v>
      </c>
      <c r="L301" s="80">
        <v>301</v>
      </c>
      <c r="M301" s="80"/>
      <c r="N301" s="74"/>
      <c r="O301" s="91" t="s">
        <v>291</v>
      </c>
      <c r="P301" s="91">
        <v>1</v>
      </c>
      <c r="Q301" s="91" t="s">
        <v>292</v>
      </c>
      <c r="R301" s="91"/>
      <c r="S301" s="91"/>
      <c r="T301" s="90" t="str">
        <f>REPLACE(INDEX(GroupVertices[Group],MATCH(Edges[[#This Row],[Vertex 1]],GroupVertices[Vertex],0)),1,1,"")</f>
        <v>3</v>
      </c>
      <c r="U301" s="90" t="str">
        <f>REPLACE(INDEX(GroupVertices[Group],MATCH(Edges[[#This Row],[Vertex 2]],GroupVertices[Vertex],0)),1,1,"")</f>
        <v>2</v>
      </c>
      <c r="V301" s="35"/>
      <c r="W301" s="35"/>
      <c r="X301" s="35"/>
      <c r="Y301" s="35"/>
      <c r="Z301" s="35"/>
      <c r="AA301" s="35"/>
      <c r="AB301" s="35"/>
      <c r="AC301" s="35"/>
      <c r="AD301" s="35"/>
    </row>
    <row r="302" spans="1:30" ht="15">
      <c r="A302" s="66" t="s">
        <v>272</v>
      </c>
      <c r="B302" s="66" t="s">
        <v>267</v>
      </c>
      <c r="C302" s="67"/>
      <c r="D302" s="68">
        <v>1</v>
      </c>
      <c r="E302" s="69" t="s">
        <v>132</v>
      </c>
      <c r="F302" s="70"/>
      <c r="G302" s="67"/>
      <c r="H302" s="71"/>
      <c r="I302" s="72"/>
      <c r="J302" s="72"/>
      <c r="K302" s="35" t="s">
        <v>65</v>
      </c>
      <c r="L302" s="80">
        <v>302</v>
      </c>
      <c r="M302" s="80"/>
      <c r="N302" s="74"/>
      <c r="O302" s="91" t="s">
        <v>291</v>
      </c>
      <c r="P302" s="91">
        <v>1</v>
      </c>
      <c r="Q302" s="91" t="s">
        <v>292</v>
      </c>
      <c r="R302" s="91"/>
      <c r="S302" s="91"/>
      <c r="T302" s="90" t="str">
        <f>REPLACE(INDEX(GroupVertices[Group],MATCH(Edges[[#This Row],[Vertex 1]],GroupVertices[Vertex],0)),1,1,"")</f>
        <v>3</v>
      </c>
      <c r="U302" s="90" t="str">
        <f>REPLACE(INDEX(GroupVertices[Group],MATCH(Edges[[#This Row],[Vertex 2]],GroupVertices[Vertex],0)),1,1,"")</f>
        <v>3</v>
      </c>
      <c r="V302" s="35"/>
      <c r="W302" s="35"/>
      <c r="X302" s="35"/>
      <c r="Y302" s="35"/>
      <c r="Z302" s="35"/>
      <c r="AA302" s="35"/>
      <c r="AB302" s="35"/>
      <c r="AC302" s="35"/>
      <c r="AD302" s="35"/>
    </row>
    <row r="303" spans="1:30" ht="15">
      <c r="A303" s="66" t="s">
        <v>272</v>
      </c>
      <c r="B303" s="66" t="s">
        <v>270</v>
      </c>
      <c r="C303" s="67"/>
      <c r="D303" s="68">
        <v>1</v>
      </c>
      <c r="E303" s="69" t="s">
        <v>132</v>
      </c>
      <c r="F303" s="70"/>
      <c r="G303" s="67"/>
      <c r="H303" s="71"/>
      <c r="I303" s="72"/>
      <c r="J303" s="72"/>
      <c r="K303" s="35" t="s">
        <v>66</v>
      </c>
      <c r="L303" s="80">
        <v>303</v>
      </c>
      <c r="M303" s="80"/>
      <c r="N303" s="74"/>
      <c r="O303" s="91" t="s">
        <v>291</v>
      </c>
      <c r="P303" s="91">
        <v>1</v>
      </c>
      <c r="Q303" s="91" t="s">
        <v>292</v>
      </c>
      <c r="R303" s="91"/>
      <c r="S303" s="91"/>
      <c r="T303" s="90" t="str">
        <f>REPLACE(INDEX(GroupVertices[Group],MATCH(Edges[[#This Row],[Vertex 1]],GroupVertices[Vertex],0)),1,1,"")</f>
        <v>3</v>
      </c>
      <c r="U303" s="90" t="str">
        <f>REPLACE(INDEX(GroupVertices[Group],MATCH(Edges[[#This Row],[Vertex 2]],GroupVertices[Vertex],0)),1,1,"")</f>
        <v>2</v>
      </c>
      <c r="V303" s="35"/>
      <c r="W303" s="35"/>
      <c r="X303" s="35"/>
      <c r="Y303" s="35"/>
      <c r="Z303" s="35"/>
      <c r="AA303" s="35"/>
      <c r="AB303" s="35"/>
      <c r="AC303" s="35"/>
      <c r="AD303" s="35"/>
    </row>
    <row r="304" spans="1:30" ht="15">
      <c r="A304" s="66" t="s">
        <v>212</v>
      </c>
      <c r="B304" s="66" t="s">
        <v>272</v>
      </c>
      <c r="C304" s="67"/>
      <c r="D304" s="68">
        <v>1</v>
      </c>
      <c r="E304" s="69" t="s">
        <v>132</v>
      </c>
      <c r="F304" s="70"/>
      <c r="G304" s="67"/>
      <c r="H304" s="71"/>
      <c r="I304" s="72"/>
      <c r="J304" s="72"/>
      <c r="K304" s="35" t="s">
        <v>65</v>
      </c>
      <c r="L304" s="80">
        <v>304</v>
      </c>
      <c r="M304" s="80"/>
      <c r="N304" s="74"/>
      <c r="O304" s="91" t="s">
        <v>291</v>
      </c>
      <c r="P304" s="91">
        <v>1</v>
      </c>
      <c r="Q304" s="91" t="s">
        <v>292</v>
      </c>
      <c r="R304" s="91"/>
      <c r="S304" s="91"/>
      <c r="T304" s="90" t="str">
        <f>REPLACE(INDEX(GroupVertices[Group],MATCH(Edges[[#This Row],[Vertex 1]],GroupVertices[Vertex],0)),1,1,"")</f>
        <v>1</v>
      </c>
      <c r="U304" s="90" t="str">
        <f>REPLACE(INDEX(GroupVertices[Group],MATCH(Edges[[#This Row],[Vertex 2]],GroupVertices[Vertex],0)),1,1,"")</f>
        <v>3</v>
      </c>
      <c r="V304" s="35"/>
      <c r="W304" s="35"/>
      <c r="X304" s="35"/>
      <c r="Y304" s="35"/>
      <c r="Z304" s="35"/>
      <c r="AA304" s="35"/>
      <c r="AB304" s="35"/>
      <c r="AC304" s="35"/>
      <c r="AD304" s="35"/>
    </row>
    <row r="305" spans="1:30" ht="15">
      <c r="A305" s="66" t="s">
        <v>270</v>
      </c>
      <c r="B305" s="66" t="s">
        <v>272</v>
      </c>
      <c r="C305" s="67"/>
      <c r="D305" s="68">
        <v>1</v>
      </c>
      <c r="E305" s="69" t="s">
        <v>132</v>
      </c>
      <c r="F305" s="70"/>
      <c r="G305" s="67"/>
      <c r="H305" s="71"/>
      <c r="I305" s="72"/>
      <c r="J305" s="72"/>
      <c r="K305" s="35" t="s">
        <v>66</v>
      </c>
      <c r="L305" s="80">
        <v>305</v>
      </c>
      <c r="M305" s="80"/>
      <c r="N305" s="74"/>
      <c r="O305" s="91" t="s">
        <v>291</v>
      </c>
      <c r="P305" s="91">
        <v>1</v>
      </c>
      <c r="Q305" s="91" t="s">
        <v>292</v>
      </c>
      <c r="R305" s="91"/>
      <c r="S305" s="91"/>
      <c r="T305" s="90" t="str">
        <f>REPLACE(INDEX(GroupVertices[Group],MATCH(Edges[[#This Row],[Vertex 1]],GroupVertices[Vertex],0)),1,1,"")</f>
        <v>2</v>
      </c>
      <c r="U305" s="90" t="str">
        <f>REPLACE(INDEX(GroupVertices[Group],MATCH(Edges[[#This Row],[Vertex 2]],GroupVertices[Vertex],0)),1,1,"")</f>
        <v>3</v>
      </c>
      <c r="V305" s="35"/>
      <c r="W305" s="35"/>
      <c r="X305" s="35"/>
      <c r="Y305" s="35"/>
      <c r="Z305" s="35"/>
      <c r="AA305" s="35"/>
      <c r="AB305" s="35"/>
      <c r="AC305" s="35"/>
      <c r="AD305" s="35"/>
    </row>
    <row r="306" spans="1:30" ht="15">
      <c r="A306" s="66" t="s">
        <v>233</v>
      </c>
      <c r="B306" s="66" t="s">
        <v>234</v>
      </c>
      <c r="C306" s="67"/>
      <c r="D306" s="68">
        <v>1</v>
      </c>
      <c r="E306" s="69" t="s">
        <v>132</v>
      </c>
      <c r="F306" s="70"/>
      <c r="G306" s="67"/>
      <c r="H306" s="71"/>
      <c r="I306" s="72"/>
      <c r="J306" s="72"/>
      <c r="K306" s="35" t="s">
        <v>66</v>
      </c>
      <c r="L306" s="80">
        <v>306</v>
      </c>
      <c r="M306" s="80"/>
      <c r="N306" s="74"/>
      <c r="O306" s="91" t="s">
        <v>291</v>
      </c>
      <c r="P306" s="91">
        <v>1</v>
      </c>
      <c r="Q306" s="91" t="s">
        <v>292</v>
      </c>
      <c r="R306" s="91"/>
      <c r="S306" s="91"/>
      <c r="T306" s="90" t="str">
        <f>REPLACE(INDEX(GroupVertices[Group],MATCH(Edges[[#This Row],[Vertex 1]],GroupVertices[Vertex],0)),1,1,"")</f>
        <v>2</v>
      </c>
      <c r="U306" s="90" t="str">
        <f>REPLACE(INDEX(GroupVertices[Group],MATCH(Edges[[#This Row],[Vertex 2]],GroupVertices[Vertex],0)),1,1,"")</f>
        <v>2</v>
      </c>
      <c r="V306" s="35"/>
      <c r="W306" s="35"/>
      <c r="X306" s="35"/>
      <c r="Y306" s="35"/>
      <c r="Z306" s="35"/>
      <c r="AA306" s="35"/>
      <c r="AB306" s="35"/>
      <c r="AC306" s="35"/>
      <c r="AD306" s="35"/>
    </row>
    <row r="307" spans="1:30" ht="15">
      <c r="A307" s="66" t="s">
        <v>233</v>
      </c>
      <c r="B307" s="66" t="s">
        <v>239</v>
      </c>
      <c r="C307" s="67"/>
      <c r="D307" s="68">
        <v>1</v>
      </c>
      <c r="E307" s="69" t="s">
        <v>132</v>
      </c>
      <c r="F307" s="70"/>
      <c r="G307" s="67"/>
      <c r="H307" s="71"/>
      <c r="I307" s="72"/>
      <c r="J307" s="72"/>
      <c r="K307" s="35" t="s">
        <v>66</v>
      </c>
      <c r="L307" s="80">
        <v>307</v>
      </c>
      <c r="M307" s="80"/>
      <c r="N307" s="74"/>
      <c r="O307" s="91" t="s">
        <v>291</v>
      </c>
      <c r="P307" s="91">
        <v>1</v>
      </c>
      <c r="Q307" s="91" t="s">
        <v>292</v>
      </c>
      <c r="R307" s="91"/>
      <c r="S307" s="91"/>
      <c r="T307" s="90" t="str">
        <f>REPLACE(INDEX(GroupVertices[Group],MATCH(Edges[[#This Row],[Vertex 1]],GroupVertices[Vertex],0)),1,1,"")</f>
        <v>2</v>
      </c>
      <c r="U307" s="90" t="str">
        <f>REPLACE(INDEX(GroupVertices[Group],MATCH(Edges[[#This Row],[Vertex 2]],GroupVertices[Vertex],0)),1,1,"")</f>
        <v>2</v>
      </c>
      <c r="V307" s="35"/>
      <c r="W307" s="35"/>
      <c r="X307" s="35"/>
      <c r="Y307" s="35"/>
      <c r="Z307" s="35"/>
      <c r="AA307" s="35"/>
      <c r="AB307" s="35"/>
      <c r="AC307" s="35"/>
      <c r="AD307" s="35"/>
    </row>
    <row r="308" spans="1:30" ht="15">
      <c r="A308" s="66" t="s">
        <v>233</v>
      </c>
      <c r="B308" s="66" t="s">
        <v>243</v>
      </c>
      <c r="C308" s="67"/>
      <c r="D308" s="68">
        <v>1</v>
      </c>
      <c r="E308" s="69" t="s">
        <v>132</v>
      </c>
      <c r="F308" s="70"/>
      <c r="G308" s="67"/>
      <c r="H308" s="71"/>
      <c r="I308" s="72"/>
      <c r="J308" s="72"/>
      <c r="K308" s="35" t="s">
        <v>65</v>
      </c>
      <c r="L308" s="80">
        <v>308</v>
      </c>
      <c r="M308" s="80"/>
      <c r="N308" s="74"/>
      <c r="O308" s="91" t="s">
        <v>291</v>
      </c>
      <c r="P308" s="91">
        <v>1</v>
      </c>
      <c r="Q308" s="91" t="s">
        <v>292</v>
      </c>
      <c r="R308" s="91"/>
      <c r="S308" s="91"/>
      <c r="T308" s="90" t="str">
        <f>REPLACE(INDEX(GroupVertices[Group],MATCH(Edges[[#This Row],[Vertex 1]],GroupVertices[Vertex],0)),1,1,"")</f>
        <v>2</v>
      </c>
      <c r="U308" s="90" t="str">
        <f>REPLACE(INDEX(GroupVertices[Group],MATCH(Edges[[#This Row],[Vertex 2]],GroupVertices[Vertex],0)),1,1,"")</f>
        <v>2</v>
      </c>
      <c r="V308" s="35"/>
      <c r="W308" s="35"/>
      <c r="X308" s="35"/>
      <c r="Y308" s="35"/>
      <c r="Z308" s="35"/>
      <c r="AA308" s="35"/>
      <c r="AB308" s="35"/>
      <c r="AC308" s="35"/>
      <c r="AD308" s="35"/>
    </row>
    <row r="309" spans="1:30" ht="15">
      <c r="A309" s="66" t="s">
        <v>233</v>
      </c>
      <c r="B309" s="66" t="s">
        <v>244</v>
      </c>
      <c r="C309" s="67"/>
      <c r="D309" s="68">
        <v>1</v>
      </c>
      <c r="E309" s="69" t="s">
        <v>132</v>
      </c>
      <c r="F309" s="70"/>
      <c r="G309" s="67"/>
      <c r="H309" s="71"/>
      <c r="I309" s="72"/>
      <c r="J309" s="72"/>
      <c r="K309" s="35" t="s">
        <v>66</v>
      </c>
      <c r="L309" s="80">
        <v>309</v>
      </c>
      <c r="M309" s="80"/>
      <c r="N309" s="74"/>
      <c r="O309" s="91" t="s">
        <v>291</v>
      </c>
      <c r="P309" s="91">
        <v>1</v>
      </c>
      <c r="Q309" s="91" t="s">
        <v>292</v>
      </c>
      <c r="R309" s="91"/>
      <c r="S309" s="91"/>
      <c r="T309" s="90" t="str">
        <f>REPLACE(INDEX(GroupVertices[Group],MATCH(Edges[[#This Row],[Vertex 1]],GroupVertices[Vertex],0)),1,1,"")</f>
        <v>2</v>
      </c>
      <c r="U309" s="90" t="str">
        <f>REPLACE(INDEX(GroupVertices[Group],MATCH(Edges[[#This Row],[Vertex 2]],GroupVertices[Vertex],0)),1,1,"")</f>
        <v>3</v>
      </c>
      <c r="V309" s="35"/>
      <c r="W309" s="35"/>
      <c r="X309" s="35"/>
      <c r="Y309" s="35"/>
      <c r="Z309" s="35"/>
      <c r="AA309" s="35"/>
      <c r="AB309" s="35"/>
      <c r="AC309" s="35"/>
      <c r="AD309" s="35"/>
    </row>
    <row r="310" spans="1:30" ht="15">
      <c r="A310" s="66" t="s">
        <v>233</v>
      </c>
      <c r="B310" s="66" t="s">
        <v>250</v>
      </c>
      <c r="C310" s="67"/>
      <c r="D310" s="68">
        <v>1</v>
      </c>
      <c r="E310" s="69" t="s">
        <v>132</v>
      </c>
      <c r="F310" s="70"/>
      <c r="G310" s="67"/>
      <c r="H310" s="71"/>
      <c r="I310" s="72"/>
      <c r="J310" s="72"/>
      <c r="K310" s="35" t="s">
        <v>65</v>
      </c>
      <c r="L310" s="80">
        <v>310</v>
      </c>
      <c r="M310" s="80"/>
      <c r="N310" s="74"/>
      <c r="O310" s="91" t="s">
        <v>291</v>
      </c>
      <c r="P310" s="91">
        <v>1</v>
      </c>
      <c r="Q310" s="91" t="s">
        <v>292</v>
      </c>
      <c r="R310" s="91"/>
      <c r="S310" s="91"/>
      <c r="T310" s="90" t="str">
        <f>REPLACE(INDEX(GroupVertices[Group],MATCH(Edges[[#This Row],[Vertex 1]],GroupVertices[Vertex],0)),1,1,"")</f>
        <v>2</v>
      </c>
      <c r="U310" s="90" t="str">
        <f>REPLACE(INDEX(GroupVertices[Group],MATCH(Edges[[#This Row],[Vertex 2]],GroupVertices[Vertex],0)),1,1,"")</f>
        <v>3</v>
      </c>
      <c r="V310" s="35"/>
      <c r="W310" s="35"/>
      <c r="X310" s="35"/>
      <c r="Y310" s="35"/>
      <c r="Z310" s="35"/>
      <c r="AA310" s="35"/>
      <c r="AB310" s="35"/>
      <c r="AC310" s="35"/>
      <c r="AD310" s="35"/>
    </row>
    <row r="311" spans="1:30" ht="15">
      <c r="A311" s="66" t="s">
        <v>233</v>
      </c>
      <c r="B311" s="66" t="s">
        <v>270</v>
      </c>
      <c r="C311" s="67"/>
      <c r="D311" s="68">
        <v>1</v>
      </c>
      <c r="E311" s="69" t="s">
        <v>132</v>
      </c>
      <c r="F311" s="70"/>
      <c r="G311" s="67"/>
      <c r="H311" s="71"/>
      <c r="I311" s="72"/>
      <c r="J311" s="72"/>
      <c r="K311" s="35" t="s">
        <v>66</v>
      </c>
      <c r="L311" s="80">
        <v>311</v>
      </c>
      <c r="M311" s="80"/>
      <c r="N311" s="74"/>
      <c r="O311" s="91" t="s">
        <v>291</v>
      </c>
      <c r="P311" s="91">
        <v>1</v>
      </c>
      <c r="Q311" s="91" t="s">
        <v>292</v>
      </c>
      <c r="R311" s="91"/>
      <c r="S311" s="91"/>
      <c r="T311" s="90" t="str">
        <f>REPLACE(INDEX(GroupVertices[Group],MATCH(Edges[[#This Row],[Vertex 1]],GroupVertices[Vertex],0)),1,1,"")</f>
        <v>2</v>
      </c>
      <c r="U311" s="90" t="str">
        <f>REPLACE(INDEX(GroupVertices[Group],MATCH(Edges[[#This Row],[Vertex 2]],GroupVertices[Vertex],0)),1,1,"")</f>
        <v>2</v>
      </c>
      <c r="V311" s="35"/>
      <c r="W311" s="35"/>
      <c r="X311" s="35"/>
      <c r="Y311" s="35"/>
      <c r="Z311" s="35"/>
      <c r="AA311" s="35"/>
      <c r="AB311" s="35"/>
      <c r="AC311" s="35"/>
      <c r="AD311" s="35"/>
    </row>
    <row r="312" spans="1:30" ht="15">
      <c r="A312" s="66" t="s">
        <v>212</v>
      </c>
      <c r="B312" s="66" t="s">
        <v>233</v>
      </c>
      <c r="C312" s="67"/>
      <c r="D312" s="68">
        <v>1</v>
      </c>
      <c r="E312" s="69" t="s">
        <v>132</v>
      </c>
      <c r="F312" s="70"/>
      <c r="G312" s="67"/>
      <c r="H312" s="71"/>
      <c r="I312" s="72"/>
      <c r="J312" s="72"/>
      <c r="K312" s="35" t="s">
        <v>65</v>
      </c>
      <c r="L312" s="80">
        <v>312</v>
      </c>
      <c r="M312" s="80"/>
      <c r="N312" s="74"/>
      <c r="O312" s="91" t="s">
        <v>291</v>
      </c>
      <c r="P312" s="91">
        <v>1</v>
      </c>
      <c r="Q312" s="91" t="s">
        <v>292</v>
      </c>
      <c r="R312" s="91"/>
      <c r="S312" s="91"/>
      <c r="T312" s="90" t="str">
        <f>REPLACE(INDEX(GroupVertices[Group],MATCH(Edges[[#This Row],[Vertex 1]],GroupVertices[Vertex],0)),1,1,"")</f>
        <v>1</v>
      </c>
      <c r="U312" s="90" t="str">
        <f>REPLACE(INDEX(GroupVertices[Group],MATCH(Edges[[#This Row],[Vertex 2]],GroupVertices[Vertex],0)),1,1,"")</f>
        <v>2</v>
      </c>
      <c r="V312" s="35"/>
      <c r="W312" s="35"/>
      <c r="X312" s="35"/>
      <c r="Y312" s="35"/>
      <c r="Z312" s="35"/>
      <c r="AA312" s="35"/>
      <c r="AB312" s="35"/>
      <c r="AC312" s="35"/>
      <c r="AD312" s="35"/>
    </row>
    <row r="313" spans="1:30" ht="15">
      <c r="A313" s="66" t="s">
        <v>234</v>
      </c>
      <c r="B313" s="66" t="s">
        <v>233</v>
      </c>
      <c r="C313" s="67"/>
      <c r="D313" s="68">
        <v>1</v>
      </c>
      <c r="E313" s="69" t="s">
        <v>132</v>
      </c>
      <c r="F313" s="70"/>
      <c r="G313" s="67"/>
      <c r="H313" s="71"/>
      <c r="I313" s="72"/>
      <c r="J313" s="72"/>
      <c r="K313" s="35" t="s">
        <v>66</v>
      </c>
      <c r="L313" s="80">
        <v>313</v>
      </c>
      <c r="M313" s="80"/>
      <c r="N313" s="74"/>
      <c r="O313" s="91" t="s">
        <v>291</v>
      </c>
      <c r="P313" s="91">
        <v>1</v>
      </c>
      <c r="Q313" s="91" t="s">
        <v>292</v>
      </c>
      <c r="R313" s="91"/>
      <c r="S313" s="91"/>
      <c r="T313" s="90" t="str">
        <f>REPLACE(INDEX(GroupVertices[Group],MATCH(Edges[[#This Row],[Vertex 1]],GroupVertices[Vertex],0)),1,1,"")</f>
        <v>2</v>
      </c>
      <c r="U313" s="90" t="str">
        <f>REPLACE(INDEX(GroupVertices[Group],MATCH(Edges[[#This Row],[Vertex 2]],GroupVertices[Vertex],0)),1,1,"")</f>
        <v>2</v>
      </c>
      <c r="V313" s="35"/>
      <c r="W313" s="35"/>
      <c r="X313" s="35"/>
      <c r="Y313" s="35"/>
      <c r="Z313" s="35"/>
      <c r="AA313" s="35"/>
      <c r="AB313" s="35"/>
      <c r="AC313" s="35"/>
      <c r="AD313" s="35"/>
    </row>
    <row r="314" spans="1:30" ht="15">
      <c r="A314" s="66" t="s">
        <v>239</v>
      </c>
      <c r="B314" s="66" t="s">
        <v>233</v>
      </c>
      <c r="C314" s="67"/>
      <c r="D314" s="68">
        <v>1</v>
      </c>
      <c r="E314" s="69" t="s">
        <v>132</v>
      </c>
      <c r="F314" s="70"/>
      <c r="G314" s="67"/>
      <c r="H314" s="71"/>
      <c r="I314" s="72"/>
      <c r="J314" s="72"/>
      <c r="K314" s="35" t="s">
        <v>66</v>
      </c>
      <c r="L314" s="80">
        <v>314</v>
      </c>
      <c r="M314" s="80"/>
      <c r="N314" s="74"/>
      <c r="O314" s="91" t="s">
        <v>291</v>
      </c>
      <c r="P314" s="91">
        <v>1</v>
      </c>
      <c r="Q314" s="91" t="s">
        <v>292</v>
      </c>
      <c r="R314" s="91"/>
      <c r="S314" s="91"/>
      <c r="T314" s="90" t="str">
        <f>REPLACE(INDEX(GroupVertices[Group],MATCH(Edges[[#This Row],[Vertex 1]],GroupVertices[Vertex],0)),1,1,"")</f>
        <v>2</v>
      </c>
      <c r="U314" s="90" t="str">
        <f>REPLACE(INDEX(GroupVertices[Group],MATCH(Edges[[#This Row],[Vertex 2]],GroupVertices[Vertex],0)),1,1,"")</f>
        <v>2</v>
      </c>
      <c r="V314" s="35"/>
      <c r="W314" s="35"/>
      <c r="X314" s="35"/>
      <c r="Y314" s="35"/>
      <c r="Z314" s="35"/>
      <c r="AA314" s="35"/>
      <c r="AB314" s="35"/>
      <c r="AC314" s="35"/>
      <c r="AD314" s="35"/>
    </row>
    <row r="315" spans="1:30" ht="15">
      <c r="A315" s="66" t="s">
        <v>244</v>
      </c>
      <c r="B315" s="66" t="s">
        <v>233</v>
      </c>
      <c r="C315" s="67"/>
      <c r="D315" s="68">
        <v>1</v>
      </c>
      <c r="E315" s="69" t="s">
        <v>132</v>
      </c>
      <c r="F315" s="70"/>
      <c r="G315" s="67"/>
      <c r="H315" s="71"/>
      <c r="I315" s="72"/>
      <c r="J315" s="72"/>
      <c r="K315" s="35" t="s">
        <v>66</v>
      </c>
      <c r="L315" s="80">
        <v>315</v>
      </c>
      <c r="M315" s="80"/>
      <c r="N315" s="74"/>
      <c r="O315" s="91" t="s">
        <v>291</v>
      </c>
      <c r="P315" s="91">
        <v>1</v>
      </c>
      <c r="Q315" s="91" t="s">
        <v>292</v>
      </c>
      <c r="R315" s="91"/>
      <c r="S315" s="91"/>
      <c r="T315" s="90" t="str">
        <f>REPLACE(INDEX(GroupVertices[Group],MATCH(Edges[[#This Row],[Vertex 1]],GroupVertices[Vertex],0)),1,1,"")</f>
        <v>3</v>
      </c>
      <c r="U315" s="90" t="str">
        <f>REPLACE(INDEX(GroupVertices[Group],MATCH(Edges[[#This Row],[Vertex 2]],GroupVertices[Vertex],0)),1,1,"")</f>
        <v>2</v>
      </c>
      <c r="V315" s="35"/>
      <c r="W315" s="35"/>
      <c r="X315" s="35"/>
      <c r="Y315" s="35"/>
      <c r="Z315" s="35"/>
      <c r="AA315" s="35"/>
      <c r="AB315" s="35"/>
      <c r="AC315" s="35"/>
      <c r="AD315" s="35"/>
    </row>
    <row r="316" spans="1:30" ht="15">
      <c r="A316" s="66" t="s">
        <v>270</v>
      </c>
      <c r="B316" s="66" t="s">
        <v>233</v>
      </c>
      <c r="C316" s="67"/>
      <c r="D316" s="68">
        <v>1</v>
      </c>
      <c r="E316" s="69" t="s">
        <v>132</v>
      </c>
      <c r="F316" s="70"/>
      <c r="G316" s="67"/>
      <c r="H316" s="71"/>
      <c r="I316" s="72"/>
      <c r="J316" s="72"/>
      <c r="K316" s="35" t="s">
        <v>66</v>
      </c>
      <c r="L316" s="80">
        <v>316</v>
      </c>
      <c r="M316" s="80"/>
      <c r="N316" s="74"/>
      <c r="O316" s="91" t="s">
        <v>291</v>
      </c>
      <c r="P316" s="91">
        <v>1</v>
      </c>
      <c r="Q316" s="91" t="s">
        <v>292</v>
      </c>
      <c r="R316" s="91"/>
      <c r="S316" s="91"/>
      <c r="T316" s="90" t="str">
        <f>REPLACE(INDEX(GroupVertices[Group],MATCH(Edges[[#This Row],[Vertex 1]],GroupVertices[Vertex],0)),1,1,"")</f>
        <v>2</v>
      </c>
      <c r="U316" s="90" t="str">
        <f>REPLACE(INDEX(GroupVertices[Group],MATCH(Edges[[#This Row],[Vertex 2]],GroupVertices[Vertex],0)),1,1,"")</f>
        <v>2</v>
      </c>
      <c r="V316" s="35"/>
      <c r="W316" s="35"/>
      <c r="X316" s="35"/>
      <c r="Y316" s="35"/>
      <c r="Z316" s="35"/>
      <c r="AA316" s="35"/>
      <c r="AB316" s="35"/>
      <c r="AC316" s="35"/>
      <c r="AD316" s="35"/>
    </row>
    <row r="317" spans="1:30" ht="15">
      <c r="A317" s="66" t="s">
        <v>234</v>
      </c>
      <c r="B317" s="66" t="s">
        <v>239</v>
      </c>
      <c r="C317" s="67"/>
      <c r="D317" s="68">
        <v>1</v>
      </c>
      <c r="E317" s="69" t="s">
        <v>132</v>
      </c>
      <c r="F317" s="70"/>
      <c r="G317" s="67"/>
      <c r="H317" s="71"/>
      <c r="I317" s="72"/>
      <c r="J317" s="72"/>
      <c r="K317" s="35" t="s">
        <v>66</v>
      </c>
      <c r="L317" s="80">
        <v>317</v>
      </c>
      <c r="M317" s="80"/>
      <c r="N317" s="74"/>
      <c r="O317" s="91" t="s">
        <v>291</v>
      </c>
      <c r="P317" s="91">
        <v>1</v>
      </c>
      <c r="Q317" s="91" t="s">
        <v>292</v>
      </c>
      <c r="R317" s="91"/>
      <c r="S317" s="91"/>
      <c r="T317" s="90" t="str">
        <f>REPLACE(INDEX(GroupVertices[Group],MATCH(Edges[[#This Row],[Vertex 1]],GroupVertices[Vertex],0)),1,1,"")</f>
        <v>2</v>
      </c>
      <c r="U317" s="90" t="str">
        <f>REPLACE(INDEX(GroupVertices[Group],MATCH(Edges[[#This Row],[Vertex 2]],GroupVertices[Vertex],0)),1,1,"")</f>
        <v>2</v>
      </c>
      <c r="V317" s="35"/>
      <c r="W317" s="35"/>
      <c r="X317" s="35"/>
      <c r="Y317" s="35"/>
      <c r="Z317" s="35"/>
      <c r="AA317" s="35"/>
      <c r="AB317" s="35"/>
      <c r="AC317" s="35"/>
      <c r="AD317" s="35"/>
    </row>
    <row r="318" spans="1:30" ht="15">
      <c r="A318" s="66" t="s">
        <v>234</v>
      </c>
      <c r="B318" s="66" t="s">
        <v>270</v>
      </c>
      <c r="C318" s="67"/>
      <c r="D318" s="68">
        <v>1</v>
      </c>
      <c r="E318" s="69" t="s">
        <v>132</v>
      </c>
      <c r="F318" s="70"/>
      <c r="G318" s="67"/>
      <c r="H318" s="71"/>
      <c r="I318" s="72"/>
      <c r="J318" s="72"/>
      <c r="K318" s="35" t="s">
        <v>66</v>
      </c>
      <c r="L318" s="80">
        <v>318</v>
      </c>
      <c r="M318" s="80"/>
      <c r="N318" s="74"/>
      <c r="O318" s="91" t="s">
        <v>291</v>
      </c>
      <c r="P318" s="91">
        <v>1</v>
      </c>
      <c r="Q318" s="91" t="s">
        <v>292</v>
      </c>
      <c r="R318" s="91"/>
      <c r="S318" s="91"/>
      <c r="T318" s="90" t="str">
        <f>REPLACE(INDEX(GroupVertices[Group],MATCH(Edges[[#This Row],[Vertex 1]],GroupVertices[Vertex],0)),1,1,"")</f>
        <v>2</v>
      </c>
      <c r="U318" s="90" t="str">
        <f>REPLACE(INDEX(GroupVertices[Group],MATCH(Edges[[#This Row],[Vertex 2]],GroupVertices[Vertex],0)),1,1,"")</f>
        <v>2</v>
      </c>
      <c r="V318" s="35"/>
      <c r="W318" s="35"/>
      <c r="X318" s="35"/>
      <c r="Y318" s="35"/>
      <c r="Z318" s="35"/>
      <c r="AA318" s="35"/>
      <c r="AB318" s="35"/>
      <c r="AC318" s="35"/>
      <c r="AD318" s="35"/>
    </row>
    <row r="319" spans="1:30" ht="15">
      <c r="A319" s="66" t="s">
        <v>212</v>
      </c>
      <c r="B319" s="66" t="s">
        <v>234</v>
      </c>
      <c r="C319" s="67"/>
      <c r="D319" s="68">
        <v>1</v>
      </c>
      <c r="E319" s="69" t="s">
        <v>132</v>
      </c>
      <c r="F319" s="70"/>
      <c r="G319" s="67"/>
      <c r="H319" s="71"/>
      <c r="I319" s="72"/>
      <c r="J319" s="72"/>
      <c r="K319" s="35" t="s">
        <v>65</v>
      </c>
      <c r="L319" s="80">
        <v>319</v>
      </c>
      <c r="M319" s="80"/>
      <c r="N319" s="74"/>
      <c r="O319" s="91" t="s">
        <v>291</v>
      </c>
      <c r="P319" s="91">
        <v>1</v>
      </c>
      <c r="Q319" s="91" t="s">
        <v>292</v>
      </c>
      <c r="R319" s="91"/>
      <c r="S319" s="91"/>
      <c r="T319" s="90" t="str">
        <f>REPLACE(INDEX(GroupVertices[Group],MATCH(Edges[[#This Row],[Vertex 1]],GroupVertices[Vertex],0)),1,1,"")</f>
        <v>1</v>
      </c>
      <c r="U319" s="90" t="str">
        <f>REPLACE(INDEX(GroupVertices[Group],MATCH(Edges[[#This Row],[Vertex 2]],GroupVertices[Vertex],0)),1,1,"")</f>
        <v>2</v>
      </c>
      <c r="V319" s="35"/>
      <c r="W319" s="35"/>
      <c r="X319" s="35"/>
      <c r="Y319" s="35"/>
      <c r="Z319" s="35"/>
      <c r="AA319" s="35"/>
      <c r="AB319" s="35"/>
      <c r="AC319" s="35"/>
      <c r="AD319" s="35"/>
    </row>
    <row r="320" spans="1:30" ht="15">
      <c r="A320" s="66" t="s">
        <v>239</v>
      </c>
      <c r="B320" s="66" t="s">
        <v>234</v>
      </c>
      <c r="C320" s="67"/>
      <c r="D320" s="68">
        <v>1</v>
      </c>
      <c r="E320" s="69" t="s">
        <v>132</v>
      </c>
      <c r="F320" s="70"/>
      <c r="G320" s="67"/>
      <c r="H320" s="71"/>
      <c r="I320" s="72"/>
      <c r="J320" s="72"/>
      <c r="K320" s="35" t="s">
        <v>66</v>
      </c>
      <c r="L320" s="80">
        <v>320</v>
      </c>
      <c r="M320" s="80"/>
      <c r="N320" s="74"/>
      <c r="O320" s="91" t="s">
        <v>291</v>
      </c>
      <c r="P320" s="91">
        <v>1</v>
      </c>
      <c r="Q320" s="91" t="s">
        <v>292</v>
      </c>
      <c r="R320" s="91"/>
      <c r="S320" s="91"/>
      <c r="T320" s="90" t="str">
        <f>REPLACE(INDEX(GroupVertices[Group],MATCH(Edges[[#This Row],[Vertex 1]],GroupVertices[Vertex],0)),1,1,"")</f>
        <v>2</v>
      </c>
      <c r="U320" s="90" t="str">
        <f>REPLACE(INDEX(GroupVertices[Group],MATCH(Edges[[#This Row],[Vertex 2]],GroupVertices[Vertex],0)),1,1,"")</f>
        <v>2</v>
      </c>
      <c r="V320" s="35"/>
      <c r="W320" s="35"/>
      <c r="X320" s="35"/>
      <c r="Y320" s="35"/>
      <c r="Z320" s="35"/>
      <c r="AA320" s="35"/>
      <c r="AB320" s="35"/>
      <c r="AC320" s="35"/>
      <c r="AD320" s="35"/>
    </row>
    <row r="321" spans="1:30" ht="15">
      <c r="A321" s="66" t="s">
        <v>253</v>
      </c>
      <c r="B321" s="66" t="s">
        <v>234</v>
      </c>
      <c r="C321" s="67"/>
      <c r="D321" s="68">
        <v>1</v>
      </c>
      <c r="E321" s="69" t="s">
        <v>132</v>
      </c>
      <c r="F321" s="70"/>
      <c r="G321" s="67"/>
      <c r="H321" s="71"/>
      <c r="I321" s="72"/>
      <c r="J321" s="72"/>
      <c r="K321" s="35" t="s">
        <v>65</v>
      </c>
      <c r="L321" s="80">
        <v>321</v>
      </c>
      <c r="M321" s="80"/>
      <c r="N321" s="74"/>
      <c r="O321" s="91" t="s">
        <v>291</v>
      </c>
      <c r="P321" s="91">
        <v>1</v>
      </c>
      <c r="Q321" s="91" t="s">
        <v>292</v>
      </c>
      <c r="R321" s="91"/>
      <c r="S321" s="91"/>
      <c r="T321" s="90" t="str">
        <f>REPLACE(INDEX(GroupVertices[Group],MATCH(Edges[[#This Row],[Vertex 1]],GroupVertices[Vertex],0)),1,1,"")</f>
        <v>3</v>
      </c>
      <c r="U321" s="90" t="str">
        <f>REPLACE(INDEX(GroupVertices[Group],MATCH(Edges[[#This Row],[Vertex 2]],GroupVertices[Vertex],0)),1,1,"")</f>
        <v>2</v>
      </c>
      <c r="V321" s="35"/>
      <c r="W321" s="35"/>
      <c r="X321" s="35"/>
      <c r="Y321" s="35"/>
      <c r="Z321" s="35"/>
      <c r="AA321" s="35"/>
      <c r="AB321" s="35"/>
      <c r="AC321" s="35"/>
      <c r="AD321" s="35"/>
    </row>
    <row r="322" spans="1:30" ht="15">
      <c r="A322" s="66" t="s">
        <v>270</v>
      </c>
      <c r="B322" s="66" t="s">
        <v>234</v>
      </c>
      <c r="C322" s="67"/>
      <c r="D322" s="68">
        <v>1</v>
      </c>
      <c r="E322" s="69" t="s">
        <v>132</v>
      </c>
      <c r="F322" s="70"/>
      <c r="G322" s="67"/>
      <c r="H322" s="71"/>
      <c r="I322" s="72"/>
      <c r="J322" s="72"/>
      <c r="K322" s="35" t="s">
        <v>66</v>
      </c>
      <c r="L322" s="80">
        <v>322</v>
      </c>
      <c r="M322" s="80"/>
      <c r="N322" s="74"/>
      <c r="O322" s="91" t="s">
        <v>291</v>
      </c>
      <c r="P322" s="91">
        <v>1</v>
      </c>
      <c r="Q322" s="91" t="s">
        <v>292</v>
      </c>
      <c r="R322" s="91"/>
      <c r="S322" s="91"/>
      <c r="T322" s="90" t="str">
        <f>REPLACE(INDEX(GroupVertices[Group],MATCH(Edges[[#This Row],[Vertex 1]],GroupVertices[Vertex],0)),1,1,"")</f>
        <v>2</v>
      </c>
      <c r="U322" s="90" t="str">
        <f>REPLACE(INDEX(GroupVertices[Group],MATCH(Edges[[#This Row],[Vertex 2]],GroupVertices[Vertex],0)),1,1,"")</f>
        <v>2</v>
      </c>
      <c r="V322" s="35"/>
      <c r="W322" s="35"/>
      <c r="X322" s="35"/>
      <c r="Y322" s="35"/>
      <c r="Z322" s="35"/>
      <c r="AA322" s="35"/>
      <c r="AB322" s="35"/>
      <c r="AC322" s="35"/>
      <c r="AD322" s="35"/>
    </row>
    <row r="323" spans="1:30" ht="15">
      <c r="A323" s="66" t="s">
        <v>239</v>
      </c>
      <c r="B323" s="66" t="s">
        <v>243</v>
      </c>
      <c r="C323" s="67"/>
      <c r="D323" s="68">
        <v>1</v>
      </c>
      <c r="E323" s="69" t="s">
        <v>132</v>
      </c>
      <c r="F323" s="70"/>
      <c r="G323" s="67"/>
      <c r="H323" s="71"/>
      <c r="I323" s="72"/>
      <c r="J323" s="72"/>
      <c r="K323" s="35" t="s">
        <v>65</v>
      </c>
      <c r="L323" s="80">
        <v>323</v>
      </c>
      <c r="M323" s="80"/>
      <c r="N323" s="74"/>
      <c r="O323" s="91" t="s">
        <v>291</v>
      </c>
      <c r="P323" s="91">
        <v>1</v>
      </c>
      <c r="Q323" s="91" t="s">
        <v>292</v>
      </c>
      <c r="R323" s="91"/>
      <c r="S323" s="91"/>
      <c r="T323" s="90" t="str">
        <f>REPLACE(INDEX(GroupVertices[Group],MATCH(Edges[[#This Row],[Vertex 1]],GroupVertices[Vertex],0)),1,1,"")</f>
        <v>2</v>
      </c>
      <c r="U323" s="90" t="str">
        <f>REPLACE(INDEX(GroupVertices[Group],MATCH(Edges[[#This Row],[Vertex 2]],GroupVertices[Vertex],0)),1,1,"")</f>
        <v>2</v>
      </c>
      <c r="V323" s="35"/>
      <c r="W323" s="35"/>
      <c r="X323" s="35"/>
      <c r="Y323" s="35"/>
      <c r="Z323" s="35"/>
      <c r="AA323" s="35"/>
      <c r="AB323" s="35"/>
      <c r="AC323" s="35"/>
      <c r="AD323" s="35"/>
    </row>
    <row r="324" spans="1:30" ht="15">
      <c r="A324" s="66" t="s">
        <v>239</v>
      </c>
      <c r="B324" s="66" t="s">
        <v>244</v>
      </c>
      <c r="C324" s="67"/>
      <c r="D324" s="68">
        <v>1</v>
      </c>
      <c r="E324" s="69" t="s">
        <v>132</v>
      </c>
      <c r="F324" s="70"/>
      <c r="G324" s="67"/>
      <c r="H324" s="71"/>
      <c r="I324" s="72"/>
      <c r="J324" s="72"/>
      <c r="K324" s="35" t="s">
        <v>65</v>
      </c>
      <c r="L324" s="80">
        <v>324</v>
      </c>
      <c r="M324" s="80"/>
      <c r="N324" s="74"/>
      <c r="O324" s="91" t="s">
        <v>291</v>
      </c>
      <c r="P324" s="91">
        <v>1</v>
      </c>
      <c r="Q324" s="91" t="s">
        <v>292</v>
      </c>
      <c r="R324" s="91"/>
      <c r="S324" s="91"/>
      <c r="T324" s="90" t="str">
        <f>REPLACE(INDEX(GroupVertices[Group],MATCH(Edges[[#This Row],[Vertex 1]],GroupVertices[Vertex],0)),1,1,"")</f>
        <v>2</v>
      </c>
      <c r="U324" s="90" t="str">
        <f>REPLACE(INDEX(GroupVertices[Group],MATCH(Edges[[#This Row],[Vertex 2]],GroupVertices[Vertex],0)),1,1,"")</f>
        <v>3</v>
      </c>
      <c r="V324" s="35"/>
      <c r="W324" s="35"/>
      <c r="X324" s="35"/>
      <c r="Y324" s="35"/>
      <c r="Z324" s="35"/>
      <c r="AA324" s="35"/>
      <c r="AB324" s="35"/>
      <c r="AC324" s="35"/>
      <c r="AD324" s="35"/>
    </row>
    <row r="325" spans="1:30" ht="15">
      <c r="A325" s="66" t="s">
        <v>239</v>
      </c>
      <c r="B325" s="66" t="s">
        <v>273</v>
      </c>
      <c r="C325" s="67"/>
      <c r="D325" s="68">
        <v>1</v>
      </c>
      <c r="E325" s="69" t="s">
        <v>132</v>
      </c>
      <c r="F325" s="70"/>
      <c r="G325" s="67"/>
      <c r="H325" s="71"/>
      <c r="I325" s="72"/>
      <c r="J325" s="72"/>
      <c r="K325" s="35" t="s">
        <v>66</v>
      </c>
      <c r="L325" s="80">
        <v>325</v>
      </c>
      <c r="M325" s="80"/>
      <c r="N325" s="74"/>
      <c r="O325" s="91" t="s">
        <v>291</v>
      </c>
      <c r="P325" s="91">
        <v>1</v>
      </c>
      <c r="Q325" s="91" t="s">
        <v>292</v>
      </c>
      <c r="R325" s="91"/>
      <c r="S325" s="91"/>
      <c r="T325" s="90" t="str">
        <f>REPLACE(INDEX(GroupVertices[Group],MATCH(Edges[[#This Row],[Vertex 1]],GroupVertices[Vertex],0)),1,1,"")</f>
        <v>2</v>
      </c>
      <c r="U325" s="90" t="str">
        <f>REPLACE(INDEX(GroupVertices[Group],MATCH(Edges[[#This Row],[Vertex 2]],GroupVertices[Vertex],0)),1,1,"")</f>
        <v>2</v>
      </c>
      <c r="V325" s="35"/>
      <c r="W325" s="35"/>
      <c r="X325" s="35"/>
      <c r="Y325" s="35"/>
      <c r="Z325" s="35"/>
      <c r="AA325" s="35"/>
      <c r="AB325" s="35"/>
      <c r="AC325" s="35"/>
      <c r="AD325" s="35"/>
    </row>
    <row r="326" spans="1:30" ht="15">
      <c r="A326" s="66" t="s">
        <v>239</v>
      </c>
      <c r="B326" s="66" t="s">
        <v>253</v>
      </c>
      <c r="C326" s="67"/>
      <c r="D326" s="68">
        <v>1</v>
      </c>
      <c r="E326" s="69" t="s">
        <v>132</v>
      </c>
      <c r="F326" s="70"/>
      <c r="G326" s="67"/>
      <c r="H326" s="71"/>
      <c r="I326" s="72"/>
      <c r="J326" s="72"/>
      <c r="K326" s="35" t="s">
        <v>65</v>
      </c>
      <c r="L326" s="80">
        <v>326</v>
      </c>
      <c r="M326" s="80"/>
      <c r="N326" s="74"/>
      <c r="O326" s="91" t="s">
        <v>291</v>
      </c>
      <c r="P326" s="91">
        <v>1</v>
      </c>
      <c r="Q326" s="91" t="s">
        <v>292</v>
      </c>
      <c r="R326" s="91"/>
      <c r="S326" s="91"/>
      <c r="T326" s="90" t="str">
        <f>REPLACE(INDEX(GroupVertices[Group],MATCH(Edges[[#This Row],[Vertex 1]],GroupVertices[Vertex],0)),1,1,"")</f>
        <v>2</v>
      </c>
      <c r="U326" s="90" t="str">
        <f>REPLACE(INDEX(GroupVertices[Group],MATCH(Edges[[#This Row],[Vertex 2]],GroupVertices[Vertex],0)),1,1,"")</f>
        <v>3</v>
      </c>
      <c r="V326" s="35"/>
      <c r="W326" s="35"/>
      <c r="X326" s="35"/>
      <c r="Y326" s="35"/>
      <c r="Z326" s="35"/>
      <c r="AA326" s="35"/>
      <c r="AB326" s="35"/>
      <c r="AC326" s="35"/>
      <c r="AD326" s="35"/>
    </row>
    <row r="327" spans="1:30" ht="15">
      <c r="A327" s="66" t="s">
        <v>239</v>
      </c>
      <c r="B327" s="66" t="s">
        <v>270</v>
      </c>
      <c r="C327" s="67"/>
      <c r="D327" s="68">
        <v>1</v>
      </c>
      <c r="E327" s="69" t="s">
        <v>132</v>
      </c>
      <c r="F327" s="70"/>
      <c r="G327" s="67"/>
      <c r="H327" s="71"/>
      <c r="I327" s="72"/>
      <c r="J327" s="72"/>
      <c r="K327" s="35" t="s">
        <v>66</v>
      </c>
      <c r="L327" s="80">
        <v>327</v>
      </c>
      <c r="M327" s="80"/>
      <c r="N327" s="74"/>
      <c r="O327" s="91" t="s">
        <v>291</v>
      </c>
      <c r="P327" s="91">
        <v>1</v>
      </c>
      <c r="Q327" s="91" t="s">
        <v>292</v>
      </c>
      <c r="R327" s="91"/>
      <c r="S327" s="91"/>
      <c r="T327" s="90" t="str">
        <f>REPLACE(INDEX(GroupVertices[Group],MATCH(Edges[[#This Row],[Vertex 1]],GroupVertices[Vertex],0)),1,1,"")</f>
        <v>2</v>
      </c>
      <c r="U327" s="90" t="str">
        <f>REPLACE(INDEX(GroupVertices[Group],MATCH(Edges[[#This Row],[Vertex 2]],GroupVertices[Vertex],0)),1,1,"")</f>
        <v>2</v>
      </c>
      <c r="V327" s="35"/>
      <c r="W327" s="35"/>
      <c r="X327" s="35"/>
      <c r="Y327" s="35"/>
      <c r="Z327" s="35"/>
      <c r="AA327" s="35"/>
      <c r="AB327" s="35"/>
      <c r="AC327" s="35"/>
      <c r="AD327" s="35"/>
    </row>
    <row r="328" spans="1:30" ht="15">
      <c r="A328" s="66" t="s">
        <v>212</v>
      </c>
      <c r="B328" s="66" t="s">
        <v>239</v>
      </c>
      <c r="C328" s="67"/>
      <c r="D328" s="68">
        <v>1</v>
      </c>
      <c r="E328" s="69" t="s">
        <v>132</v>
      </c>
      <c r="F328" s="70"/>
      <c r="G328" s="67"/>
      <c r="H328" s="71"/>
      <c r="I328" s="72"/>
      <c r="J328" s="72"/>
      <c r="K328" s="35" t="s">
        <v>65</v>
      </c>
      <c r="L328" s="80">
        <v>328</v>
      </c>
      <c r="M328" s="80"/>
      <c r="N328" s="74"/>
      <c r="O328" s="91" t="s">
        <v>291</v>
      </c>
      <c r="P328" s="91">
        <v>1</v>
      </c>
      <c r="Q328" s="91" t="s">
        <v>292</v>
      </c>
      <c r="R328" s="91"/>
      <c r="S328" s="91"/>
      <c r="T328" s="90" t="str">
        <f>REPLACE(INDEX(GroupVertices[Group],MATCH(Edges[[#This Row],[Vertex 1]],GroupVertices[Vertex],0)),1,1,"")</f>
        <v>1</v>
      </c>
      <c r="U328" s="90" t="str">
        <f>REPLACE(INDEX(GroupVertices[Group],MATCH(Edges[[#This Row],[Vertex 2]],GroupVertices[Vertex],0)),1,1,"")</f>
        <v>2</v>
      </c>
      <c r="V328" s="35"/>
      <c r="W328" s="35"/>
      <c r="X328" s="35"/>
      <c r="Y328" s="35"/>
      <c r="Z328" s="35"/>
      <c r="AA328" s="35"/>
      <c r="AB328" s="35"/>
      <c r="AC328" s="35"/>
      <c r="AD328" s="35"/>
    </row>
    <row r="329" spans="1:30" ht="15">
      <c r="A329" s="66" t="s">
        <v>236</v>
      </c>
      <c r="B329" s="66" t="s">
        <v>239</v>
      </c>
      <c r="C329" s="67"/>
      <c r="D329" s="68">
        <v>1</v>
      </c>
      <c r="E329" s="69" t="s">
        <v>132</v>
      </c>
      <c r="F329" s="70"/>
      <c r="G329" s="67"/>
      <c r="H329" s="71"/>
      <c r="I329" s="72"/>
      <c r="J329" s="72"/>
      <c r="K329" s="35" t="s">
        <v>65</v>
      </c>
      <c r="L329" s="80">
        <v>329</v>
      </c>
      <c r="M329" s="80"/>
      <c r="N329" s="74"/>
      <c r="O329" s="91" t="s">
        <v>291</v>
      </c>
      <c r="P329" s="91">
        <v>1</v>
      </c>
      <c r="Q329" s="91" t="s">
        <v>292</v>
      </c>
      <c r="R329" s="91"/>
      <c r="S329" s="91"/>
      <c r="T329" s="90" t="str">
        <f>REPLACE(INDEX(GroupVertices[Group],MATCH(Edges[[#This Row],[Vertex 1]],GroupVertices[Vertex],0)),1,1,"")</f>
        <v>2</v>
      </c>
      <c r="U329" s="90" t="str">
        <f>REPLACE(INDEX(GroupVertices[Group],MATCH(Edges[[#This Row],[Vertex 2]],GroupVertices[Vertex],0)),1,1,"")</f>
        <v>2</v>
      </c>
      <c r="V329" s="35"/>
      <c r="W329" s="35"/>
      <c r="X329" s="35"/>
      <c r="Y329" s="35"/>
      <c r="Z329" s="35"/>
      <c r="AA329" s="35"/>
      <c r="AB329" s="35"/>
      <c r="AC329" s="35"/>
      <c r="AD329" s="35"/>
    </row>
    <row r="330" spans="1:30" ht="15">
      <c r="A330" s="66" t="s">
        <v>273</v>
      </c>
      <c r="B330" s="66" t="s">
        <v>239</v>
      </c>
      <c r="C330" s="67"/>
      <c r="D330" s="68">
        <v>1</v>
      </c>
      <c r="E330" s="69" t="s">
        <v>132</v>
      </c>
      <c r="F330" s="70"/>
      <c r="G330" s="67"/>
      <c r="H330" s="71"/>
      <c r="I330" s="72"/>
      <c r="J330" s="72"/>
      <c r="K330" s="35" t="s">
        <v>66</v>
      </c>
      <c r="L330" s="80">
        <v>330</v>
      </c>
      <c r="M330" s="80"/>
      <c r="N330" s="74"/>
      <c r="O330" s="91" t="s">
        <v>291</v>
      </c>
      <c r="P330" s="91">
        <v>1</v>
      </c>
      <c r="Q330" s="91" t="s">
        <v>292</v>
      </c>
      <c r="R330" s="91"/>
      <c r="S330" s="91"/>
      <c r="T330" s="90" t="str">
        <f>REPLACE(INDEX(GroupVertices[Group],MATCH(Edges[[#This Row],[Vertex 1]],GroupVertices[Vertex],0)),1,1,"")</f>
        <v>2</v>
      </c>
      <c r="U330" s="90" t="str">
        <f>REPLACE(INDEX(GroupVertices[Group],MATCH(Edges[[#This Row],[Vertex 2]],GroupVertices[Vertex],0)),1,1,"")</f>
        <v>2</v>
      </c>
      <c r="V330" s="35"/>
      <c r="W330" s="35"/>
      <c r="X330" s="35"/>
      <c r="Y330" s="35"/>
      <c r="Z330" s="35"/>
      <c r="AA330" s="35"/>
      <c r="AB330" s="35"/>
      <c r="AC330" s="35"/>
      <c r="AD330" s="35"/>
    </row>
    <row r="331" spans="1:30" ht="15">
      <c r="A331" s="66" t="s">
        <v>270</v>
      </c>
      <c r="B331" s="66" t="s">
        <v>239</v>
      </c>
      <c r="C331" s="67"/>
      <c r="D331" s="68">
        <v>1</v>
      </c>
      <c r="E331" s="69" t="s">
        <v>132</v>
      </c>
      <c r="F331" s="70"/>
      <c r="G331" s="67"/>
      <c r="H331" s="71"/>
      <c r="I331" s="72"/>
      <c r="J331" s="72"/>
      <c r="K331" s="35" t="s">
        <v>66</v>
      </c>
      <c r="L331" s="80">
        <v>331</v>
      </c>
      <c r="M331" s="80"/>
      <c r="N331" s="74"/>
      <c r="O331" s="91" t="s">
        <v>291</v>
      </c>
      <c r="P331" s="91">
        <v>1</v>
      </c>
      <c r="Q331" s="91" t="s">
        <v>292</v>
      </c>
      <c r="R331" s="91"/>
      <c r="S331" s="91"/>
      <c r="T331" s="90" t="str">
        <f>REPLACE(INDEX(GroupVertices[Group],MATCH(Edges[[#This Row],[Vertex 1]],GroupVertices[Vertex],0)),1,1,"")</f>
        <v>2</v>
      </c>
      <c r="U331" s="90" t="str">
        <f>REPLACE(INDEX(GroupVertices[Group],MATCH(Edges[[#This Row],[Vertex 2]],GroupVertices[Vertex],0)),1,1,"")</f>
        <v>2</v>
      </c>
      <c r="V331" s="35"/>
      <c r="W331" s="35"/>
      <c r="X331" s="35"/>
      <c r="Y331" s="35"/>
      <c r="Z331" s="35"/>
      <c r="AA331" s="35"/>
      <c r="AB331" s="35"/>
      <c r="AC331" s="35"/>
      <c r="AD331" s="35"/>
    </row>
    <row r="332" spans="1:30" ht="15">
      <c r="A332" s="66" t="s">
        <v>236</v>
      </c>
      <c r="B332" s="66" t="s">
        <v>270</v>
      </c>
      <c r="C332" s="67"/>
      <c r="D332" s="68">
        <v>1</v>
      </c>
      <c r="E332" s="69" t="s">
        <v>132</v>
      </c>
      <c r="F332" s="70"/>
      <c r="G332" s="67"/>
      <c r="H332" s="71"/>
      <c r="I332" s="72"/>
      <c r="J332" s="72"/>
      <c r="K332" s="35" t="s">
        <v>66</v>
      </c>
      <c r="L332" s="80">
        <v>332</v>
      </c>
      <c r="M332" s="80"/>
      <c r="N332" s="74"/>
      <c r="O332" s="91" t="s">
        <v>291</v>
      </c>
      <c r="P332" s="91">
        <v>1</v>
      </c>
      <c r="Q332" s="91" t="s">
        <v>292</v>
      </c>
      <c r="R332" s="91"/>
      <c r="S332" s="91"/>
      <c r="T332" s="90" t="str">
        <f>REPLACE(INDEX(GroupVertices[Group],MATCH(Edges[[#This Row],[Vertex 1]],GroupVertices[Vertex],0)),1,1,"")</f>
        <v>2</v>
      </c>
      <c r="U332" s="90" t="str">
        <f>REPLACE(INDEX(GroupVertices[Group],MATCH(Edges[[#This Row],[Vertex 2]],GroupVertices[Vertex],0)),1,1,"")</f>
        <v>2</v>
      </c>
      <c r="V332" s="35"/>
      <c r="W332" s="35"/>
      <c r="X332" s="35"/>
      <c r="Y332" s="35"/>
      <c r="Z332" s="35"/>
      <c r="AA332" s="35"/>
      <c r="AB332" s="35"/>
      <c r="AC332" s="35"/>
      <c r="AD332" s="35"/>
    </row>
    <row r="333" spans="1:30" ht="15">
      <c r="A333" s="66" t="s">
        <v>212</v>
      </c>
      <c r="B333" s="66" t="s">
        <v>236</v>
      </c>
      <c r="C333" s="67"/>
      <c r="D333" s="68">
        <v>1</v>
      </c>
      <c r="E333" s="69" t="s">
        <v>132</v>
      </c>
      <c r="F333" s="70"/>
      <c r="G333" s="67"/>
      <c r="H333" s="71"/>
      <c r="I333" s="72"/>
      <c r="J333" s="72"/>
      <c r="K333" s="35" t="s">
        <v>65</v>
      </c>
      <c r="L333" s="80">
        <v>333</v>
      </c>
      <c r="M333" s="80"/>
      <c r="N333" s="74"/>
      <c r="O333" s="91" t="s">
        <v>291</v>
      </c>
      <c r="P333" s="91">
        <v>1</v>
      </c>
      <c r="Q333" s="91" t="s">
        <v>292</v>
      </c>
      <c r="R333" s="91"/>
      <c r="S333" s="91"/>
      <c r="T333" s="90" t="str">
        <f>REPLACE(INDEX(GroupVertices[Group],MATCH(Edges[[#This Row],[Vertex 1]],GroupVertices[Vertex],0)),1,1,"")</f>
        <v>1</v>
      </c>
      <c r="U333" s="90" t="str">
        <f>REPLACE(INDEX(GroupVertices[Group],MATCH(Edges[[#This Row],[Vertex 2]],GroupVertices[Vertex],0)),1,1,"")</f>
        <v>2</v>
      </c>
      <c r="V333" s="35"/>
      <c r="W333" s="35"/>
      <c r="X333" s="35"/>
      <c r="Y333" s="35"/>
      <c r="Z333" s="35"/>
      <c r="AA333" s="35"/>
      <c r="AB333" s="35"/>
      <c r="AC333" s="35"/>
      <c r="AD333" s="35"/>
    </row>
    <row r="334" spans="1:30" ht="15">
      <c r="A334" s="66" t="s">
        <v>270</v>
      </c>
      <c r="B334" s="66" t="s">
        <v>236</v>
      </c>
      <c r="C334" s="67"/>
      <c r="D334" s="68">
        <v>1</v>
      </c>
      <c r="E334" s="69" t="s">
        <v>132</v>
      </c>
      <c r="F334" s="70"/>
      <c r="G334" s="67"/>
      <c r="H334" s="71"/>
      <c r="I334" s="72"/>
      <c r="J334" s="72"/>
      <c r="K334" s="35" t="s">
        <v>66</v>
      </c>
      <c r="L334" s="80">
        <v>334</v>
      </c>
      <c r="M334" s="80"/>
      <c r="N334" s="74"/>
      <c r="O334" s="91" t="s">
        <v>291</v>
      </c>
      <c r="P334" s="91">
        <v>1</v>
      </c>
      <c r="Q334" s="91" t="s">
        <v>292</v>
      </c>
      <c r="R334" s="91"/>
      <c r="S334" s="91"/>
      <c r="T334" s="90" t="str">
        <f>REPLACE(INDEX(GroupVertices[Group],MATCH(Edges[[#This Row],[Vertex 1]],GroupVertices[Vertex],0)),1,1,"")</f>
        <v>2</v>
      </c>
      <c r="U334" s="90" t="str">
        <f>REPLACE(INDEX(GroupVertices[Group],MATCH(Edges[[#This Row],[Vertex 2]],GroupVertices[Vertex],0)),1,1,"")</f>
        <v>2</v>
      </c>
      <c r="V334" s="35"/>
      <c r="W334" s="35"/>
      <c r="X334" s="35"/>
      <c r="Y334" s="35"/>
      <c r="Z334" s="35"/>
      <c r="AA334" s="35"/>
      <c r="AB334" s="35"/>
      <c r="AC334" s="35"/>
      <c r="AD334" s="35"/>
    </row>
    <row r="335" spans="1:30" ht="15">
      <c r="A335" s="66" t="s">
        <v>243</v>
      </c>
      <c r="B335" s="66" t="s">
        <v>245</v>
      </c>
      <c r="C335" s="67"/>
      <c r="D335" s="68">
        <v>1</v>
      </c>
      <c r="E335" s="69" t="s">
        <v>132</v>
      </c>
      <c r="F335" s="70"/>
      <c r="G335" s="67"/>
      <c r="H335" s="71"/>
      <c r="I335" s="72"/>
      <c r="J335" s="72"/>
      <c r="K335" s="35" t="s">
        <v>66</v>
      </c>
      <c r="L335" s="80">
        <v>335</v>
      </c>
      <c r="M335" s="80"/>
      <c r="N335" s="74"/>
      <c r="O335" s="91" t="s">
        <v>291</v>
      </c>
      <c r="P335" s="91">
        <v>1</v>
      </c>
      <c r="Q335" s="91" t="s">
        <v>292</v>
      </c>
      <c r="R335" s="91"/>
      <c r="S335" s="91"/>
      <c r="T335" s="90" t="str">
        <f>REPLACE(INDEX(GroupVertices[Group],MATCH(Edges[[#This Row],[Vertex 1]],GroupVertices[Vertex],0)),1,1,"")</f>
        <v>2</v>
      </c>
      <c r="U335" s="90" t="str">
        <f>REPLACE(INDEX(GroupVertices[Group],MATCH(Edges[[#This Row],[Vertex 2]],GroupVertices[Vertex],0)),1,1,"")</f>
        <v>3</v>
      </c>
      <c r="V335" s="35"/>
      <c r="W335" s="35"/>
      <c r="X335" s="35"/>
      <c r="Y335" s="35"/>
      <c r="Z335" s="35"/>
      <c r="AA335" s="35"/>
      <c r="AB335" s="35"/>
      <c r="AC335" s="35"/>
      <c r="AD335" s="35"/>
    </row>
    <row r="336" spans="1:30" ht="15">
      <c r="A336" s="66" t="s">
        <v>212</v>
      </c>
      <c r="B336" s="66" t="s">
        <v>243</v>
      </c>
      <c r="C336" s="67"/>
      <c r="D336" s="68">
        <v>1</v>
      </c>
      <c r="E336" s="69" t="s">
        <v>132</v>
      </c>
      <c r="F336" s="70"/>
      <c r="G336" s="67"/>
      <c r="H336" s="71"/>
      <c r="I336" s="72"/>
      <c r="J336" s="72"/>
      <c r="K336" s="35" t="s">
        <v>65</v>
      </c>
      <c r="L336" s="80">
        <v>336</v>
      </c>
      <c r="M336" s="80"/>
      <c r="N336" s="74"/>
      <c r="O336" s="91" t="s">
        <v>291</v>
      </c>
      <c r="P336" s="91">
        <v>1</v>
      </c>
      <c r="Q336" s="91" t="s">
        <v>292</v>
      </c>
      <c r="R336" s="91"/>
      <c r="S336" s="91"/>
      <c r="T336" s="90" t="str">
        <f>REPLACE(INDEX(GroupVertices[Group],MATCH(Edges[[#This Row],[Vertex 1]],GroupVertices[Vertex],0)),1,1,"")</f>
        <v>1</v>
      </c>
      <c r="U336" s="90" t="str">
        <f>REPLACE(INDEX(GroupVertices[Group],MATCH(Edges[[#This Row],[Vertex 2]],GroupVertices[Vertex],0)),1,1,"")</f>
        <v>2</v>
      </c>
      <c r="V336" s="35"/>
      <c r="W336" s="35"/>
      <c r="X336" s="35"/>
      <c r="Y336" s="35"/>
      <c r="Z336" s="35"/>
      <c r="AA336" s="35"/>
      <c r="AB336" s="35"/>
      <c r="AC336" s="35"/>
      <c r="AD336" s="35"/>
    </row>
    <row r="337" spans="1:30" ht="15">
      <c r="A337" s="66" t="s">
        <v>244</v>
      </c>
      <c r="B337" s="66" t="s">
        <v>243</v>
      </c>
      <c r="C337" s="67"/>
      <c r="D337" s="68">
        <v>1</v>
      </c>
      <c r="E337" s="69" t="s">
        <v>132</v>
      </c>
      <c r="F337" s="70"/>
      <c r="G337" s="67"/>
      <c r="H337" s="71"/>
      <c r="I337" s="72"/>
      <c r="J337" s="72"/>
      <c r="K337" s="35" t="s">
        <v>65</v>
      </c>
      <c r="L337" s="80">
        <v>337</v>
      </c>
      <c r="M337" s="80"/>
      <c r="N337" s="74"/>
      <c r="O337" s="91" t="s">
        <v>291</v>
      </c>
      <c r="P337" s="91">
        <v>1</v>
      </c>
      <c r="Q337" s="91" t="s">
        <v>292</v>
      </c>
      <c r="R337" s="91"/>
      <c r="S337" s="91"/>
      <c r="T337" s="90" t="str">
        <f>REPLACE(INDEX(GroupVertices[Group],MATCH(Edges[[#This Row],[Vertex 1]],GroupVertices[Vertex],0)),1,1,"")</f>
        <v>3</v>
      </c>
      <c r="U337" s="90" t="str">
        <f>REPLACE(INDEX(GroupVertices[Group],MATCH(Edges[[#This Row],[Vertex 2]],GroupVertices[Vertex],0)),1,1,"")</f>
        <v>2</v>
      </c>
      <c r="V337" s="35"/>
      <c r="W337" s="35"/>
      <c r="X337" s="35"/>
      <c r="Y337" s="35"/>
      <c r="Z337" s="35"/>
      <c r="AA337" s="35"/>
      <c r="AB337" s="35"/>
      <c r="AC337" s="35"/>
      <c r="AD337" s="35"/>
    </row>
    <row r="338" spans="1:30" ht="15">
      <c r="A338" s="66" t="s">
        <v>245</v>
      </c>
      <c r="B338" s="66" t="s">
        <v>243</v>
      </c>
      <c r="C338" s="67"/>
      <c r="D338" s="68">
        <v>1</v>
      </c>
      <c r="E338" s="69" t="s">
        <v>132</v>
      </c>
      <c r="F338" s="70"/>
      <c r="G338" s="67"/>
      <c r="H338" s="71"/>
      <c r="I338" s="72"/>
      <c r="J338" s="72"/>
      <c r="K338" s="35" t="s">
        <v>66</v>
      </c>
      <c r="L338" s="80">
        <v>338</v>
      </c>
      <c r="M338" s="80"/>
      <c r="N338" s="74"/>
      <c r="O338" s="91" t="s">
        <v>291</v>
      </c>
      <c r="P338" s="91">
        <v>1</v>
      </c>
      <c r="Q338" s="91" t="s">
        <v>292</v>
      </c>
      <c r="R338" s="91"/>
      <c r="S338" s="91"/>
      <c r="T338" s="90" t="str">
        <f>REPLACE(INDEX(GroupVertices[Group],MATCH(Edges[[#This Row],[Vertex 1]],GroupVertices[Vertex],0)),1,1,"")</f>
        <v>3</v>
      </c>
      <c r="U338" s="90" t="str">
        <f>REPLACE(INDEX(GroupVertices[Group],MATCH(Edges[[#This Row],[Vertex 2]],GroupVertices[Vertex],0)),1,1,"")</f>
        <v>2</v>
      </c>
      <c r="V338" s="35"/>
      <c r="W338" s="35"/>
      <c r="X338" s="35"/>
      <c r="Y338" s="35"/>
      <c r="Z338" s="35"/>
      <c r="AA338" s="35"/>
      <c r="AB338" s="35"/>
      <c r="AC338" s="35"/>
      <c r="AD338" s="35"/>
    </row>
    <row r="339" spans="1:30" ht="15">
      <c r="A339" s="66" t="s">
        <v>253</v>
      </c>
      <c r="B339" s="66" t="s">
        <v>243</v>
      </c>
      <c r="C339" s="67"/>
      <c r="D339" s="68">
        <v>1</v>
      </c>
      <c r="E339" s="69" t="s">
        <v>132</v>
      </c>
      <c r="F339" s="70"/>
      <c r="G339" s="67"/>
      <c r="H339" s="71"/>
      <c r="I339" s="72"/>
      <c r="J339" s="72"/>
      <c r="K339" s="35" t="s">
        <v>65</v>
      </c>
      <c r="L339" s="80">
        <v>339</v>
      </c>
      <c r="M339" s="80"/>
      <c r="N339" s="74"/>
      <c r="O339" s="91" t="s">
        <v>291</v>
      </c>
      <c r="P339" s="91">
        <v>1</v>
      </c>
      <c r="Q339" s="91" t="s">
        <v>292</v>
      </c>
      <c r="R339" s="91"/>
      <c r="S339" s="91"/>
      <c r="T339" s="90" t="str">
        <f>REPLACE(INDEX(GroupVertices[Group],MATCH(Edges[[#This Row],[Vertex 1]],GroupVertices[Vertex],0)),1,1,"")</f>
        <v>3</v>
      </c>
      <c r="U339" s="90" t="str">
        <f>REPLACE(INDEX(GroupVertices[Group],MATCH(Edges[[#This Row],[Vertex 2]],GroupVertices[Vertex],0)),1,1,"")</f>
        <v>2</v>
      </c>
      <c r="V339" s="35"/>
      <c r="W339" s="35"/>
      <c r="X339" s="35"/>
      <c r="Y339" s="35"/>
      <c r="Z339" s="35"/>
      <c r="AA339" s="35"/>
      <c r="AB339" s="35"/>
      <c r="AC339" s="35"/>
      <c r="AD339" s="35"/>
    </row>
    <row r="340" spans="1:30" ht="15">
      <c r="A340" s="66" t="s">
        <v>250</v>
      </c>
      <c r="B340" s="66" t="s">
        <v>243</v>
      </c>
      <c r="C340" s="67"/>
      <c r="D340" s="68">
        <v>1</v>
      </c>
      <c r="E340" s="69" t="s">
        <v>132</v>
      </c>
      <c r="F340" s="70"/>
      <c r="G340" s="67"/>
      <c r="H340" s="71"/>
      <c r="I340" s="72"/>
      <c r="J340" s="72"/>
      <c r="K340" s="35" t="s">
        <v>65</v>
      </c>
      <c r="L340" s="80">
        <v>340</v>
      </c>
      <c r="M340" s="80"/>
      <c r="N340" s="74"/>
      <c r="O340" s="91" t="s">
        <v>291</v>
      </c>
      <c r="P340" s="91">
        <v>1</v>
      </c>
      <c r="Q340" s="91" t="s">
        <v>292</v>
      </c>
      <c r="R340" s="91"/>
      <c r="S340" s="91"/>
      <c r="T340" s="90" t="str">
        <f>REPLACE(INDEX(GroupVertices[Group],MATCH(Edges[[#This Row],[Vertex 1]],GroupVertices[Vertex],0)),1,1,"")</f>
        <v>3</v>
      </c>
      <c r="U340" s="90" t="str">
        <f>REPLACE(INDEX(GroupVertices[Group],MATCH(Edges[[#This Row],[Vertex 2]],GroupVertices[Vertex],0)),1,1,"")</f>
        <v>2</v>
      </c>
      <c r="V340" s="35"/>
      <c r="W340" s="35"/>
      <c r="X340" s="35"/>
      <c r="Y340" s="35"/>
      <c r="Z340" s="35"/>
      <c r="AA340" s="35"/>
      <c r="AB340" s="35"/>
      <c r="AC340" s="35"/>
      <c r="AD340" s="35"/>
    </row>
    <row r="341" spans="1:30" ht="15">
      <c r="A341" s="66" t="s">
        <v>269</v>
      </c>
      <c r="B341" s="66" t="s">
        <v>243</v>
      </c>
      <c r="C341" s="67"/>
      <c r="D341" s="68">
        <v>1</v>
      </c>
      <c r="E341" s="69" t="s">
        <v>132</v>
      </c>
      <c r="F341" s="70"/>
      <c r="G341" s="67"/>
      <c r="H341" s="71"/>
      <c r="I341" s="72"/>
      <c r="J341" s="72"/>
      <c r="K341" s="35" t="s">
        <v>65</v>
      </c>
      <c r="L341" s="80">
        <v>341</v>
      </c>
      <c r="M341" s="80"/>
      <c r="N341" s="74"/>
      <c r="O341" s="91" t="s">
        <v>291</v>
      </c>
      <c r="P341" s="91">
        <v>1</v>
      </c>
      <c r="Q341" s="91" t="s">
        <v>292</v>
      </c>
      <c r="R341" s="91"/>
      <c r="S341" s="91"/>
      <c r="T341" s="90" t="str">
        <f>REPLACE(INDEX(GroupVertices[Group],MATCH(Edges[[#This Row],[Vertex 1]],GroupVertices[Vertex],0)),1,1,"")</f>
        <v>1</v>
      </c>
      <c r="U341" s="90" t="str">
        <f>REPLACE(INDEX(GroupVertices[Group],MATCH(Edges[[#This Row],[Vertex 2]],GroupVertices[Vertex],0)),1,1,"")</f>
        <v>2</v>
      </c>
      <c r="V341" s="35"/>
      <c r="W341" s="35"/>
      <c r="X341" s="35"/>
      <c r="Y341" s="35"/>
      <c r="Z341" s="35"/>
      <c r="AA341" s="35"/>
      <c r="AB341" s="35"/>
      <c r="AC341" s="35"/>
      <c r="AD341" s="35"/>
    </row>
    <row r="342" spans="1:30" ht="15">
      <c r="A342" s="66" t="s">
        <v>270</v>
      </c>
      <c r="B342" s="66" t="s">
        <v>243</v>
      </c>
      <c r="C342" s="67"/>
      <c r="D342" s="68">
        <v>1</v>
      </c>
      <c r="E342" s="69" t="s">
        <v>132</v>
      </c>
      <c r="F342" s="70"/>
      <c r="G342" s="67"/>
      <c r="H342" s="71"/>
      <c r="I342" s="72"/>
      <c r="J342" s="72"/>
      <c r="K342" s="35" t="s">
        <v>65</v>
      </c>
      <c r="L342" s="80">
        <v>342</v>
      </c>
      <c r="M342" s="80"/>
      <c r="N342" s="74"/>
      <c r="O342" s="91" t="s">
        <v>291</v>
      </c>
      <c r="P342" s="91">
        <v>1</v>
      </c>
      <c r="Q342" s="91" t="s">
        <v>292</v>
      </c>
      <c r="R342" s="91"/>
      <c r="S342" s="91"/>
      <c r="T342" s="90" t="str">
        <f>REPLACE(INDEX(GroupVertices[Group],MATCH(Edges[[#This Row],[Vertex 1]],GroupVertices[Vertex],0)),1,1,"")</f>
        <v>2</v>
      </c>
      <c r="U342" s="90" t="str">
        <f>REPLACE(INDEX(GroupVertices[Group],MATCH(Edges[[#This Row],[Vertex 2]],GroupVertices[Vertex],0)),1,1,"")</f>
        <v>2</v>
      </c>
      <c r="V342" s="35"/>
      <c r="W342" s="35"/>
      <c r="X342" s="35"/>
      <c r="Y342" s="35"/>
      <c r="Z342" s="35"/>
      <c r="AA342" s="35"/>
      <c r="AB342" s="35"/>
      <c r="AC342" s="35"/>
      <c r="AD342" s="35"/>
    </row>
    <row r="343" spans="1:30" ht="15">
      <c r="A343" s="66" t="s">
        <v>244</v>
      </c>
      <c r="B343" s="66" t="s">
        <v>273</v>
      </c>
      <c r="C343" s="67"/>
      <c r="D343" s="68">
        <v>1</v>
      </c>
      <c r="E343" s="69" t="s">
        <v>132</v>
      </c>
      <c r="F343" s="70"/>
      <c r="G343" s="67"/>
      <c r="H343" s="71"/>
      <c r="I343" s="72"/>
      <c r="J343" s="72"/>
      <c r="K343" s="35" t="s">
        <v>66</v>
      </c>
      <c r="L343" s="80">
        <v>343</v>
      </c>
      <c r="M343" s="80"/>
      <c r="N343" s="74"/>
      <c r="O343" s="91" t="s">
        <v>291</v>
      </c>
      <c r="P343" s="91">
        <v>1</v>
      </c>
      <c r="Q343" s="91" t="s">
        <v>292</v>
      </c>
      <c r="R343" s="91"/>
      <c r="S343" s="91"/>
      <c r="T343" s="90" t="str">
        <f>REPLACE(INDEX(GroupVertices[Group],MATCH(Edges[[#This Row],[Vertex 1]],GroupVertices[Vertex],0)),1,1,"")</f>
        <v>3</v>
      </c>
      <c r="U343" s="90" t="str">
        <f>REPLACE(INDEX(GroupVertices[Group],MATCH(Edges[[#This Row],[Vertex 2]],GroupVertices[Vertex],0)),1,1,"")</f>
        <v>2</v>
      </c>
      <c r="V343" s="35"/>
      <c r="W343" s="35"/>
      <c r="X343" s="35"/>
      <c r="Y343" s="35"/>
      <c r="Z343" s="35"/>
      <c r="AA343" s="35"/>
      <c r="AB343" s="35"/>
      <c r="AC343" s="35"/>
      <c r="AD343" s="35"/>
    </row>
    <row r="344" spans="1:30" ht="15">
      <c r="A344" s="66" t="s">
        <v>244</v>
      </c>
      <c r="B344" s="66" t="s">
        <v>245</v>
      </c>
      <c r="C344" s="67"/>
      <c r="D344" s="68">
        <v>1</v>
      </c>
      <c r="E344" s="69" t="s">
        <v>132</v>
      </c>
      <c r="F344" s="70"/>
      <c r="G344" s="67"/>
      <c r="H344" s="71"/>
      <c r="I344" s="72"/>
      <c r="J344" s="72"/>
      <c r="K344" s="35" t="s">
        <v>66</v>
      </c>
      <c r="L344" s="80">
        <v>344</v>
      </c>
      <c r="M344" s="80"/>
      <c r="N344" s="74"/>
      <c r="O344" s="91" t="s">
        <v>291</v>
      </c>
      <c r="P344" s="91">
        <v>1</v>
      </c>
      <c r="Q344" s="91" t="s">
        <v>292</v>
      </c>
      <c r="R344" s="91"/>
      <c r="S344" s="91"/>
      <c r="T344" s="90" t="str">
        <f>REPLACE(INDEX(GroupVertices[Group],MATCH(Edges[[#This Row],[Vertex 1]],GroupVertices[Vertex],0)),1,1,"")</f>
        <v>3</v>
      </c>
      <c r="U344" s="90" t="str">
        <f>REPLACE(INDEX(GroupVertices[Group],MATCH(Edges[[#This Row],[Vertex 2]],GroupVertices[Vertex],0)),1,1,"")</f>
        <v>3</v>
      </c>
      <c r="V344" s="35"/>
      <c r="W344" s="35"/>
      <c r="X344" s="35"/>
      <c r="Y344" s="35"/>
      <c r="Z344" s="35"/>
      <c r="AA344" s="35"/>
      <c r="AB344" s="35"/>
      <c r="AC344" s="35"/>
      <c r="AD344" s="35"/>
    </row>
    <row r="345" spans="1:30" ht="15">
      <c r="A345" s="66" t="s">
        <v>244</v>
      </c>
      <c r="B345" s="66" t="s">
        <v>253</v>
      </c>
      <c r="C345" s="67"/>
      <c r="D345" s="68">
        <v>1</v>
      </c>
      <c r="E345" s="69" t="s">
        <v>132</v>
      </c>
      <c r="F345" s="70"/>
      <c r="G345" s="67"/>
      <c r="H345" s="71"/>
      <c r="I345" s="72"/>
      <c r="J345" s="72"/>
      <c r="K345" s="35" t="s">
        <v>65</v>
      </c>
      <c r="L345" s="80">
        <v>345</v>
      </c>
      <c r="M345" s="80"/>
      <c r="N345" s="74"/>
      <c r="O345" s="91" t="s">
        <v>291</v>
      </c>
      <c r="P345" s="91">
        <v>1</v>
      </c>
      <c r="Q345" s="91" t="s">
        <v>292</v>
      </c>
      <c r="R345" s="91"/>
      <c r="S345" s="91"/>
      <c r="T345" s="90" t="str">
        <f>REPLACE(INDEX(GroupVertices[Group],MATCH(Edges[[#This Row],[Vertex 1]],GroupVertices[Vertex],0)),1,1,"")</f>
        <v>3</v>
      </c>
      <c r="U345" s="90" t="str">
        <f>REPLACE(INDEX(GroupVertices[Group],MATCH(Edges[[#This Row],[Vertex 2]],GroupVertices[Vertex],0)),1,1,"")</f>
        <v>3</v>
      </c>
      <c r="V345" s="35"/>
      <c r="W345" s="35"/>
      <c r="X345" s="35"/>
      <c r="Y345" s="35"/>
      <c r="Z345" s="35"/>
      <c r="AA345" s="35"/>
      <c r="AB345" s="35"/>
      <c r="AC345" s="35"/>
      <c r="AD345" s="35"/>
    </row>
    <row r="346" spans="1:30" ht="15">
      <c r="A346" s="66" t="s">
        <v>244</v>
      </c>
      <c r="B346" s="66" t="s">
        <v>250</v>
      </c>
      <c r="C346" s="67"/>
      <c r="D346" s="68">
        <v>1</v>
      </c>
      <c r="E346" s="69" t="s">
        <v>132</v>
      </c>
      <c r="F346" s="70"/>
      <c r="G346" s="67"/>
      <c r="H346" s="71"/>
      <c r="I346" s="72"/>
      <c r="J346" s="72"/>
      <c r="K346" s="35" t="s">
        <v>65</v>
      </c>
      <c r="L346" s="80">
        <v>346</v>
      </c>
      <c r="M346" s="80"/>
      <c r="N346" s="74"/>
      <c r="O346" s="91" t="s">
        <v>291</v>
      </c>
      <c r="P346" s="91">
        <v>1</v>
      </c>
      <c r="Q346" s="91" t="s">
        <v>292</v>
      </c>
      <c r="R346" s="91"/>
      <c r="S346" s="91"/>
      <c r="T346" s="90" t="str">
        <f>REPLACE(INDEX(GroupVertices[Group],MATCH(Edges[[#This Row],[Vertex 1]],GroupVertices[Vertex],0)),1,1,"")</f>
        <v>3</v>
      </c>
      <c r="U346" s="90" t="str">
        <f>REPLACE(INDEX(GroupVertices[Group],MATCH(Edges[[#This Row],[Vertex 2]],GroupVertices[Vertex],0)),1,1,"")</f>
        <v>3</v>
      </c>
      <c r="V346" s="35"/>
      <c r="W346" s="35"/>
      <c r="X346" s="35"/>
      <c r="Y346" s="35"/>
      <c r="Z346" s="35"/>
      <c r="AA346" s="35"/>
      <c r="AB346" s="35"/>
      <c r="AC346" s="35"/>
      <c r="AD346" s="35"/>
    </row>
    <row r="347" spans="1:30" ht="15">
      <c r="A347" s="66" t="s">
        <v>244</v>
      </c>
      <c r="B347" s="66" t="s">
        <v>252</v>
      </c>
      <c r="C347" s="67"/>
      <c r="D347" s="68">
        <v>1</v>
      </c>
      <c r="E347" s="69" t="s">
        <v>132</v>
      </c>
      <c r="F347" s="70"/>
      <c r="G347" s="67"/>
      <c r="H347" s="71"/>
      <c r="I347" s="72"/>
      <c r="J347" s="72"/>
      <c r="K347" s="35" t="s">
        <v>66</v>
      </c>
      <c r="L347" s="80">
        <v>347</v>
      </c>
      <c r="M347" s="80"/>
      <c r="N347" s="74"/>
      <c r="O347" s="91" t="s">
        <v>291</v>
      </c>
      <c r="P347" s="91">
        <v>1</v>
      </c>
      <c r="Q347" s="91" t="s">
        <v>292</v>
      </c>
      <c r="R347" s="91"/>
      <c r="S347" s="91"/>
      <c r="T347" s="90" t="str">
        <f>REPLACE(INDEX(GroupVertices[Group],MATCH(Edges[[#This Row],[Vertex 1]],GroupVertices[Vertex],0)),1,1,"")</f>
        <v>3</v>
      </c>
      <c r="U347" s="90" t="str">
        <f>REPLACE(INDEX(GroupVertices[Group],MATCH(Edges[[#This Row],[Vertex 2]],GroupVertices[Vertex],0)),1,1,"")</f>
        <v>3</v>
      </c>
      <c r="V347" s="35"/>
      <c r="W347" s="35"/>
      <c r="X347" s="35"/>
      <c r="Y347" s="35"/>
      <c r="Z347" s="35"/>
      <c r="AA347" s="35"/>
      <c r="AB347" s="35"/>
      <c r="AC347" s="35"/>
      <c r="AD347" s="35"/>
    </row>
    <row r="348" spans="1:30" ht="15">
      <c r="A348" s="66" t="s">
        <v>244</v>
      </c>
      <c r="B348" s="66" t="s">
        <v>267</v>
      </c>
      <c r="C348" s="67"/>
      <c r="D348" s="68">
        <v>1</v>
      </c>
      <c r="E348" s="69" t="s">
        <v>132</v>
      </c>
      <c r="F348" s="70"/>
      <c r="G348" s="67"/>
      <c r="H348" s="71"/>
      <c r="I348" s="72"/>
      <c r="J348" s="72"/>
      <c r="K348" s="35" t="s">
        <v>65</v>
      </c>
      <c r="L348" s="80">
        <v>348</v>
      </c>
      <c r="M348" s="80"/>
      <c r="N348" s="74"/>
      <c r="O348" s="91" t="s">
        <v>291</v>
      </c>
      <c r="P348" s="91">
        <v>1</v>
      </c>
      <c r="Q348" s="91" t="s">
        <v>292</v>
      </c>
      <c r="R348" s="91"/>
      <c r="S348" s="91"/>
      <c r="T348" s="90" t="str">
        <f>REPLACE(INDEX(GroupVertices[Group],MATCH(Edges[[#This Row],[Vertex 1]],GroupVertices[Vertex],0)),1,1,"")</f>
        <v>3</v>
      </c>
      <c r="U348" s="90" t="str">
        <f>REPLACE(INDEX(GroupVertices[Group],MATCH(Edges[[#This Row],[Vertex 2]],GroupVertices[Vertex],0)),1,1,"")</f>
        <v>3</v>
      </c>
      <c r="V348" s="35"/>
      <c r="W348" s="35"/>
      <c r="X348" s="35"/>
      <c r="Y348" s="35"/>
      <c r="Z348" s="35"/>
      <c r="AA348" s="35"/>
      <c r="AB348" s="35"/>
      <c r="AC348" s="35"/>
      <c r="AD348" s="35"/>
    </row>
    <row r="349" spans="1:30" ht="15">
      <c r="A349" s="66" t="s">
        <v>244</v>
      </c>
      <c r="B349" s="66" t="s">
        <v>270</v>
      </c>
      <c r="C349" s="67"/>
      <c r="D349" s="68">
        <v>1</v>
      </c>
      <c r="E349" s="69" t="s">
        <v>132</v>
      </c>
      <c r="F349" s="70"/>
      <c r="G349" s="67"/>
      <c r="H349" s="71"/>
      <c r="I349" s="72"/>
      <c r="J349" s="72"/>
      <c r="K349" s="35" t="s">
        <v>66</v>
      </c>
      <c r="L349" s="80">
        <v>349</v>
      </c>
      <c r="M349" s="80"/>
      <c r="N349" s="74"/>
      <c r="O349" s="91" t="s">
        <v>291</v>
      </c>
      <c r="P349" s="91">
        <v>1</v>
      </c>
      <c r="Q349" s="91" t="s">
        <v>292</v>
      </c>
      <c r="R349" s="91"/>
      <c r="S349" s="91"/>
      <c r="T349" s="90" t="str">
        <f>REPLACE(INDEX(GroupVertices[Group],MATCH(Edges[[#This Row],[Vertex 1]],GroupVertices[Vertex],0)),1,1,"")</f>
        <v>3</v>
      </c>
      <c r="U349" s="90" t="str">
        <f>REPLACE(INDEX(GroupVertices[Group],MATCH(Edges[[#This Row],[Vertex 2]],GroupVertices[Vertex],0)),1,1,"")</f>
        <v>2</v>
      </c>
      <c r="V349" s="35"/>
      <c r="W349" s="35"/>
      <c r="X349" s="35"/>
      <c r="Y349" s="35"/>
      <c r="Z349" s="35"/>
      <c r="AA349" s="35"/>
      <c r="AB349" s="35"/>
      <c r="AC349" s="35"/>
      <c r="AD349" s="35"/>
    </row>
    <row r="350" spans="1:30" ht="15">
      <c r="A350" s="66" t="s">
        <v>212</v>
      </c>
      <c r="B350" s="66" t="s">
        <v>244</v>
      </c>
      <c r="C350" s="67"/>
      <c r="D350" s="68">
        <v>1</v>
      </c>
      <c r="E350" s="69" t="s">
        <v>132</v>
      </c>
      <c r="F350" s="70"/>
      <c r="G350" s="67"/>
      <c r="H350" s="71"/>
      <c r="I350" s="72"/>
      <c r="J350" s="72"/>
      <c r="K350" s="35" t="s">
        <v>65</v>
      </c>
      <c r="L350" s="80">
        <v>350</v>
      </c>
      <c r="M350" s="80"/>
      <c r="N350" s="74"/>
      <c r="O350" s="91" t="s">
        <v>291</v>
      </c>
      <c r="P350" s="91">
        <v>1</v>
      </c>
      <c r="Q350" s="91" t="s">
        <v>292</v>
      </c>
      <c r="R350" s="91"/>
      <c r="S350" s="91"/>
      <c r="T350" s="90" t="str">
        <f>REPLACE(INDEX(GroupVertices[Group],MATCH(Edges[[#This Row],[Vertex 1]],GroupVertices[Vertex],0)),1,1,"")</f>
        <v>1</v>
      </c>
      <c r="U350" s="90" t="str">
        <f>REPLACE(INDEX(GroupVertices[Group],MATCH(Edges[[#This Row],[Vertex 2]],GroupVertices[Vertex],0)),1,1,"")</f>
        <v>3</v>
      </c>
      <c r="V350" s="35"/>
      <c r="W350" s="35"/>
      <c r="X350" s="35"/>
      <c r="Y350" s="35"/>
      <c r="Z350" s="35"/>
      <c r="AA350" s="35"/>
      <c r="AB350" s="35"/>
      <c r="AC350" s="35"/>
      <c r="AD350" s="35"/>
    </row>
    <row r="351" spans="1:30" ht="15">
      <c r="A351" s="66" t="s">
        <v>273</v>
      </c>
      <c r="B351" s="66" t="s">
        <v>244</v>
      </c>
      <c r="C351" s="67"/>
      <c r="D351" s="68">
        <v>1</v>
      </c>
      <c r="E351" s="69" t="s">
        <v>132</v>
      </c>
      <c r="F351" s="70"/>
      <c r="G351" s="67"/>
      <c r="H351" s="71"/>
      <c r="I351" s="72"/>
      <c r="J351" s="72"/>
      <c r="K351" s="35" t="s">
        <v>66</v>
      </c>
      <c r="L351" s="80">
        <v>351</v>
      </c>
      <c r="M351" s="80"/>
      <c r="N351" s="74"/>
      <c r="O351" s="91" t="s">
        <v>291</v>
      </c>
      <c r="P351" s="91">
        <v>1</v>
      </c>
      <c r="Q351" s="91" t="s">
        <v>292</v>
      </c>
      <c r="R351" s="91"/>
      <c r="S351" s="91"/>
      <c r="T351" s="90" t="str">
        <f>REPLACE(INDEX(GroupVertices[Group],MATCH(Edges[[#This Row],[Vertex 1]],GroupVertices[Vertex],0)),1,1,"")</f>
        <v>2</v>
      </c>
      <c r="U351" s="90" t="str">
        <f>REPLACE(INDEX(GroupVertices[Group],MATCH(Edges[[#This Row],[Vertex 2]],GroupVertices[Vertex],0)),1,1,"")</f>
        <v>3</v>
      </c>
      <c r="V351" s="35"/>
      <c r="W351" s="35"/>
      <c r="X351" s="35"/>
      <c r="Y351" s="35"/>
      <c r="Z351" s="35"/>
      <c r="AA351" s="35"/>
      <c r="AB351" s="35"/>
      <c r="AC351" s="35"/>
      <c r="AD351" s="35"/>
    </row>
    <row r="352" spans="1:30" ht="15">
      <c r="A352" s="66" t="s">
        <v>245</v>
      </c>
      <c r="B352" s="66" t="s">
        <v>244</v>
      </c>
      <c r="C352" s="67"/>
      <c r="D352" s="68">
        <v>1</v>
      </c>
      <c r="E352" s="69" t="s">
        <v>132</v>
      </c>
      <c r="F352" s="70"/>
      <c r="G352" s="67"/>
      <c r="H352" s="71"/>
      <c r="I352" s="72"/>
      <c r="J352" s="72"/>
      <c r="K352" s="35" t="s">
        <v>66</v>
      </c>
      <c r="L352" s="80">
        <v>352</v>
      </c>
      <c r="M352" s="80"/>
      <c r="N352" s="74"/>
      <c r="O352" s="91" t="s">
        <v>291</v>
      </c>
      <c r="P352" s="91">
        <v>1</v>
      </c>
      <c r="Q352" s="91" t="s">
        <v>292</v>
      </c>
      <c r="R352" s="91"/>
      <c r="S352" s="91"/>
      <c r="T352" s="90" t="str">
        <f>REPLACE(INDEX(GroupVertices[Group],MATCH(Edges[[#This Row],[Vertex 1]],GroupVertices[Vertex],0)),1,1,"")</f>
        <v>3</v>
      </c>
      <c r="U352" s="90" t="str">
        <f>REPLACE(INDEX(GroupVertices[Group],MATCH(Edges[[#This Row],[Vertex 2]],GroupVertices[Vertex],0)),1,1,"")</f>
        <v>3</v>
      </c>
      <c r="V352" s="35"/>
      <c r="W352" s="35"/>
      <c r="X352" s="35"/>
      <c r="Y352" s="35"/>
      <c r="Z352" s="35"/>
      <c r="AA352" s="35"/>
      <c r="AB352" s="35"/>
      <c r="AC352" s="35"/>
      <c r="AD352" s="35"/>
    </row>
    <row r="353" spans="1:30" ht="15">
      <c r="A353" s="66" t="s">
        <v>252</v>
      </c>
      <c r="B353" s="66" t="s">
        <v>244</v>
      </c>
      <c r="C353" s="67"/>
      <c r="D353" s="68">
        <v>1</v>
      </c>
      <c r="E353" s="69" t="s">
        <v>132</v>
      </c>
      <c r="F353" s="70"/>
      <c r="G353" s="67"/>
      <c r="H353" s="71"/>
      <c r="I353" s="72"/>
      <c r="J353" s="72"/>
      <c r="K353" s="35" t="s">
        <v>66</v>
      </c>
      <c r="L353" s="80">
        <v>353</v>
      </c>
      <c r="M353" s="80"/>
      <c r="N353" s="74"/>
      <c r="O353" s="91" t="s">
        <v>291</v>
      </c>
      <c r="P353" s="91">
        <v>1</v>
      </c>
      <c r="Q353" s="91" t="s">
        <v>292</v>
      </c>
      <c r="R353" s="91"/>
      <c r="S353" s="91"/>
      <c r="T353" s="90" t="str">
        <f>REPLACE(INDEX(GroupVertices[Group],MATCH(Edges[[#This Row],[Vertex 1]],GroupVertices[Vertex],0)),1,1,"")</f>
        <v>3</v>
      </c>
      <c r="U353" s="90" t="str">
        <f>REPLACE(INDEX(GroupVertices[Group],MATCH(Edges[[#This Row],[Vertex 2]],GroupVertices[Vertex],0)),1,1,"")</f>
        <v>3</v>
      </c>
      <c r="V353" s="35"/>
      <c r="W353" s="35"/>
      <c r="X353" s="35"/>
      <c r="Y353" s="35"/>
      <c r="Z353" s="35"/>
      <c r="AA353" s="35"/>
      <c r="AB353" s="35"/>
      <c r="AC353" s="35"/>
      <c r="AD353" s="35"/>
    </row>
    <row r="354" spans="1:30" ht="15">
      <c r="A354" s="66" t="s">
        <v>270</v>
      </c>
      <c r="B354" s="66" t="s">
        <v>244</v>
      </c>
      <c r="C354" s="67"/>
      <c r="D354" s="68">
        <v>1</v>
      </c>
      <c r="E354" s="69" t="s">
        <v>132</v>
      </c>
      <c r="F354" s="70"/>
      <c r="G354" s="67"/>
      <c r="H354" s="71"/>
      <c r="I354" s="72"/>
      <c r="J354" s="72"/>
      <c r="K354" s="35" t="s">
        <v>66</v>
      </c>
      <c r="L354" s="80">
        <v>354</v>
      </c>
      <c r="M354" s="80"/>
      <c r="N354" s="74"/>
      <c r="O354" s="91" t="s">
        <v>291</v>
      </c>
      <c r="P354" s="91">
        <v>1</v>
      </c>
      <c r="Q354" s="91" t="s">
        <v>292</v>
      </c>
      <c r="R354" s="91"/>
      <c r="S354" s="91"/>
      <c r="T354" s="90" t="str">
        <f>REPLACE(INDEX(GroupVertices[Group],MATCH(Edges[[#This Row],[Vertex 1]],GroupVertices[Vertex],0)),1,1,"")</f>
        <v>2</v>
      </c>
      <c r="U354" s="90" t="str">
        <f>REPLACE(INDEX(GroupVertices[Group],MATCH(Edges[[#This Row],[Vertex 2]],GroupVertices[Vertex],0)),1,1,"")</f>
        <v>3</v>
      </c>
      <c r="V354" s="35"/>
      <c r="W354" s="35"/>
      <c r="X354" s="35"/>
      <c r="Y354" s="35"/>
      <c r="Z354" s="35"/>
      <c r="AA354" s="35"/>
      <c r="AB354" s="35"/>
      <c r="AC354" s="35"/>
      <c r="AD354" s="35"/>
    </row>
    <row r="355" spans="1:30" ht="15">
      <c r="A355" s="66" t="s">
        <v>273</v>
      </c>
      <c r="B355" s="66" t="s">
        <v>245</v>
      </c>
      <c r="C355" s="67"/>
      <c r="D355" s="68">
        <v>1</v>
      </c>
      <c r="E355" s="69" t="s">
        <v>132</v>
      </c>
      <c r="F355" s="70"/>
      <c r="G355" s="67"/>
      <c r="H355" s="71"/>
      <c r="I355" s="72"/>
      <c r="J355" s="72"/>
      <c r="K355" s="35" t="s">
        <v>65</v>
      </c>
      <c r="L355" s="80">
        <v>355</v>
      </c>
      <c r="M355" s="80"/>
      <c r="N355" s="74"/>
      <c r="O355" s="91" t="s">
        <v>291</v>
      </c>
      <c r="P355" s="91">
        <v>1</v>
      </c>
      <c r="Q355" s="91" t="s">
        <v>292</v>
      </c>
      <c r="R355" s="91"/>
      <c r="S355" s="91"/>
      <c r="T355" s="90" t="str">
        <f>REPLACE(INDEX(GroupVertices[Group],MATCH(Edges[[#This Row],[Vertex 1]],GroupVertices[Vertex],0)),1,1,"")</f>
        <v>2</v>
      </c>
      <c r="U355" s="90" t="str">
        <f>REPLACE(INDEX(GroupVertices[Group],MATCH(Edges[[#This Row],[Vertex 2]],GroupVertices[Vertex],0)),1,1,"")</f>
        <v>3</v>
      </c>
      <c r="V355" s="35"/>
      <c r="W355" s="35"/>
      <c r="X355" s="35"/>
      <c r="Y355" s="35"/>
      <c r="Z355" s="35"/>
      <c r="AA355" s="35"/>
      <c r="AB355" s="35"/>
      <c r="AC355" s="35"/>
      <c r="AD355" s="35"/>
    </row>
    <row r="356" spans="1:30" ht="15">
      <c r="A356" s="66" t="s">
        <v>273</v>
      </c>
      <c r="B356" s="66" t="s">
        <v>253</v>
      </c>
      <c r="C356" s="67"/>
      <c r="D356" s="68">
        <v>1</v>
      </c>
      <c r="E356" s="69" t="s">
        <v>132</v>
      </c>
      <c r="F356" s="70"/>
      <c r="G356" s="67"/>
      <c r="H356" s="71"/>
      <c r="I356" s="72"/>
      <c r="J356" s="72"/>
      <c r="K356" s="35" t="s">
        <v>66</v>
      </c>
      <c r="L356" s="80">
        <v>356</v>
      </c>
      <c r="M356" s="80"/>
      <c r="N356" s="74"/>
      <c r="O356" s="91" t="s">
        <v>291</v>
      </c>
      <c r="P356" s="91">
        <v>1</v>
      </c>
      <c r="Q356" s="91" t="s">
        <v>292</v>
      </c>
      <c r="R356" s="91"/>
      <c r="S356" s="91"/>
      <c r="T356" s="90" t="str">
        <f>REPLACE(INDEX(GroupVertices[Group],MATCH(Edges[[#This Row],[Vertex 1]],GroupVertices[Vertex],0)),1,1,"")</f>
        <v>2</v>
      </c>
      <c r="U356" s="90" t="str">
        <f>REPLACE(INDEX(GroupVertices[Group],MATCH(Edges[[#This Row],[Vertex 2]],GroupVertices[Vertex],0)),1,1,"")</f>
        <v>3</v>
      </c>
      <c r="V356" s="35"/>
      <c r="W356" s="35"/>
      <c r="X356" s="35"/>
      <c r="Y356" s="35"/>
      <c r="Z356" s="35"/>
      <c r="AA356" s="35"/>
      <c r="AB356" s="35"/>
      <c r="AC356" s="35"/>
      <c r="AD356" s="35"/>
    </row>
    <row r="357" spans="1:30" ht="15">
      <c r="A357" s="66" t="s">
        <v>273</v>
      </c>
      <c r="B357" s="66" t="s">
        <v>270</v>
      </c>
      <c r="C357" s="67"/>
      <c r="D357" s="68">
        <v>1</v>
      </c>
      <c r="E357" s="69" t="s">
        <v>132</v>
      </c>
      <c r="F357" s="70"/>
      <c r="G357" s="67"/>
      <c r="H357" s="71"/>
      <c r="I357" s="72"/>
      <c r="J357" s="72"/>
      <c r="K357" s="35" t="s">
        <v>66</v>
      </c>
      <c r="L357" s="80">
        <v>357</v>
      </c>
      <c r="M357" s="80"/>
      <c r="N357" s="74"/>
      <c r="O357" s="91" t="s">
        <v>291</v>
      </c>
      <c r="P357" s="91">
        <v>1</v>
      </c>
      <c r="Q357" s="91" t="s">
        <v>292</v>
      </c>
      <c r="R357" s="91"/>
      <c r="S357" s="91"/>
      <c r="T357" s="90" t="str">
        <f>REPLACE(INDEX(GroupVertices[Group],MATCH(Edges[[#This Row],[Vertex 1]],GroupVertices[Vertex],0)),1,1,"")</f>
        <v>2</v>
      </c>
      <c r="U357" s="90" t="str">
        <f>REPLACE(INDEX(GroupVertices[Group],MATCH(Edges[[#This Row],[Vertex 2]],GroupVertices[Vertex],0)),1,1,"")</f>
        <v>2</v>
      </c>
      <c r="V357" s="35"/>
      <c r="W357" s="35"/>
      <c r="X357" s="35"/>
      <c r="Y357" s="35"/>
      <c r="Z357" s="35"/>
      <c r="AA357" s="35"/>
      <c r="AB357" s="35"/>
      <c r="AC357" s="35"/>
      <c r="AD357" s="35"/>
    </row>
    <row r="358" spans="1:30" ht="15">
      <c r="A358" s="66" t="s">
        <v>212</v>
      </c>
      <c r="B358" s="66" t="s">
        <v>273</v>
      </c>
      <c r="C358" s="67"/>
      <c r="D358" s="68">
        <v>1</v>
      </c>
      <c r="E358" s="69" t="s">
        <v>132</v>
      </c>
      <c r="F358" s="70"/>
      <c r="G358" s="67"/>
      <c r="H358" s="71"/>
      <c r="I358" s="72"/>
      <c r="J358" s="72"/>
      <c r="K358" s="35" t="s">
        <v>65</v>
      </c>
      <c r="L358" s="80">
        <v>358</v>
      </c>
      <c r="M358" s="80"/>
      <c r="N358" s="74"/>
      <c r="O358" s="91" t="s">
        <v>291</v>
      </c>
      <c r="P358" s="91">
        <v>1</v>
      </c>
      <c r="Q358" s="91" t="s">
        <v>292</v>
      </c>
      <c r="R358" s="91"/>
      <c r="S358" s="91"/>
      <c r="T358" s="90" t="str">
        <f>REPLACE(INDEX(GroupVertices[Group],MATCH(Edges[[#This Row],[Vertex 1]],GroupVertices[Vertex],0)),1,1,"")</f>
        <v>1</v>
      </c>
      <c r="U358" s="90" t="str">
        <f>REPLACE(INDEX(GroupVertices[Group],MATCH(Edges[[#This Row],[Vertex 2]],GroupVertices[Vertex],0)),1,1,"")</f>
        <v>2</v>
      </c>
      <c r="V358" s="35"/>
      <c r="W358" s="35"/>
      <c r="X358" s="35"/>
      <c r="Y358" s="35"/>
      <c r="Z358" s="35"/>
      <c r="AA358" s="35"/>
      <c r="AB358" s="35"/>
      <c r="AC358" s="35"/>
      <c r="AD358" s="35"/>
    </row>
    <row r="359" spans="1:30" ht="15">
      <c r="A359" s="66" t="s">
        <v>253</v>
      </c>
      <c r="B359" s="66" t="s">
        <v>273</v>
      </c>
      <c r="C359" s="67"/>
      <c r="D359" s="68">
        <v>1</v>
      </c>
      <c r="E359" s="69" t="s">
        <v>132</v>
      </c>
      <c r="F359" s="70"/>
      <c r="G359" s="67"/>
      <c r="H359" s="71"/>
      <c r="I359" s="72"/>
      <c r="J359" s="72"/>
      <c r="K359" s="35" t="s">
        <v>66</v>
      </c>
      <c r="L359" s="80">
        <v>359</v>
      </c>
      <c r="M359" s="80"/>
      <c r="N359" s="74"/>
      <c r="O359" s="91" t="s">
        <v>291</v>
      </c>
      <c r="P359" s="91">
        <v>1</v>
      </c>
      <c r="Q359" s="91" t="s">
        <v>292</v>
      </c>
      <c r="R359" s="91"/>
      <c r="S359" s="91"/>
      <c r="T359" s="90" t="str">
        <f>REPLACE(INDEX(GroupVertices[Group],MATCH(Edges[[#This Row],[Vertex 1]],GroupVertices[Vertex],0)),1,1,"")</f>
        <v>3</v>
      </c>
      <c r="U359" s="90" t="str">
        <f>REPLACE(INDEX(GroupVertices[Group],MATCH(Edges[[#This Row],[Vertex 2]],GroupVertices[Vertex],0)),1,1,"")</f>
        <v>2</v>
      </c>
      <c r="V359" s="35"/>
      <c r="W359" s="35"/>
      <c r="X359" s="35"/>
      <c r="Y359" s="35"/>
      <c r="Z359" s="35"/>
      <c r="AA359" s="35"/>
      <c r="AB359" s="35"/>
      <c r="AC359" s="35"/>
      <c r="AD359" s="35"/>
    </row>
    <row r="360" spans="1:30" ht="15">
      <c r="A360" s="66" t="s">
        <v>270</v>
      </c>
      <c r="B360" s="66" t="s">
        <v>273</v>
      </c>
      <c r="C360" s="67"/>
      <c r="D360" s="68">
        <v>1</v>
      </c>
      <c r="E360" s="69" t="s">
        <v>132</v>
      </c>
      <c r="F360" s="70"/>
      <c r="G360" s="67"/>
      <c r="H360" s="71"/>
      <c r="I360" s="72"/>
      <c r="J360" s="72"/>
      <c r="K360" s="35" t="s">
        <v>66</v>
      </c>
      <c r="L360" s="80">
        <v>360</v>
      </c>
      <c r="M360" s="80"/>
      <c r="N360" s="74"/>
      <c r="O360" s="91" t="s">
        <v>291</v>
      </c>
      <c r="P360" s="91">
        <v>1</v>
      </c>
      <c r="Q360" s="91" t="s">
        <v>292</v>
      </c>
      <c r="R360" s="91"/>
      <c r="S360" s="91"/>
      <c r="T360" s="90" t="str">
        <f>REPLACE(INDEX(GroupVertices[Group],MATCH(Edges[[#This Row],[Vertex 1]],GroupVertices[Vertex],0)),1,1,"")</f>
        <v>2</v>
      </c>
      <c r="U360" s="90" t="str">
        <f>REPLACE(INDEX(GroupVertices[Group],MATCH(Edges[[#This Row],[Vertex 2]],GroupVertices[Vertex],0)),1,1,"")</f>
        <v>2</v>
      </c>
      <c r="V360" s="35"/>
      <c r="W360" s="35"/>
      <c r="X360" s="35"/>
      <c r="Y360" s="35"/>
      <c r="Z360" s="35"/>
      <c r="AA360" s="35"/>
      <c r="AB360" s="35"/>
      <c r="AC360" s="35"/>
      <c r="AD360" s="35"/>
    </row>
    <row r="361" spans="1:30" ht="15">
      <c r="A361" s="66" t="s">
        <v>245</v>
      </c>
      <c r="B361" s="66" t="s">
        <v>253</v>
      </c>
      <c r="C361" s="67"/>
      <c r="D361" s="68">
        <v>1</v>
      </c>
      <c r="E361" s="69" t="s">
        <v>132</v>
      </c>
      <c r="F361" s="70"/>
      <c r="G361" s="67"/>
      <c r="H361" s="71"/>
      <c r="I361" s="72"/>
      <c r="J361" s="72"/>
      <c r="K361" s="35" t="s">
        <v>66</v>
      </c>
      <c r="L361" s="80">
        <v>361</v>
      </c>
      <c r="M361" s="80"/>
      <c r="N361" s="74"/>
      <c r="O361" s="91" t="s">
        <v>291</v>
      </c>
      <c r="P361" s="91">
        <v>1</v>
      </c>
      <c r="Q361" s="91" t="s">
        <v>292</v>
      </c>
      <c r="R361" s="91"/>
      <c r="S361" s="91"/>
      <c r="T361" s="90" t="str">
        <f>REPLACE(INDEX(GroupVertices[Group],MATCH(Edges[[#This Row],[Vertex 1]],GroupVertices[Vertex],0)),1,1,"")</f>
        <v>3</v>
      </c>
      <c r="U361" s="90" t="str">
        <f>REPLACE(INDEX(GroupVertices[Group],MATCH(Edges[[#This Row],[Vertex 2]],GroupVertices[Vertex],0)),1,1,"")</f>
        <v>3</v>
      </c>
      <c r="V361" s="35"/>
      <c r="W361" s="35"/>
      <c r="X361" s="35"/>
      <c r="Y361" s="35"/>
      <c r="Z361" s="35"/>
      <c r="AA361" s="35"/>
      <c r="AB361" s="35"/>
      <c r="AC361" s="35"/>
      <c r="AD361" s="35"/>
    </row>
    <row r="362" spans="1:30" ht="15">
      <c r="A362" s="66" t="s">
        <v>245</v>
      </c>
      <c r="B362" s="66" t="s">
        <v>250</v>
      </c>
      <c r="C362" s="67"/>
      <c r="D362" s="68">
        <v>1</v>
      </c>
      <c r="E362" s="69" t="s">
        <v>132</v>
      </c>
      <c r="F362" s="70"/>
      <c r="G362" s="67"/>
      <c r="H362" s="71"/>
      <c r="I362" s="72"/>
      <c r="J362" s="72"/>
      <c r="K362" s="35" t="s">
        <v>66</v>
      </c>
      <c r="L362" s="80">
        <v>362</v>
      </c>
      <c r="M362" s="80"/>
      <c r="N362" s="74"/>
      <c r="O362" s="91" t="s">
        <v>291</v>
      </c>
      <c r="P362" s="91">
        <v>1</v>
      </c>
      <c r="Q362" s="91" t="s">
        <v>292</v>
      </c>
      <c r="R362" s="91"/>
      <c r="S362" s="91"/>
      <c r="T362" s="90" t="str">
        <f>REPLACE(INDEX(GroupVertices[Group],MATCH(Edges[[#This Row],[Vertex 1]],GroupVertices[Vertex],0)),1,1,"")</f>
        <v>3</v>
      </c>
      <c r="U362" s="90" t="str">
        <f>REPLACE(INDEX(GroupVertices[Group],MATCH(Edges[[#This Row],[Vertex 2]],GroupVertices[Vertex],0)),1,1,"")</f>
        <v>3</v>
      </c>
      <c r="V362" s="35"/>
      <c r="W362" s="35"/>
      <c r="X362" s="35"/>
      <c r="Y362" s="35"/>
      <c r="Z362" s="35"/>
      <c r="AA362" s="35"/>
      <c r="AB362" s="35"/>
      <c r="AC362" s="35"/>
      <c r="AD362" s="35"/>
    </row>
    <row r="363" spans="1:30" ht="15">
      <c r="A363" s="66" t="s">
        <v>245</v>
      </c>
      <c r="B363" s="66" t="s">
        <v>252</v>
      </c>
      <c r="C363" s="67"/>
      <c r="D363" s="68">
        <v>1</v>
      </c>
      <c r="E363" s="69" t="s">
        <v>132</v>
      </c>
      <c r="F363" s="70"/>
      <c r="G363" s="67"/>
      <c r="H363" s="71"/>
      <c r="I363" s="72"/>
      <c r="J363" s="72"/>
      <c r="K363" s="35" t="s">
        <v>66</v>
      </c>
      <c r="L363" s="80">
        <v>363</v>
      </c>
      <c r="M363" s="80"/>
      <c r="N363" s="74"/>
      <c r="O363" s="91" t="s">
        <v>291</v>
      </c>
      <c r="P363" s="91">
        <v>1</v>
      </c>
      <c r="Q363" s="91" t="s">
        <v>292</v>
      </c>
      <c r="R363" s="91"/>
      <c r="S363" s="91"/>
      <c r="T363" s="90" t="str">
        <f>REPLACE(INDEX(GroupVertices[Group],MATCH(Edges[[#This Row],[Vertex 1]],GroupVertices[Vertex],0)),1,1,"")</f>
        <v>3</v>
      </c>
      <c r="U363" s="90" t="str">
        <f>REPLACE(INDEX(GroupVertices[Group],MATCH(Edges[[#This Row],[Vertex 2]],GroupVertices[Vertex],0)),1,1,"")</f>
        <v>3</v>
      </c>
      <c r="V363" s="35"/>
      <c r="W363" s="35"/>
      <c r="X363" s="35"/>
      <c r="Y363" s="35"/>
      <c r="Z363" s="35"/>
      <c r="AA363" s="35"/>
      <c r="AB363" s="35"/>
      <c r="AC363" s="35"/>
      <c r="AD363" s="35"/>
    </row>
    <row r="364" spans="1:30" ht="15">
      <c r="A364" s="66" t="s">
        <v>245</v>
      </c>
      <c r="B364" s="66" t="s">
        <v>270</v>
      </c>
      <c r="C364" s="67"/>
      <c r="D364" s="68">
        <v>1</v>
      </c>
      <c r="E364" s="69" t="s">
        <v>132</v>
      </c>
      <c r="F364" s="70"/>
      <c r="G364" s="67"/>
      <c r="H364" s="71"/>
      <c r="I364" s="72"/>
      <c r="J364" s="72"/>
      <c r="K364" s="35" t="s">
        <v>66</v>
      </c>
      <c r="L364" s="80">
        <v>364</v>
      </c>
      <c r="M364" s="80"/>
      <c r="N364" s="74"/>
      <c r="O364" s="91" t="s">
        <v>291</v>
      </c>
      <c r="P364" s="91">
        <v>1</v>
      </c>
      <c r="Q364" s="91" t="s">
        <v>292</v>
      </c>
      <c r="R364" s="91"/>
      <c r="S364" s="91"/>
      <c r="T364" s="90" t="str">
        <f>REPLACE(INDEX(GroupVertices[Group],MATCH(Edges[[#This Row],[Vertex 1]],GroupVertices[Vertex],0)),1,1,"")</f>
        <v>3</v>
      </c>
      <c r="U364" s="90" t="str">
        <f>REPLACE(INDEX(GroupVertices[Group],MATCH(Edges[[#This Row],[Vertex 2]],GroupVertices[Vertex],0)),1,1,"")</f>
        <v>2</v>
      </c>
      <c r="V364" s="35"/>
      <c r="W364" s="35"/>
      <c r="X364" s="35"/>
      <c r="Y364" s="35"/>
      <c r="Z364" s="35"/>
      <c r="AA364" s="35"/>
      <c r="AB364" s="35"/>
      <c r="AC364" s="35"/>
      <c r="AD364" s="35"/>
    </row>
    <row r="365" spans="1:30" ht="15">
      <c r="A365" s="66" t="s">
        <v>212</v>
      </c>
      <c r="B365" s="66" t="s">
        <v>245</v>
      </c>
      <c r="C365" s="67"/>
      <c r="D365" s="68">
        <v>1</v>
      </c>
      <c r="E365" s="69" t="s">
        <v>132</v>
      </c>
      <c r="F365" s="70"/>
      <c r="G365" s="67"/>
      <c r="H365" s="71"/>
      <c r="I365" s="72"/>
      <c r="J365" s="72"/>
      <c r="K365" s="35" t="s">
        <v>65</v>
      </c>
      <c r="L365" s="80">
        <v>365</v>
      </c>
      <c r="M365" s="80"/>
      <c r="N365" s="74"/>
      <c r="O365" s="91" t="s">
        <v>291</v>
      </c>
      <c r="P365" s="91">
        <v>1</v>
      </c>
      <c r="Q365" s="91" t="s">
        <v>292</v>
      </c>
      <c r="R365" s="91"/>
      <c r="S365" s="91"/>
      <c r="T365" s="90" t="str">
        <f>REPLACE(INDEX(GroupVertices[Group],MATCH(Edges[[#This Row],[Vertex 1]],GroupVertices[Vertex],0)),1,1,"")</f>
        <v>1</v>
      </c>
      <c r="U365" s="90" t="str">
        <f>REPLACE(INDEX(GroupVertices[Group],MATCH(Edges[[#This Row],[Vertex 2]],GroupVertices[Vertex],0)),1,1,"")</f>
        <v>3</v>
      </c>
      <c r="V365" s="35"/>
      <c r="W365" s="35"/>
      <c r="X365" s="35"/>
      <c r="Y365" s="35"/>
      <c r="Z365" s="35"/>
      <c r="AA365" s="35"/>
      <c r="AB365" s="35"/>
      <c r="AC365" s="35"/>
      <c r="AD365" s="35"/>
    </row>
    <row r="366" spans="1:30" ht="15">
      <c r="A366" s="66" t="s">
        <v>253</v>
      </c>
      <c r="B366" s="66" t="s">
        <v>245</v>
      </c>
      <c r="C366" s="67"/>
      <c r="D366" s="68">
        <v>1</v>
      </c>
      <c r="E366" s="69" t="s">
        <v>132</v>
      </c>
      <c r="F366" s="70"/>
      <c r="G366" s="67"/>
      <c r="H366" s="71"/>
      <c r="I366" s="72"/>
      <c r="J366" s="72"/>
      <c r="K366" s="35" t="s">
        <v>66</v>
      </c>
      <c r="L366" s="80">
        <v>366</v>
      </c>
      <c r="M366" s="80"/>
      <c r="N366" s="74"/>
      <c r="O366" s="91" t="s">
        <v>291</v>
      </c>
      <c r="P366" s="91">
        <v>1</v>
      </c>
      <c r="Q366" s="91" t="s">
        <v>292</v>
      </c>
      <c r="R366" s="91"/>
      <c r="S366" s="91"/>
      <c r="T366" s="90" t="str">
        <f>REPLACE(INDEX(GroupVertices[Group],MATCH(Edges[[#This Row],[Vertex 1]],GroupVertices[Vertex],0)),1,1,"")</f>
        <v>3</v>
      </c>
      <c r="U366" s="90" t="str">
        <f>REPLACE(INDEX(GroupVertices[Group],MATCH(Edges[[#This Row],[Vertex 2]],GroupVertices[Vertex],0)),1,1,"")</f>
        <v>3</v>
      </c>
      <c r="V366" s="35"/>
      <c r="W366" s="35"/>
      <c r="X366" s="35"/>
      <c r="Y366" s="35"/>
      <c r="Z366" s="35"/>
      <c r="AA366" s="35"/>
      <c r="AB366" s="35"/>
      <c r="AC366" s="35"/>
      <c r="AD366" s="35"/>
    </row>
    <row r="367" spans="1:30" ht="15">
      <c r="A367" s="66" t="s">
        <v>250</v>
      </c>
      <c r="B367" s="66" t="s">
        <v>245</v>
      </c>
      <c r="C367" s="67"/>
      <c r="D367" s="68">
        <v>1</v>
      </c>
      <c r="E367" s="69" t="s">
        <v>132</v>
      </c>
      <c r="F367" s="70"/>
      <c r="G367" s="67"/>
      <c r="H367" s="71"/>
      <c r="I367" s="72"/>
      <c r="J367" s="72"/>
      <c r="K367" s="35" t="s">
        <v>66</v>
      </c>
      <c r="L367" s="80">
        <v>367</v>
      </c>
      <c r="M367" s="80"/>
      <c r="N367" s="74"/>
      <c r="O367" s="91" t="s">
        <v>291</v>
      </c>
      <c r="P367" s="91">
        <v>1</v>
      </c>
      <c r="Q367" s="91" t="s">
        <v>292</v>
      </c>
      <c r="R367" s="91"/>
      <c r="S367" s="91"/>
      <c r="T367" s="90" t="str">
        <f>REPLACE(INDEX(GroupVertices[Group],MATCH(Edges[[#This Row],[Vertex 1]],GroupVertices[Vertex],0)),1,1,"")</f>
        <v>3</v>
      </c>
      <c r="U367" s="90" t="str">
        <f>REPLACE(INDEX(GroupVertices[Group],MATCH(Edges[[#This Row],[Vertex 2]],GroupVertices[Vertex],0)),1,1,"")</f>
        <v>3</v>
      </c>
      <c r="V367" s="35"/>
      <c r="W367" s="35"/>
      <c r="X367" s="35"/>
      <c r="Y367" s="35"/>
      <c r="Z367" s="35"/>
      <c r="AA367" s="35"/>
      <c r="AB367" s="35"/>
      <c r="AC367" s="35"/>
      <c r="AD367" s="35"/>
    </row>
    <row r="368" spans="1:30" ht="15">
      <c r="A368" s="66" t="s">
        <v>252</v>
      </c>
      <c r="B368" s="66" t="s">
        <v>245</v>
      </c>
      <c r="C368" s="67"/>
      <c r="D368" s="68">
        <v>1</v>
      </c>
      <c r="E368" s="69" t="s">
        <v>132</v>
      </c>
      <c r="F368" s="70"/>
      <c r="G368" s="67"/>
      <c r="H368" s="71"/>
      <c r="I368" s="72"/>
      <c r="J368" s="72"/>
      <c r="K368" s="35" t="s">
        <v>66</v>
      </c>
      <c r="L368" s="80">
        <v>368</v>
      </c>
      <c r="M368" s="80"/>
      <c r="N368" s="74"/>
      <c r="O368" s="91" t="s">
        <v>291</v>
      </c>
      <c r="P368" s="91">
        <v>1</v>
      </c>
      <c r="Q368" s="91" t="s">
        <v>292</v>
      </c>
      <c r="R368" s="91"/>
      <c r="S368" s="91"/>
      <c r="T368" s="90" t="str">
        <f>REPLACE(INDEX(GroupVertices[Group],MATCH(Edges[[#This Row],[Vertex 1]],GroupVertices[Vertex],0)),1,1,"")</f>
        <v>3</v>
      </c>
      <c r="U368" s="90" t="str">
        <f>REPLACE(INDEX(GroupVertices[Group],MATCH(Edges[[#This Row],[Vertex 2]],GroupVertices[Vertex],0)),1,1,"")</f>
        <v>3</v>
      </c>
      <c r="V368" s="35"/>
      <c r="W368" s="35"/>
      <c r="X368" s="35"/>
      <c r="Y368" s="35"/>
      <c r="Z368" s="35"/>
      <c r="AA368" s="35"/>
      <c r="AB368" s="35"/>
      <c r="AC368" s="35"/>
      <c r="AD368" s="35"/>
    </row>
    <row r="369" spans="1:30" ht="15">
      <c r="A369" s="66" t="s">
        <v>270</v>
      </c>
      <c r="B369" s="66" t="s">
        <v>245</v>
      </c>
      <c r="C369" s="67"/>
      <c r="D369" s="68">
        <v>1</v>
      </c>
      <c r="E369" s="69" t="s">
        <v>132</v>
      </c>
      <c r="F369" s="70"/>
      <c r="G369" s="67"/>
      <c r="H369" s="71"/>
      <c r="I369" s="72"/>
      <c r="J369" s="72"/>
      <c r="K369" s="35" t="s">
        <v>66</v>
      </c>
      <c r="L369" s="80">
        <v>369</v>
      </c>
      <c r="M369" s="80"/>
      <c r="N369" s="74"/>
      <c r="O369" s="91" t="s">
        <v>291</v>
      </c>
      <c r="P369" s="91">
        <v>1</v>
      </c>
      <c r="Q369" s="91" t="s">
        <v>292</v>
      </c>
      <c r="R369" s="91"/>
      <c r="S369" s="91"/>
      <c r="T369" s="90" t="str">
        <f>REPLACE(INDEX(GroupVertices[Group],MATCH(Edges[[#This Row],[Vertex 1]],GroupVertices[Vertex],0)),1,1,"")</f>
        <v>2</v>
      </c>
      <c r="U369" s="90" t="str">
        <f>REPLACE(INDEX(GroupVertices[Group],MATCH(Edges[[#This Row],[Vertex 2]],GroupVertices[Vertex],0)),1,1,"")</f>
        <v>3</v>
      </c>
      <c r="V369" s="35"/>
      <c r="W369" s="35"/>
      <c r="X369" s="35"/>
      <c r="Y369" s="35"/>
      <c r="Z369" s="35"/>
      <c r="AA369" s="35"/>
      <c r="AB369" s="35"/>
      <c r="AC369" s="35"/>
      <c r="AD369" s="35"/>
    </row>
    <row r="370" spans="1:30" ht="15">
      <c r="A370" s="66" t="s">
        <v>253</v>
      </c>
      <c r="B370" s="66" t="s">
        <v>250</v>
      </c>
      <c r="C370" s="67"/>
      <c r="D370" s="68">
        <v>1</v>
      </c>
      <c r="E370" s="69" t="s">
        <v>132</v>
      </c>
      <c r="F370" s="70"/>
      <c r="G370" s="67"/>
      <c r="H370" s="71"/>
      <c r="I370" s="72"/>
      <c r="J370" s="72"/>
      <c r="K370" s="35" t="s">
        <v>65</v>
      </c>
      <c r="L370" s="80">
        <v>370</v>
      </c>
      <c r="M370" s="80"/>
      <c r="N370" s="74"/>
      <c r="O370" s="91" t="s">
        <v>291</v>
      </c>
      <c r="P370" s="91">
        <v>1</v>
      </c>
      <c r="Q370" s="91" t="s">
        <v>292</v>
      </c>
      <c r="R370" s="91"/>
      <c r="S370" s="91"/>
      <c r="T370" s="90" t="str">
        <f>REPLACE(INDEX(GroupVertices[Group],MATCH(Edges[[#This Row],[Vertex 1]],GroupVertices[Vertex],0)),1,1,"")</f>
        <v>3</v>
      </c>
      <c r="U370" s="90" t="str">
        <f>REPLACE(INDEX(GroupVertices[Group],MATCH(Edges[[#This Row],[Vertex 2]],GroupVertices[Vertex],0)),1,1,"")</f>
        <v>3</v>
      </c>
      <c r="V370" s="35"/>
      <c r="W370" s="35"/>
      <c r="X370" s="35"/>
      <c r="Y370" s="35"/>
      <c r="Z370" s="35"/>
      <c r="AA370" s="35"/>
      <c r="AB370" s="35"/>
      <c r="AC370" s="35"/>
      <c r="AD370" s="35"/>
    </row>
    <row r="371" spans="1:30" ht="15">
      <c r="A371" s="66" t="s">
        <v>253</v>
      </c>
      <c r="B371" s="66" t="s">
        <v>252</v>
      </c>
      <c r="C371" s="67"/>
      <c r="D371" s="68">
        <v>1</v>
      </c>
      <c r="E371" s="69" t="s">
        <v>132</v>
      </c>
      <c r="F371" s="70"/>
      <c r="G371" s="67"/>
      <c r="H371" s="71"/>
      <c r="I371" s="72"/>
      <c r="J371" s="72"/>
      <c r="K371" s="35" t="s">
        <v>66</v>
      </c>
      <c r="L371" s="80">
        <v>371</v>
      </c>
      <c r="M371" s="80"/>
      <c r="N371" s="74"/>
      <c r="O371" s="91" t="s">
        <v>291</v>
      </c>
      <c r="P371" s="91">
        <v>1</v>
      </c>
      <c r="Q371" s="91" t="s">
        <v>292</v>
      </c>
      <c r="R371" s="91"/>
      <c r="S371" s="91"/>
      <c r="T371" s="90" t="str">
        <f>REPLACE(INDEX(GroupVertices[Group],MATCH(Edges[[#This Row],[Vertex 1]],GroupVertices[Vertex],0)),1,1,"")</f>
        <v>3</v>
      </c>
      <c r="U371" s="90" t="str">
        <f>REPLACE(INDEX(GroupVertices[Group],MATCH(Edges[[#This Row],[Vertex 2]],GroupVertices[Vertex],0)),1,1,"")</f>
        <v>3</v>
      </c>
      <c r="V371" s="35"/>
      <c r="W371" s="35"/>
      <c r="X371" s="35"/>
      <c r="Y371" s="35"/>
      <c r="Z371" s="35"/>
      <c r="AA371" s="35"/>
      <c r="AB371" s="35"/>
      <c r="AC371" s="35"/>
      <c r="AD371" s="35"/>
    </row>
    <row r="372" spans="1:30" ht="15">
      <c r="A372" s="66" t="s">
        <v>253</v>
      </c>
      <c r="B372" s="66" t="s">
        <v>270</v>
      </c>
      <c r="C372" s="67"/>
      <c r="D372" s="68">
        <v>1</v>
      </c>
      <c r="E372" s="69" t="s">
        <v>132</v>
      </c>
      <c r="F372" s="70"/>
      <c r="G372" s="67"/>
      <c r="H372" s="71"/>
      <c r="I372" s="72"/>
      <c r="J372" s="72"/>
      <c r="K372" s="35" t="s">
        <v>66</v>
      </c>
      <c r="L372" s="80">
        <v>372</v>
      </c>
      <c r="M372" s="80"/>
      <c r="N372" s="74"/>
      <c r="O372" s="91" t="s">
        <v>291</v>
      </c>
      <c r="P372" s="91">
        <v>1</v>
      </c>
      <c r="Q372" s="91" t="s">
        <v>292</v>
      </c>
      <c r="R372" s="91"/>
      <c r="S372" s="91"/>
      <c r="T372" s="90" t="str">
        <f>REPLACE(INDEX(GroupVertices[Group],MATCH(Edges[[#This Row],[Vertex 1]],GroupVertices[Vertex],0)),1,1,"")</f>
        <v>3</v>
      </c>
      <c r="U372" s="90" t="str">
        <f>REPLACE(INDEX(GroupVertices[Group],MATCH(Edges[[#This Row],[Vertex 2]],GroupVertices[Vertex],0)),1,1,"")</f>
        <v>2</v>
      </c>
      <c r="V372" s="35"/>
      <c r="W372" s="35"/>
      <c r="X372" s="35"/>
      <c r="Y372" s="35"/>
      <c r="Z372" s="35"/>
      <c r="AA372" s="35"/>
      <c r="AB372" s="35"/>
      <c r="AC372" s="35"/>
      <c r="AD372" s="35"/>
    </row>
    <row r="373" spans="1:30" ht="15">
      <c r="A373" s="66" t="s">
        <v>212</v>
      </c>
      <c r="B373" s="66" t="s">
        <v>253</v>
      </c>
      <c r="C373" s="67"/>
      <c r="D373" s="68">
        <v>1</v>
      </c>
      <c r="E373" s="69" t="s">
        <v>132</v>
      </c>
      <c r="F373" s="70"/>
      <c r="G373" s="67"/>
      <c r="H373" s="71"/>
      <c r="I373" s="72"/>
      <c r="J373" s="72"/>
      <c r="K373" s="35" t="s">
        <v>65</v>
      </c>
      <c r="L373" s="80">
        <v>373</v>
      </c>
      <c r="M373" s="80"/>
      <c r="N373" s="74"/>
      <c r="O373" s="91" t="s">
        <v>291</v>
      </c>
      <c r="P373" s="91">
        <v>1</v>
      </c>
      <c r="Q373" s="91" t="s">
        <v>292</v>
      </c>
      <c r="R373" s="91"/>
      <c r="S373" s="91"/>
      <c r="T373" s="90" t="str">
        <f>REPLACE(INDEX(GroupVertices[Group],MATCH(Edges[[#This Row],[Vertex 1]],GroupVertices[Vertex],0)),1,1,"")</f>
        <v>1</v>
      </c>
      <c r="U373" s="90" t="str">
        <f>REPLACE(INDEX(GroupVertices[Group],MATCH(Edges[[#This Row],[Vertex 2]],GroupVertices[Vertex],0)),1,1,"")</f>
        <v>3</v>
      </c>
      <c r="V373" s="35"/>
      <c r="W373" s="35"/>
      <c r="X373" s="35"/>
      <c r="Y373" s="35"/>
      <c r="Z373" s="35"/>
      <c r="AA373" s="35"/>
      <c r="AB373" s="35"/>
      <c r="AC373" s="35"/>
      <c r="AD373" s="35"/>
    </row>
    <row r="374" spans="1:30" ht="15">
      <c r="A374" s="66" t="s">
        <v>252</v>
      </c>
      <c r="B374" s="66" t="s">
        <v>253</v>
      </c>
      <c r="C374" s="67"/>
      <c r="D374" s="68">
        <v>1</v>
      </c>
      <c r="E374" s="69" t="s">
        <v>132</v>
      </c>
      <c r="F374" s="70"/>
      <c r="G374" s="67"/>
      <c r="H374" s="71"/>
      <c r="I374" s="72"/>
      <c r="J374" s="72"/>
      <c r="K374" s="35" t="s">
        <v>66</v>
      </c>
      <c r="L374" s="80">
        <v>374</v>
      </c>
      <c r="M374" s="80"/>
      <c r="N374" s="74"/>
      <c r="O374" s="91" t="s">
        <v>291</v>
      </c>
      <c r="P374" s="91">
        <v>1</v>
      </c>
      <c r="Q374" s="91" t="s">
        <v>292</v>
      </c>
      <c r="R374" s="91"/>
      <c r="S374" s="91"/>
      <c r="T374" s="90" t="str">
        <f>REPLACE(INDEX(GroupVertices[Group],MATCH(Edges[[#This Row],[Vertex 1]],GroupVertices[Vertex],0)),1,1,"")</f>
        <v>3</v>
      </c>
      <c r="U374" s="90" t="str">
        <f>REPLACE(INDEX(GroupVertices[Group],MATCH(Edges[[#This Row],[Vertex 2]],GroupVertices[Vertex],0)),1,1,"")</f>
        <v>3</v>
      </c>
      <c r="V374" s="35"/>
      <c r="W374" s="35"/>
      <c r="X374" s="35"/>
      <c r="Y374" s="35"/>
      <c r="Z374" s="35"/>
      <c r="AA374" s="35"/>
      <c r="AB374" s="35"/>
      <c r="AC374" s="35"/>
      <c r="AD374" s="35"/>
    </row>
    <row r="375" spans="1:30" ht="15">
      <c r="A375" s="66" t="s">
        <v>267</v>
      </c>
      <c r="B375" s="66" t="s">
        <v>253</v>
      </c>
      <c r="C375" s="67"/>
      <c r="D375" s="68">
        <v>1</v>
      </c>
      <c r="E375" s="69" t="s">
        <v>132</v>
      </c>
      <c r="F375" s="70"/>
      <c r="G375" s="67"/>
      <c r="H375" s="71"/>
      <c r="I375" s="72"/>
      <c r="J375" s="72"/>
      <c r="K375" s="35" t="s">
        <v>65</v>
      </c>
      <c r="L375" s="80">
        <v>375</v>
      </c>
      <c r="M375" s="80"/>
      <c r="N375" s="74"/>
      <c r="O375" s="91" t="s">
        <v>291</v>
      </c>
      <c r="P375" s="91">
        <v>1</v>
      </c>
      <c r="Q375" s="91" t="s">
        <v>292</v>
      </c>
      <c r="R375" s="91"/>
      <c r="S375" s="91"/>
      <c r="T375" s="90" t="str">
        <f>REPLACE(INDEX(GroupVertices[Group],MATCH(Edges[[#This Row],[Vertex 1]],GroupVertices[Vertex],0)),1,1,"")</f>
        <v>3</v>
      </c>
      <c r="U375" s="90" t="str">
        <f>REPLACE(INDEX(GroupVertices[Group],MATCH(Edges[[#This Row],[Vertex 2]],GroupVertices[Vertex],0)),1,1,"")</f>
        <v>3</v>
      </c>
      <c r="V375" s="35"/>
      <c r="W375" s="35"/>
      <c r="X375" s="35"/>
      <c r="Y375" s="35"/>
      <c r="Z375" s="35"/>
      <c r="AA375" s="35"/>
      <c r="AB375" s="35"/>
      <c r="AC375" s="35"/>
      <c r="AD375" s="35"/>
    </row>
    <row r="376" spans="1:30" ht="15">
      <c r="A376" s="66" t="s">
        <v>270</v>
      </c>
      <c r="B376" s="66" t="s">
        <v>253</v>
      </c>
      <c r="C376" s="67"/>
      <c r="D376" s="68">
        <v>1</v>
      </c>
      <c r="E376" s="69" t="s">
        <v>132</v>
      </c>
      <c r="F376" s="70"/>
      <c r="G376" s="67"/>
      <c r="H376" s="71"/>
      <c r="I376" s="72"/>
      <c r="J376" s="72"/>
      <c r="K376" s="35" t="s">
        <v>66</v>
      </c>
      <c r="L376" s="80">
        <v>376</v>
      </c>
      <c r="M376" s="80"/>
      <c r="N376" s="74"/>
      <c r="O376" s="91" t="s">
        <v>291</v>
      </c>
      <c r="P376" s="91">
        <v>1</v>
      </c>
      <c r="Q376" s="91" t="s">
        <v>292</v>
      </c>
      <c r="R376" s="91"/>
      <c r="S376" s="91"/>
      <c r="T376" s="90" t="str">
        <f>REPLACE(INDEX(GroupVertices[Group],MATCH(Edges[[#This Row],[Vertex 1]],GroupVertices[Vertex],0)),1,1,"")</f>
        <v>2</v>
      </c>
      <c r="U376" s="90" t="str">
        <f>REPLACE(INDEX(GroupVertices[Group],MATCH(Edges[[#This Row],[Vertex 2]],GroupVertices[Vertex],0)),1,1,"")</f>
        <v>3</v>
      </c>
      <c r="V376" s="35"/>
      <c r="W376" s="35"/>
      <c r="X376" s="35"/>
      <c r="Y376" s="35"/>
      <c r="Z376" s="35"/>
      <c r="AA376" s="35"/>
      <c r="AB376" s="35"/>
      <c r="AC376" s="35"/>
      <c r="AD376" s="35"/>
    </row>
    <row r="377" spans="1:30" ht="15">
      <c r="A377" s="66" t="s">
        <v>250</v>
      </c>
      <c r="B377" s="66" t="s">
        <v>250</v>
      </c>
      <c r="C377" s="67"/>
      <c r="D377" s="68">
        <v>1</v>
      </c>
      <c r="E377" s="69" t="s">
        <v>132</v>
      </c>
      <c r="F377" s="70"/>
      <c r="G377" s="67"/>
      <c r="H377" s="71"/>
      <c r="I377" s="72"/>
      <c r="J377" s="72"/>
      <c r="K377" s="35" t="s">
        <v>65</v>
      </c>
      <c r="L377" s="80">
        <v>377</v>
      </c>
      <c r="M377" s="80"/>
      <c r="N377" s="74"/>
      <c r="O377" s="91" t="s">
        <v>291</v>
      </c>
      <c r="P377" s="91">
        <v>1</v>
      </c>
      <c r="Q377" s="91" t="s">
        <v>292</v>
      </c>
      <c r="R377" s="91"/>
      <c r="S377" s="91"/>
      <c r="T377" s="90" t="str">
        <f>REPLACE(INDEX(GroupVertices[Group],MATCH(Edges[[#This Row],[Vertex 1]],GroupVertices[Vertex],0)),1,1,"")</f>
        <v>3</v>
      </c>
      <c r="U377" s="90" t="str">
        <f>REPLACE(INDEX(GroupVertices[Group],MATCH(Edges[[#This Row],[Vertex 2]],GroupVertices[Vertex],0)),1,1,"")</f>
        <v>3</v>
      </c>
      <c r="V377" s="35"/>
      <c r="W377" s="35"/>
      <c r="X377" s="35"/>
      <c r="Y377" s="35"/>
      <c r="Z377" s="35"/>
      <c r="AA377" s="35"/>
      <c r="AB377" s="35"/>
      <c r="AC377" s="35"/>
      <c r="AD377" s="35"/>
    </row>
    <row r="378" spans="1:30" ht="15">
      <c r="A378" s="66" t="s">
        <v>250</v>
      </c>
      <c r="B378" s="66" t="s">
        <v>252</v>
      </c>
      <c r="C378" s="67"/>
      <c r="D378" s="68">
        <v>1</v>
      </c>
      <c r="E378" s="69" t="s">
        <v>132</v>
      </c>
      <c r="F378" s="70"/>
      <c r="G378" s="67"/>
      <c r="H378" s="71"/>
      <c r="I378" s="72"/>
      <c r="J378" s="72"/>
      <c r="K378" s="35" t="s">
        <v>66</v>
      </c>
      <c r="L378" s="80">
        <v>378</v>
      </c>
      <c r="M378" s="80"/>
      <c r="N378" s="74"/>
      <c r="O378" s="91" t="s">
        <v>291</v>
      </c>
      <c r="P378" s="91">
        <v>1</v>
      </c>
      <c r="Q378" s="91" t="s">
        <v>292</v>
      </c>
      <c r="R378" s="91"/>
      <c r="S378" s="91"/>
      <c r="T378" s="90" t="str">
        <f>REPLACE(INDEX(GroupVertices[Group],MATCH(Edges[[#This Row],[Vertex 1]],GroupVertices[Vertex],0)),1,1,"")</f>
        <v>3</v>
      </c>
      <c r="U378" s="90" t="str">
        <f>REPLACE(INDEX(GroupVertices[Group],MATCH(Edges[[#This Row],[Vertex 2]],GroupVertices[Vertex],0)),1,1,"")</f>
        <v>3</v>
      </c>
      <c r="V378" s="35"/>
      <c r="W378" s="35"/>
      <c r="X378" s="35"/>
      <c r="Y378" s="35"/>
      <c r="Z378" s="35"/>
      <c r="AA378" s="35"/>
      <c r="AB378" s="35"/>
      <c r="AC378" s="35"/>
      <c r="AD378" s="35"/>
    </row>
    <row r="379" spans="1:30" ht="15">
      <c r="A379" s="66" t="s">
        <v>250</v>
      </c>
      <c r="B379" s="66" t="s">
        <v>263</v>
      </c>
      <c r="C379" s="67"/>
      <c r="D379" s="68">
        <v>1</v>
      </c>
      <c r="E379" s="69" t="s">
        <v>132</v>
      </c>
      <c r="F379" s="70"/>
      <c r="G379" s="67"/>
      <c r="H379" s="71"/>
      <c r="I379" s="72"/>
      <c r="J379" s="72"/>
      <c r="K379" s="35" t="s">
        <v>65</v>
      </c>
      <c r="L379" s="80">
        <v>379</v>
      </c>
      <c r="M379" s="80"/>
      <c r="N379" s="74"/>
      <c r="O379" s="91" t="s">
        <v>291</v>
      </c>
      <c r="P379" s="91">
        <v>1</v>
      </c>
      <c r="Q379" s="91" t="s">
        <v>292</v>
      </c>
      <c r="R379" s="91"/>
      <c r="S379" s="91"/>
      <c r="T379" s="90" t="str">
        <f>REPLACE(INDEX(GroupVertices[Group],MATCH(Edges[[#This Row],[Vertex 1]],GroupVertices[Vertex],0)),1,1,"")</f>
        <v>3</v>
      </c>
      <c r="U379" s="90" t="str">
        <f>REPLACE(INDEX(GroupVertices[Group],MATCH(Edges[[#This Row],[Vertex 2]],GroupVertices[Vertex],0)),1,1,"")</f>
        <v>4</v>
      </c>
      <c r="V379" s="35"/>
      <c r="W379" s="35"/>
      <c r="X379" s="35"/>
      <c r="Y379" s="35"/>
      <c r="Z379" s="35"/>
      <c r="AA379" s="35"/>
      <c r="AB379" s="35"/>
      <c r="AC379" s="35"/>
      <c r="AD379" s="35"/>
    </row>
    <row r="380" spans="1:30" ht="15">
      <c r="A380" s="66" t="s">
        <v>250</v>
      </c>
      <c r="B380" s="66" t="s">
        <v>267</v>
      </c>
      <c r="C380" s="67"/>
      <c r="D380" s="68">
        <v>1</v>
      </c>
      <c r="E380" s="69" t="s">
        <v>132</v>
      </c>
      <c r="F380" s="70"/>
      <c r="G380" s="67"/>
      <c r="H380" s="71"/>
      <c r="I380" s="72"/>
      <c r="J380" s="72"/>
      <c r="K380" s="35" t="s">
        <v>65</v>
      </c>
      <c r="L380" s="80">
        <v>380</v>
      </c>
      <c r="M380" s="80"/>
      <c r="N380" s="74"/>
      <c r="O380" s="91" t="s">
        <v>291</v>
      </c>
      <c r="P380" s="91">
        <v>1</v>
      </c>
      <c r="Q380" s="91" t="s">
        <v>292</v>
      </c>
      <c r="R380" s="91"/>
      <c r="S380" s="91"/>
      <c r="T380" s="90" t="str">
        <f>REPLACE(INDEX(GroupVertices[Group],MATCH(Edges[[#This Row],[Vertex 1]],GroupVertices[Vertex],0)),1,1,"")</f>
        <v>3</v>
      </c>
      <c r="U380" s="90" t="str">
        <f>REPLACE(INDEX(GroupVertices[Group],MATCH(Edges[[#This Row],[Vertex 2]],GroupVertices[Vertex],0)),1,1,"")</f>
        <v>3</v>
      </c>
      <c r="V380" s="35"/>
      <c r="W380" s="35"/>
      <c r="X380" s="35"/>
      <c r="Y380" s="35"/>
      <c r="Z380" s="35"/>
      <c r="AA380" s="35"/>
      <c r="AB380" s="35"/>
      <c r="AC380" s="35"/>
      <c r="AD380" s="35"/>
    </row>
    <row r="381" spans="1:30" ht="15">
      <c r="A381" s="66" t="s">
        <v>250</v>
      </c>
      <c r="B381" s="66" t="s">
        <v>270</v>
      </c>
      <c r="C381" s="67"/>
      <c r="D381" s="68">
        <v>1</v>
      </c>
      <c r="E381" s="69" t="s">
        <v>132</v>
      </c>
      <c r="F381" s="70"/>
      <c r="G381" s="67"/>
      <c r="H381" s="71"/>
      <c r="I381" s="72"/>
      <c r="J381" s="72"/>
      <c r="K381" s="35" t="s">
        <v>66</v>
      </c>
      <c r="L381" s="80">
        <v>381</v>
      </c>
      <c r="M381" s="80"/>
      <c r="N381" s="74"/>
      <c r="O381" s="91" t="s">
        <v>291</v>
      </c>
      <c r="P381" s="91">
        <v>1</v>
      </c>
      <c r="Q381" s="91" t="s">
        <v>292</v>
      </c>
      <c r="R381" s="91"/>
      <c r="S381" s="91"/>
      <c r="T381" s="90" t="str">
        <f>REPLACE(INDEX(GroupVertices[Group],MATCH(Edges[[#This Row],[Vertex 1]],GroupVertices[Vertex],0)),1,1,"")</f>
        <v>3</v>
      </c>
      <c r="U381" s="90" t="str">
        <f>REPLACE(INDEX(GroupVertices[Group],MATCH(Edges[[#This Row],[Vertex 2]],GroupVertices[Vertex],0)),1,1,"")</f>
        <v>2</v>
      </c>
      <c r="V381" s="35"/>
      <c r="W381" s="35"/>
      <c r="X381" s="35"/>
      <c r="Y381" s="35"/>
      <c r="Z381" s="35"/>
      <c r="AA381" s="35"/>
      <c r="AB381" s="35"/>
      <c r="AC381" s="35"/>
      <c r="AD381" s="35"/>
    </row>
    <row r="382" spans="1:30" ht="15">
      <c r="A382" s="66" t="s">
        <v>212</v>
      </c>
      <c r="B382" s="66" t="s">
        <v>250</v>
      </c>
      <c r="C382" s="67"/>
      <c r="D382" s="68">
        <v>1</v>
      </c>
      <c r="E382" s="69" t="s">
        <v>132</v>
      </c>
      <c r="F382" s="70"/>
      <c r="G382" s="67"/>
      <c r="H382" s="71"/>
      <c r="I382" s="72"/>
      <c r="J382" s="72"/>
      <c r="K382" s="35" t="s">
        <v>65</v>
      </c>
      <c r="L382" s="80">
        <v>382</v>
      </c>
      <c r="M382" s="80"/>
      <c r="N382" s="74"/>
      <c r="O382" s="91" t="s">
        <v>291</v>
      </c>
      <c r="P382" s="91">
        <v>1</v>
      </c>
      <c r="Q382" s="91" t="s">
        <v>292</v>
      </c>
      <c r="R382" s="91"/>
      <c r="S382" s="91"/>
      <c r="T382" s="90" t="str">
        <f>REPLACE(INDEX(GroupVertices[Group],MATCH(Edges[[#This Row],[Vertex 1]],GroupVertices[Vertex],0)),1,1,"")</f>
        <v>1</v>
      </c>
      <c r="U382" s="90" t="str">
        <f>REPLACE(INDEX(GroupVertices[Group],MATCH(Edges[[#This Row],[Vertex 2]],GroupVertices[Vertex],0)),1,1,"")</f>
        <v>3</v>
      </c>
      <c r="V382" s="35"/>
      <c r="W382" s="35"/>
      <c r="X382" s="35"/>
      <c r="Y382" s="35"/>
      <c r="Z382" s="35"/>
      <c r="AA382" s="35"/>
      <c r="AB382" s="35"/>
      <c r="AC382" s="35"/>
      <c r="AD382" s="35"/>
    </row>
    <row r="383" spans="1:30" ht="15">
      <c r="A383" s="66" t="s">
        <v>252</v>
      </c>
      <c r="B383" s="66" t="s">
        <v>250</v>
      </c>
      <c r="C383" s="67"/>
      <c r="D383" s="68">
        <v>1</v>
      </c>
      <c r="E383" s="69" t="s">
        <v>132</v>
      </c>
      <c r="F383" s="70"/>
      <c r="G383" s="67"/>
      <c r="H383" s="71"/>
      <c r="I383" s="72"/>
      <c r="J383" s="72"/>
      <c r="K383" s="35" t="s">
        <v>66</v>
      </c>
      <c r="L383" s="80">
        <v>383</v>
      </c>
      <c r="M383" s="80"/>
      <c r="N383" s="74"/>
      <c r="O383" s="91" t="s">
        <v>291</v>
      </c>
      <c r="P383" s="91">
        <v>1</v>
      </c>
      <c r="Q383" s="91" t="s">
        <v>292</v>
      </c>
      <c r="R383" s="91"/>
      <c r="S383" s="91"/>
      <c r="T383" s="90" t="str">
        <f>REPLACE(INDEX(GroupVertices[Group],MATCH(Edges[[#This Row],[Vertex 1]],GroupVertices[Vertex],0)),1,1,"")</f>
        <v>3</v>
      </c>
      <c r="U383" s="90" t="str">
        <f>REPLACE(INDEX(GroupVertices[Group],MATCH(Edges[[#This Row],[Vertex 2]],GroupVertices[Vertex],0)),1,1,"")</f>
        <v>3</v>
      </c>
      <c r="V383" s="35"/>
      <c r="W383" s="35"/>
      <c r="X383" s="35"/>
      <c r="Y383" s="35"/>
      <c r="Z383" s="35"/>
      <c r="AA383" s="35"/>
      <c r="AB383" s="35"/>
      <c r="AC383" s="35"/>
      <c r="AD383" s="35"/>
    </row>
    <row r="384" spans="1:30" ht="15">
      <c r="A384" s="66" t="s">
        <v>270</v>
      </c>
      <c r="B384" s="66" t="s">
        <v>250</v>
      </c>
      <c r="C384" s="67"/>
      <c r="D384" s="68">
        <v>1</v>
      </c>
      <c r="E384" s="69" t="s">
        <v>132</v>
      </c>
      <c r="F384" s="70"/>
      <c r="G384" s="67"/>
      <c r="H384" s="71"/>
      <c r="I384" s="72"/>
      <c r="J384" s="72"/>
      <c r="K384" s="35" t="s">
        <v>66</v>
      </c>
      <c r="L384" s="80">
        <v>384</v>
      </c>
      <c r="M384" s="80"/>
      <c r="N384" s="74"/>
      <c r="O384" s="91" t="s">
        <v>291</v>
      </c>
      <c r="P384" s="91">
        <v>1</v>
      </c>
      <c r="Q384" s="91" t="s">
        <v>292</v>
      </c>
      <c r="R384" s="91"/>
      <c r="S384" s="91"/>
      <c r="T384" s="90" t="str">
        <f>REPLACE(INDEX(GroupVertices[Group],MATCH(Edges[[#This Row],[Vertex 1]],GroupVertices[Vertex],0)),1,1,"")</f>
        <v>2</v>
      </c>
      <c r="U384" s="90" t="str">
        <f>REPLACE(INDEX(GroupVertices[Group],MATCH(Edges[[#This Row],[Vertex 2]],GroupVertices[Vertex],0)),1,1,"")</f>
        <v>3</v>
      </c>
      <c r="V384" s="35"/>
      <c r="W384" s="35"/>
      <c r="X384" s="35"/>
      <c r="Y384" s="35"/>
      <c r="Z384" s="35"/>
      <c r="AA384" s="35"/>
      <c r="AB384" s="35"/>
      <c r="AC384" s="35"/>
      <c r="AD384" s="35"/>
    </row>
    <row r="385" spans="1:30" ht="15">
      <c r="A385" s="66" t="s">
        <v>252</v>
      </c>
      <c r="B385" s="66" t="s">
        <v>267</v>
      </c>
      <c r="C385" s="67"/>
      <c r="D385" s="68">
        <v>1</v>
      </c>
      <c r="E385" s="69" t="s">
        <v>132</v>
      </c>
      <c r="F385" s="70"/>
      <c r="G385" s="67"/>
      <c r="H385" s="71"/>
      <c r="I385" s="72"/>
      <c r="J385" s="72"/>
      <c r="K385" s="35" t="s">
        <v>65</v>
      </c>
      <c r="L385" s="80">
        <v>385</v>
      </c>
      <c r="M385" s="80"/>
      <c r="N385" s="74"/>
      <c r="O385" s="91" t="s">
        <v>291</v>
      </c>
      <c r="P385" s="91">
        <v>1</v>
      </c>
      <c r="Q385" s="91" t="s">
        <v>292</v>
      </c>
      <c r="R385" s="91"/>
      <c r="S385" s="91"/>
      <c r="T385" s="90" t="str">
        <f>REPLACE(INDEX(GroupVertices[Group],MATCH(Edges[[#This Row],[Vertex 1]],GroupVertices[Vertex],0)),1,1,"")</f>
        <v>3</v>
      </c>
      <c r="U385" s="90" t="str">
        <f>REPLACE(INDEX(GroupVertices[Group],MATCH(Edges[[#This Row],[Vertex 2]],GroupVertices[Vertex],0)),1,1,"")</f>
        <v>3</v>
      </c>
      <c r="V385" s="35"/>
      <c r="W385" s="35"/>
      <c r="X385" s="35"/>
      <c r="Y385" s="35"/>
      <c r="Z385" s="35"/>
      <c r="AA385" s="35"/>
      <c r="AB385" s="35"/>
      <c r="AC385" s="35"/>
      <c r="AD385" s="35"/>
    </row>
    <row r="386" spans="1:30" ht="15">
      <c r="A386" s="66" t="s">
        <v>252</v>
      </c>
      <c r="B386" s="66" t="s">
        <v>270</v>
      </c>
      <c r="C386" s="67"/>
      <c r="D386" s="68">
        <v>1</v>
      </c>
      <c r="E386" s="69" t="s">
        <v>132</v>
      </c>
      <c r="F386" s="70"/>
      <c r="G386" s="67"/>
      <c r="H386" s="71"/>
      <c r="I386" s="72"/>
      <c r="J386" s="72"/>
      <c r="K386" s="35" t="s">
        <v>66</v>
      </c>
      <c r="L386" s="80">
        <v>386</v>
      </c>
      <c r="M386" s="80"/>
      <c r="N386" s="74"/>
      <c r="O386" s="91" t="s">
        <v>291</v>
      </c>
      <c r="P386" s="91">
        <v>1</v>
      </c>
      <c r="Q386" s="91" t="s">
        <v>292</v>
      </c>
      <c r="R386" s="91"/>
      <c r="S386" s="91"/>
      <c r="T386" s="90" t="str">
        <f>REPLACE(INDEX(GroupVertices[Group],MATCH(Edges[[#This Row],[Vertex 1]],GroupVertices[Vertex],0)),1,1,"")</f>
        <v>3</v>
      </c>
      <c r="U386" s="90" t="str">
        <f>REPLACE(INDEX(GroupVertices[Group],MATCH(Edges[[#This Row],[Vertex 2]],GroupVertices[Vertex],0)),1,1,"")</f>
        <v>2</v>
      </c>
      <c r="V386" s="35"/>
      <c r="W386" s="35"/>
      <c r="X386" s="35"/>
      <c r="Y386" s="35"/>
      <c r="Z386" s="35"/>
      <c r="AA386" s="35"/>
      <c r="AB386" s="35"/>
      <c r="AC386" s="35"/>
      <c r="AD386" s="35"/>
    </row>
    <row r="387" spans="1:30" ht="15">
      <c r="A387" s="66" t="s">
        <v>212</v>
      </c>
      <c r="B387" s="66" t="s">
        <v>252</v>
      </c>
      <c r="C387" s="67"/>
      <c r="D387" s="68">
        <v>1</v>
      </c>
      <c r="E387" s="69" t="s">
        <v>132</v>
      </c>
      <c r="F387" s="70"/>
      <c r="G387" s="67"/>
      <c r="H387" s="71"/>
      <c r="I387" s="72"/>
      <c r="J387" s="72"/>
      <c r="K387" s="35" t="s">
        <v>65</v>
      </c>
      <c r="L387" s="80">
        <v>387</v>
      </c>
      <c r="M387" s="80"/>
      <c r="N387" s="74"/>
      <c r="O387" s="91" t="s">
        <v>291</v>
      </c>
      <c r="P387" s="91">
        <v>1</v>
      </c>
      <c r="Q387" s="91" t="s">
        <v>292</v>
      </c>
      <c r="R387" s="91"/>
      <c r="S387" s="91"/>
      <c r="T387" s="90" t="str">
        <f>REPLACE(INDEX(GroupVertices[Group],MATCH(Edges[[#This Row],[Vertex 1]],GroupVertices[Vertex],0)),1,1,"")</f>
        <v>1</v>
      </c>
      <c r="U387" s="90" t="str">
        <f>REPLACE(INDEX(GroupVertices[Group],MATCH(Edges[[#This Row],[Vertex 2]],GroupVertices[Vertex],0)),1,1,"")</f>
        <v>3</v>
      </c>
      <c r="V387" s="35"/>
      <c r="W387" s="35"/>
      <c r="X387" s="35"/>
      <c r="Y387" s="35"/>
      <c r="Z387" s="35"/>
      <c r="AA387" s="35"/>
      <c r="AB387" s="35"/>
      <c r="AC387" s="35"/>
      <c r="AD387" s="35"/>
    </row>
    <row r="388" spans="1:30" ht="15">
      <c r="A388" s="66" t="s">
        <v>270</v>
      </c>
      <c r="B388" s="66" t="s">
        <v>252</v>
      </c>
      <c r="C388" s="67"/>
      <c r="D388" s="68">
        <v>1</v>
      </c>
      <c r="E388" s="69" t="s">
        <v>132</v>
      </c>
      <c r="F388" s="70"/>
      <c r="G388" s="67"/>
      <c r="H388" s="71"/>
      <c r="I388" s="72"/>
      <c r="J388" s="72"/>
      <c r="K388" s="35" t="s">
        <v>66</v>
      </c>
      <c r="L388" s="80">
        <v>388</v>
      </c>
      <c r="M388" s="80"/>
      <c r="N388" s="74"/>
      <c r="O388" s="91" t="s">
        <v>291</v>
      </c>
      <c r="P388" s="91">
        <v>1</v>
      </c>
      <c r="Q388" s="91" t="s">
        <v>292</v>
      </c>
      <c r="R388" s="91"/>
      <c r="S388" s="91"/>
      <c r="T388" s="90" t="str">
        <f>REPLACE(INDEX(GroupVertices[Group],MATCH(Edges[[#This Row],[Vertex 1]],GroupVertices[Vertex],0)),1,1,"")</f>
        <v>2</v>
      </c>
      <c r="U388" s="90" t="str">
        <f>REPLACE(INDEX(GroupVertices[Group],MATCH(Edges[[#This Row],[Vertex 2]],GroupVertices[Vertex],0)),1,1,"")</f>
        <v>3</v>
      </c>
      <c r="V388" s="35"/>
      <c r="W388" s="35"/>
      <c r="X388" s="35"/>
      <c r="Y388" s="35"/>
      <c r="Z388" s="35"/>
      <c r="AA388" s="35"/>
      <c r="AB388" s="35"/>
      <c r="AC388" s="35"/>
      <c r="AD388" s="35"/>
    </row>
    <row r="389" spans="1:30" ht="15">
      <c r="A389" s="66" t="s">
        <v>263</v>
      </c>
      <c r="B389" s="66" t="s">
        <v>270</v>
      </c>
      <c r="C389" s="67"/>
      <c r="D389" s="68">
        <v>1</v>
      </c>
      <c r="E389" s="69" t="s">
        <v>132</v>
      </c>
      <c r="F389" s="70"/>
      <c r="G389" s="67"/>
      <c r="H389" s="71"/>
      <c r="I389" s="72"/>
      <c r="J389" s="72"/>
      <c r="K389" s="35" t="s">
        <v>66</v>
      </c>
      <c r="L389" s="80">
        <v>389</v>
      </c>
      <c r="M389" s="80"/>
      <c r="N389" s="74"/>
      <c r="O389" s="91" t="s">
        <v>291</v>
      </c>
      <c r="P389" s="91">
        <v>1</v>
      </c>
      <c r="Q389" s="91" t="s">
        <v>292</v>
      </c>
      <c r="R389" s="91"/>
      <c r="S389" s="91"/>
      <c r="T389" s="90" t="str">
        <f>REPLACE(INDEX(GroupVertices[Group],MATCH(Edges[[#This Row],[Vertex 1]],GroupVertices[Vertex],0)),1,1,"")</f>
        <v>4</v>
      </c>
      <c r="U389" s="90" t="str">
        <f>REPLACE(INDEX(GroupVertices[Group],MATCH(Edges[[#This Row],[Vertex 2]],GroupVertices[Vertex],0)),1,1,"")</f>
        <v>2</v>
      </c>
      <c r="V389" s="35"/>
      <c r="W389" s="35"/>
      <c r="X389" s="35"/>
      <c r="Y389" s="35"/>
      <c r="Z389" s="35"/>
      <c r="AA389" s="35"/>
      <c r="AB389" s="35"/>
      <c r="AC389" s="35"/>
      <c r="AD389" s="35"/>
    </row>
    <row r="390" spans="1:30" ht="15">
      <c r="A390" s="66" t="s">
        <v>212</v>
      </c>
      <c r="B390" s="66" t="s">
        <v>263</v>
      </c>
      <c r="C390" s="67"/>
      <c r="D390" s="68">
        <v>1</v>
      </c>
      <c r="E390" s="69" t="s">
        <v>132</v>
      </c>
      <c r="F390" s="70"/>
      <c r="G390" s="67"/>
      <c r="H390" s="71"/>
      <c r="I390" s="72"/>
      <c r="J390" s="72"/>
      <c r="K390" s="35" t="s">
        <v>65</v>
      </c>
      <c r="L390" s="80">
        <v>390</v>
      </c>
      <c r="M390" s="80"/>
      <c r="N390" s="74"/>
      <c r="O390" s="91" t="s">
        <v>291</v>
      </c>
      <c r="P390" s="91">
        <v>1</v>
      </c>
      <c r="Q390" s="91" t="s">
        <v>292</v>
      </c>
      <c r="R390" s="91"/>
      <c r="S390" s="91"/>
      <c r="T390" s="90" t="str">
        <f>REPLACE(INDEX(GroupVertices[Group],MATCH(Edges[[#This Row],[Vertex 1]],GroupVertices[Vertex],0)),1,1,"")</f>
        <v>1</v>
      </c>
      <c r="U390" s="90" t="str">
        <f>REPLACE(INDEX(GroupVertices[Group],MATCH(Edges[[#This Row],[Vertex 2]],GroupVertices[Vertex],0)),1,1,"")</f>
        <v>4</v>
      </c>
      <c r="V390" s="35"/>
      <c r="W390" s="35"/>
      <c r="X390" s="35"/>
      <c r="Y390" s="35"/>
      <c r="Z390" s="35"/>
      <c r="AA390" s="35"/>
      <c r="AB390" s="35"/>
      <c r="AC390" s="35"/>
      <c r="AD390" s="35"/>
    </row>
    <row r="391" spans="1:30" ht="15">
      <c r="A391" s="66" t="s">
        <v>267</v>
      </c>
      <c r="B391" s="66" t="s">
        <v>263</v>
      </c>
      <c r="C391" s="67"/>
      <c r="D391" s="68">
        <v>1</v>
      </c>
      <c r="E391" s="69" t="s">
        <v>132</v>
      </c>
      <c r="F391" s="70"/>
      <c r="G391" s="67"/>
      <c r="H391" s="71"/>
      <c r="I391" s="72"/>
      <c r="J391" s="72"/>
      <c r="K391" s="35" t="s">
        <v>65</v>
      </c>
      <c r="L391" s="80">
        <v>391</v>
      </c>
      <c r="M391" s="80"/>
      <c r="N391" s="74"/>
      <c r="O391" s="91" t="s">
        <v>291</v>
      </c>
      <c r="P391" s="91">
        <v>1</v>
      </c>
      <c r="Q391" s="91" t="s">
        <v>292</v>
      </c>
      <c r="R391" s="91"/>
      <c r="S391" s="91"/>
      <c r="T391" s="90" t="str">
        <f>REPLACE(INDEX(GroupVertices[Group],MATCH(Edges[[#This Row],[Vertex 1]],GroupVertices[Vertex],0)),1,1,"")</f>
        <v>3</v>
      </c>
      <c r="U391" s="90" t="str">
        <f>REPLACE(INDEX(GroupVertices[Group],MATCH(Edges[[#This Row],[Vertex 2]],GroupVertices[Vertex],0)),1,1,"")</f>
        <v>4</v>
      </c>
      <c r="V391" s="35"/>
      <c r="W391" s="35"/>
      <c r="X391" s="35"/>
      <c r="Y391" s="35"/>
      <c r="Z391" s="35"/>
      <c r="AA391" s="35"/>
      <c r="AB391" s="35"/>
      <c r="AC391" s="35"/>
      <c r="AD391" s="35"/>
    </row>
    <row r="392" spans="1:30" ht="15">
      <c r="A392" s="66" t="s">
        <v>270</v>
      </c>
      <c r="B392" s="66" t="s">
        <v>263</v>
      </c>
      <c r="C392" s="67"/>
      <c r="D392" s="68">
        <v>1</v>
      </c>
      <c r="E392" s="69" t="s">
        <v>132</v>
      </c>
      <c r="F392" s="70"/>
      <c r="G392" s="67"/>
      <c r="H392" s="71"/>
      <c r="I392" s="72"/>
      <c r="J392" s="72"/>
      <c r="K392" s="35" t="s">
        <v>66</v>
      </c>
      <c r="L392" s="80">
        <v>392</v>
      </c>
      <c r="M392" s="80"/>
      <c r="N392" s="74"/>
      <c r="O392" s="91" t="s">
        <v>291</v>
      </c>
      <c r="P392" s="91">
        <v>1</v>
      </c>
      <c r="Q392" s="91" t="s">
        <v>292</v>
      </c>
      <c r="R392" s="91"/>
      <c r="S392" s="91"/>
      <c r="T392" s="90" t="str">
        <f>REPLACE(INDEX(GroupVertices[Group],MATCH(Edges[[#This Row],[Vertex 1]],GroupVertices[Vertex],0)),1,1,"")</f>
        <v>2</v>
      </c>
      <c r="U392" s="90" t="str">
        <f>REPLACE(INDEX(GroupVertices[Group],MATCH(Edges[[#This Row],[Vertex 2]],GroupVertices[Vertex],0)),1,1,"")</f>
        <v>4</v>
      </c>
      <c r="V392" s="35"/>
      <c r="W392" s="35"/>
      <c r="X392" s="35"/>
      <c r="Y392" s="35"/>
      <c r="Z392" s="35"/>
      <c r="AA392" s="35"/>
      <c r="AB392" s="35"/>
      <c r="AC392" s="35"/>
      <c r="AD392" s="35"/>
    </row>
    <row r="393" spans="1:30" ht="15">
      <c r="A393" s="66" t="s">
        <v>267</v>
      </c>
      <c r="B393" s="66" t="s">
        <v>270</v>
      </c>
      <c r="C393" s="67"/>
      <c r="D393" s="68">
        <v>1</v>
      </c>
      <c r="E393" s="69" t="s">
        <v>132</v>
      </c>
      <c r="F393" s="70"/>
      <c r="G393" s="67"/>
      <c r="H393" s="71"/>
      <c r="I393" s="72"/>
      <c r="J393" s="72"/>
      <c r="K393" s="35" t="s">
        <v>66</v>
      </c>
      <c r="L393" s="80">
        <v>393</v>
      </c>
      <c r="M393" s="80"/>
      <c r="N393" s="74"/>
      <c r="O393" s="91" t="s">
        <v>291</v>
      </c>
      <c r="P393" s="91">
        <v>1</v>
      </c>
      <c r="Q393" s="91" t="s">
        <v>292</v>
      </c>
      <c r="R393" s="91"/>
      <c r="S393" s="91"/>
      <c r="T393" s="90" t="str">
        <f>REPLACE(INDEX(GroupVertices[Group],MATCH(Edges[[#This Row],[Vertex 1]],GroupVertices[Vertex],0)),1,1,"")</f>
        <v>3</v>
      </c>
      <c r="U393" s="90" t="str">
        <f>REPLACE(INDEX(GroupVertices[Group],MATCH(Edges[[#This Row],[Vertex 2]],GroupVertices[Vertex],0)),1,1,"")</f>
        <v>2</v>
      </c>
      <c r="V393" s="35"/>
      <c r="W393" s="35"/>
      <c r="X393" s="35"/>
      <c r="Y393" s="35"/>
      <c r="Z393" s="35"/>
      <c r="AA393" s="35"/>
      <c r="AB393" s="35"/>
      <c r="AC393" s="35"/>
      <c r="AD393" s="35"/>
    </row>
    <row r="394" spans="1:30" ht="15">
      <c r="A394" s="66" t="s">
        <v>212</v>
      </c>
      <c r="B394" s="66" t="s">
        <v>267</v>
      </c>
      <c r="C394" s="67"/>
      <c r="D394" s="68">
        <v>1</v>
      </c>
      <c r="E394" s="69" t="s">
        <v>132</v>
      </c>
      <c r="F394" s="70"/>
      <c r="G394" s="67"/>
      <c r="H394" s="71"/>
      <c r="I394" s="72"/>
      <c r="J394" s="72"/>
      <c r="K394" s="35" t="s">
        <v>65</v>
      </c>
      <c r="L394" s="80">
        <v>394</v>
      </c>
      <c r="M394" s="80"/>
      <c r="N394" s="74"/>
      <c r="O394" s="91" t="s">
        <v>291</v>
      </c>
      <c r="P394" s="91">
        <v>1</v>
      </c>
      <c r="Q394" s="91" t="s">
        <v>292</v>
      </c>
      <c r="R394" s="91"/>
      <c r="S394" s="91"/>
      <c r="T394" s="90" t="str">
        <f>REPLACE(INDEX(GroupVertices[Group],MATCH(Edges[[#This Row],[Vertex 1]],GroupVertices[Vertex],0)),1,1,"")</f>
        <v>1</v>
      </c>
      <c r="U394" s="90" t="str">
        <f>REPLACE(INDEX(GroupVertices[Group],MATCH(Edges[[#This Row],[Vertex 2]],GroupVertices[Vertex],0)),1,1,"")</f>
        <v>3</v>
      </c>
      <c r="V394" s="35"/>
      <c r="W394" s="35"/>
      <c r="X394" s="35"/>
      <c r="Y394" s="35"/>
      <c r="Z394" s="35"/>
      <c r="AA394" s="35"/>
      <c r="AB394" s="35"/>
      <c r="AC394" s="35"/>
      <c r="AD394" s="35"/>
    </row>
    <row r="395" spans="1:30" ht="15">
      <c r="A395" s="66" t="s">
        <v>269</v>
      </c>
      <c r="B395" s="66" t="s">
        <v>267</v>
      </c>
      <c r="C395" s="67"/>
      <c r="D395" s="68">
        <v>1</v>
      </c>
      <c r="E395" s="69" t="s">
        <v>132</v>
      </c>
      <c r="F395" s="70"/>
      <c r="G395" s="67"/>
      <c r="H395" s="71"/>
      <c r="I395" s="72"/>
      <c r="J395" s="72"/>
      <c r="K395" s="35" t="s">
        <v>65</v>
      </c>
      <c r="L395" s="80">
        <v>395</v>
      </c>
      <c r="M395" s="80"/>
      <c r="N395" s="74"/>
      <c r="O395" s="91" t="s">
        <v>291</v>
      </c>
      <c r="P395" s="91">
        <v>1</v>
      </c>
      <c r="Q395" s="91" t="s">
        <v>292</v>
      </c>
      <c r="R395" s="91"/>
      <c r="S395" s="91"/>
      <c r="T395" s="90" t="str">
        <f>REPLACE(INDEX(GroupVertices[Group],MATCH(Edges[[#This Row],[Vertex 1]],GroupVertices[Vertex],0)),1,1,"")</f>
        <v>1</v>
      </c>
      <c r="U395" s="90" t="str">
        <f>REPLACE(INDEX(GroupVertices[Group],MATCH(Edges[[#This Row],[Vertex 2]],GroupVertices[Vertex],0)),1,1,"")</f>
        <v>3</v>
      </c>
      <c r="V395" s="35"/>
      <c r="W395" s="35"/>
      <c r="X395" s="35"/>
      <c r="Y395" s="35"/>
      <c r="Z395" s="35"/>
      <c r="AA395" s="35"/>
      <c r="AB395" s="35"/>
      <c r="AC395" s="35"/>
      <c r="AD395" s="35"/>
    </row>
    <row r="396" spans="1:30" ht="15">
      <c r="A396" s="66" t="s">
        <v>270</v>
      </c>
      <c r="B396" s="66" t="s">
        <v>267</v>
      </c>
      <c r="C396" s="67"/>
      <c r="D396" s="68">
        <v>1</v>
      </c>
      <c r="E396" s="69" t="s">
        <v>132</v>
      </c>
      <c r="F396" s="70"/>
      <c r="G396" s="67"/>
      <c r="H396" s="71"/>
      <c r="I396" s="72"/>
      <c r="J396" s="72"/>
      <c r="K396" s="35" t="s">
        <v>66</v>
      </c>
      <c r="L396" s="80">
        <v>396</v>
      </c>
      <c r="M396" s="80"/>
      <c r="N396" s="74"/>
      <c r="O396" s="91" t="s">
        <v>291</v>
      </c>
      <c r="P396" s="91">
        <v>1</v>
      </c>
      <c r="Q396" s="91" t="s">
        <v>292</v>
      </c>
      <c r="R396" s="91"/>
      <c r="S396" s="91"/>
      <c r="T396" s="90" t="str">
        <f>REPLACE(INDEX(GroupVertices[Group],MATCH(Edges[[#This Row],[Vertex 1]],GroupVertices[Vertex],0)),1,1,"")</f>
        <v>2</v>
      </c>
      <c r="U396" s="90" t="str">
        <f>REPLACE(INDEX(GroupVertices[Group],MATCH(Edges[[#This Row],[Vertex 2]],GroupVertices[Vertex],0)),1,1,"")</f>
        <v>3</v>
      </c>
      <c r="V396" s="35"/>
      <c r="W396" s="35"/>
      <c r="X396" s="35"/>
      <c r="Y396" s="35"/>
      <c r="Z396" s="35"/>
      <c r="AA396" s="35"/>
      <c r="AB396" s="35"/>
      <c r="AC396" s="35"/>
      <c r="AD396" s="35"/>
    </row>
    <row r="397" spans="1:30" ht="15">
      <c r="A397" s="66" t="s">
        <v>219</v>
      </c>
      <c r="B397" s="66" t="s">
        <v>270</v>
      </c>
      <c r="C397" s="67"/>
      <c r="D397" s="68">
        <v>1</v>
      </c>
      <c r="E397" s="69" t="s">
        <v>132</v>
      </c>
      <c r="F397" s="70"/>
      <c r="G397" s="67"/>
      <c r="H397" s="71"/>
      <c r="I397" s="72"/>
      <c r="J397" s="72"/>
      <c r="K397" s="35" t="s">
        <v>65</v>
      </c>
      <c r="L397" s="80">
        <v>397</v>
      </c>
      <c r="M397" s="80"/>
      <c r="N397" s="74"/>
      <c r="O397" s="91" t="s">
        <v>291</v>
      </c>
      <c r="P397" s="91">
        <v>1</v>
      </c>
      <c r="Q397" s="91" t="s">
        <v>292</v>
      </c>
      <c r="R397" s="91"/>
      <c r="S397" s="91"/>
      <c r="T397" s="90" t="str">
        <f>REPLACE(INDEX(GroupVertices[Group],MATCH(Edges[[#This Row],[Vertex 1]],GroupVertices[Vertex],0)),1,1,"")</f>
        <v>2</v>
      </c>
      <c r="U397" s="90" t="str">
        <f>REPLACE(INDEX(GroupVertices[Group],MATCH(Edges[[#This Row],[Vertex 2]],GroupVertices[Vertex],0)),1,1,"")</f>
        <v>2</v>
      </c>
      <c r="V397" s="35"/>
      <c r="W397" s="35"/>
      <c r="X397" s="35"/>
      <c r="Y397" s="35"/>
      <c r="Z397" s="35"/>
      <c r="AA397" s="35"/>
      <c r="AB397" s="35"/>
      <c r="AC397" s="35"/>
      <c r="AD397" s="35"/>
    </row>
    <row r="398" spans="1:30" ht="15">
      <c r="A398" s="66" t="s">
        <v>269</v>
      </c>
      <c r="B398" s="66" t="s">
        <v>270</v>
      </c>
      <c r="C398" s="67"/>
      <c r="D398" s="68">
        <v>1</v>
      </c>
      <c r="E398" s="69" t="s">
        <v>132</v>
      </c>
      <c r="F398" s="70"/>
      <c r="G398" s="67"/>
      <c r="H398" s="71"/>
      <c r="I398" s="72"/>
      <c r="J398" s="72"/>
      <c r="K398" s="35" t="s">
        <v>65</v>
      </c>
      <c r="L398" s="80">
        <v>398</v>
      </c>
      <c r="M398" s="80"/>
      <c r="N398" s="74"/>
      <c r="O398" s="91" t="s">
        <v>291</v>
      </c>
      <c r="P398" s="91">
        <v>1</v>
      </c>
      <c r="Q398" s="91" t="s">
        <v>292</v>
      </c>
      <c r="R398" s="91"/>
      <c r="S398" s="91"/>
      <c r="T398" s="90" t="str">
        <f>REPLACE(INDEX(GroupVertices[Group],MATCH(Edges[[#This Row],[Vertex 1]],GroupVertices[Vertex],0)),1,1,"")</f>
        <v>1</v>
      </c>
      <c r="U398" s="90" t="str">
        <f>REPLACE(INDEX(GroupVertices[Group],MATCH(Edges[[#This Row],[Vertex 2]],GroupVertices[Vertex],0)),1,1,"")</f>
        <v>2</v>
      </c>
      <c r="V398" s="35"/>
      <c r="W398" s="35"/>
      <c r="X398" s="35"/>
      <c r="Y398" s="35"/>
      <c r="Z398" s="35"/>
      <c r="AA398" s="35"/>
      <c r="AB398" s="35"/>
      <c r="AC398" s="35"/>
      <c r="AD398" s="35"/>
    </row>
    <row r="399" spans="1:30" ht="15">
      <c r="A399" s="66" t="s">
        <v>212</v>
      </c>
      <c r="B399" s="66" t="s">
        <v>270</v>
      </c>
      <c r="C399" s="67"/>
      <c r="D399" s="68">
        <v>1</v>
      </c>
      <c r="E399" s="69" t="s">
        <v>132</v>
      </c>
      <c r="F399" s="70"/>
      <c r="G399" s="67"/>
      <c r="H399" s="71"/>
      <c r="I399" s="72"/>
      <c r="J399" s="72"/>
      <c r="K399" s="35" t="s">
        <v>65</v>
      </c>
      <c r="L399" s="80">
        <v>399</v>
      </c>
      <c r="M399" s="80"/>
      <c r="N399" s="74"/>
      <c r="O399" s="91" t="s">
        <v>291</v>
      </c>
      <c r="P399" s="91">
        <v>1</v>
      </c>
      <c r="Q399" s="91" t="s">
        <v>292</v>
      </c>
      <c r="R399" s="91"/>
      <c r="S399" s="91"/>
      <c r="T399" s="90" t="str">
        <f>REPLACE(INDEX(GroupVertices[Group],MATCH(Edges[[#This Row],[Vertex 1]],GroupVertices[Vertex],0)),1,1,"")</f>
        <v>1</v>
      </c>
      <c r="U399" s="90" t="str">
        <f>REPLACE(INDEX(GroupVertices[Group],MATCH(Edges[[#This Row],[Vertex 2]],GroupVertices[Vertex],0)),1,1,"")</f>
        <v>2</v>
      </c>
      <c r="V399" s="35"/>
      <c r="W399" s="35"/>
      <c r="X399" s="35"/>
      <c r="Y399" s="35"/>
      <c r="Z399" s="35"/>
      <c r="AA399" s="35"/>
      <c r="AB399" s="35"/>
      <c r="AC399" s="35"/>
      <c r="AD399" s="35"/>
    </row>
    <row r="400" spans="1:30" ht="15">
      <c r="A400" s="66" t="s">
        <v>212</v>
      </c>
      <c r="B400" s="66" t="s">
        <v>219</v>
      </c>
      <c r="C400" s="67"/>
      <c r="D400" s="68">
        <v>1</v>
      </c>
      <c r="E400" s="69" t="s">
        <v>132</v>
      </c>
      <c r="F400" s="70"/>
      <c r="G400" s="67"/>
      <c r="H400" s="71"/>
      <c r="I400" s="72"/>
      <c r="J400" s="72"/>
      <c r="K400" s="35" t="s">
        <v>65</v>
      </c>
      <c r="L400" s="80">
        <v>400</v>
      </c>
      <c r="M400" s="80"/>
      <c r="N400" s="74"/>
      <c r="O400" s="91" t="s">
        <v>291</v>
      </c>
      <c r="P400" s="91">
        <v>1</v>
      </c>
      <c r="Q400" s="91" t="s">
        <v>292</v>
      </c>
      <c r="R400" s="91"/>
      <c r="S400" s="91"/>
      <c r="T400" s="90" t="str">
        <f>REPLACE(INDEX(GroupVertices[Group],MATCH(Edges[[#This Row],[Vertex 1]],GroupVertices[Vertex],0)),1,1,"")</f>
        <v>1</v>
      </c>
      <c r="U400" s="90" t="str">
        <f>REPLACE(INDEX(GroupVertices[Group],MATCH(Edges[[#This Row],[Vertex 2]],GroupVertices[Vertex],0)),1,1,"")</f>
        <v>2</v>
      </c>
      <c r="V400" s="35"/>
      <c r="W400" s="35"/>
      <c r="X400" s="35"/>
      <c r="Y400" s="35"/>
      <c r="Z400" s="35"/>
      <c r="AA400" s="35"/>
      <c r="AB400" s="35"/>
      <c r="AC400" s="35"/>
      <c r="AD400" s="35"/>
    </row>
    <row r="401" spans="1:30" ht="15">
      <c r="A401" s="66" t="s">
        <v>274</v>
      </c>
      <c r="B401" s="66" t="s">
        <v>219</v>
      </c>
      <c r="C401" s="67"/>
      <c r="D401" s="68">
        <v>1</v>
      </c>
      <c r="E401" s="69" t="s">
        <v>132</v>
      </c>
      <c r="F401" s="70"/>
      <c r="G401" s="67"/>
      <c r="H401" s="71"/>
      <c r="I401" s="72"/>
      <c r="J401" s="72"/>
      <c r="K401" s="35" t="s">
        <v>65</v>
      </c>
      <c r="L401" s="80">
        <v>401</v>
      </c>
      <c r="M401" s="80"/>
      <c r="N401" s="74"/>
      <c r="O401" s="91" t="s">
        <v>291</v>
      </c>
      <c r="P401" s="91">
        <v>1</v>
      </c>
      <c r="Q401" s="91" t="s">
        <v>292</v>
      </c>
      <c r="R401" s="91"/>
      <c r="S401" s="91"/>
      <c r="T401" s="90" t="str">
        <f>REPLACE(INDEX(GroupVertices[Group],MATCH(Edges[[#This Row],[Vertex 1]],GroupVertices[Vertex],0)),1,1,"")</f>
        <v>1</v>
      </c>
      <c r="U401" s="90" t="str">
        <f>REPLACE(INDEX(GroupVertices[Group],MATCH(Edges[[#This Row],[Vertex 2]],GroupVertices[Vertex],0)),1,1,"")</f>
        <v>2</v>
      </c>
      <c r="V401" s="35"/>
      <c r="W401" s="35"/>
      <c r="X401" s="35"/>
      <c r="Y401" s="35"/>
      <c r="Z401" s="35"/>
      <c r="AA401" s="35"/>
      <c r="AB401" s="35"/>
      <c r="AC401" s="35"/>
      <c r="AD401" s="35"/>
    </row>
    <row r="402" spans="1:30" ht="15">
      <c r="A402" s="66" t="s">
        <v>212</v>
      </c>
      <c r="B402" s="66" t="s">
        <v>269</v>
      </c>
      <c r="C402" s="67"/>
      <c r="D402" s="68">
        <v>1</v>
      </c>
      <c r="E402" s="69" t="s">
        <v>132</v>
      </c>
      <c r="F402" s="70"/>
      <c r="G402" s="67"/>
      <c r="H402" s="71"/>
      <c r="I402" s="72"/>
      <c r="J402" s="72"/>
      <c r="K402" s="35" t="s">
        <v>65</v>
      </c>
      <c r="L402" s="80">
        <v>402</v>
      </c>
      <c r="M402" s="80"/>
      <c r="N402" s="74"/>
      <c r="O402" s="91" t="s">
        <v>291</v>
      </c>
      <c r="P402" s="91">
        <v>1</v>
      </c>
      <c r="Q402" s="91" t="s">
        <v>292</v>
      </c>
      <c r="R402" s="91"/>
      <c r="S402" s="91"/>
      <c r="T402" s="90" t="str">
        <f>REPLACE(INDEX(GroupVertices[Group],MATCH(Edges[[#This Row],[Vertex 1]],GroupVertices[Vertex],0)),1,1,"")</f>
        <v>1</v>
      </c>
      <c r="U402" s="90" t="str">
        <f>REPLACE(INDEX(GroupVertices[Group],MATCH(Edges[[#This Row],[Vertex 2]],GroupVertices[Vertex],0)),1,1,"")</f>
        <v>1</v>
      </c>
      <c r="V402" s="35"/>
      <c r="W402" s="35"/>
      <c r="X402" s="35"/>
      <c r="Y402" s="35"/>
      <c r="Z402" s="35"/>
      <c r="AA402" s="35"/>
      <c r="AB402" s="35"/>
      <c r="AC402" s="35"/>
      <c r="AD402" s="35"/>
    </row>
    <row r="403" spans="1:30" ht="15">
      <c r="A403" s="66" t="s">
        <v>275</v>
      </c>
      <c r="B403" s="66" t="s">
        <v>269</v>
      </c>
      <c r="C403" s="67"/>
      <c r="D403" s="68">
        <v>1</v>
      </c>
      <c r="E403" s="69" t="s">
        <v>132</v>
      </c>
      <c r="F403" s="70"/>
      <c r="G403" s="67"/>
      <c r="H403" s="71"/>
      <c r="I403" s="72"/>
      <c r="J403" s="72"/>
      <c r="K403" s="35" t="s">
        <v>65</v>
      </c>
      <c r="L403" s="80">
        <v>403</v>
      </c>
      <c r="M403" s="80"/>
      <c r="N403" s="74"/>
      <c r="O403" s="91" t="s">
        <v>291</v>
      </c>
      <c r="P403" s="91">
        <v>1</v>
      </c>
      <c r="Q403" s="91" t="s">
        <v>292</v>
      </c>
      <c r="R403" s="91"/>
      <c r="S403" s="91"/>
      <c r="T403" s="90" t="str">
        <f>REPLACE(INDEX(GroupVertices[Group],MATCH(Edges[[#This Row],[Vertex 1]],GroupVertices[Vertex],0)),1,1,"")</f>
        <v>1</v>
      </c>
      <c r="U403" s="90" t="str">
        <f>REPLACE(INDEX(GroupVertices[Group],MATCH(Edges[[#This Row],[Vertex 2]],GroupVertices[Vertex],0)),1,1,"")</f>
        <v>1</v>
      </c>
      <c r="V403" s="35"/>
      <c r="W403" s="35"/>
      <c r="X403" s="35"/>
      <c r="Y403" s="35"/>
      <c r="Z403" s="35"/>
      <c r="AA403" s="35"/>
      <c r="AB403" s="35"/>
      <c r="AC403" s="35"/>
      <c r="AD403" s="35"/>
    </row>
    <row r="404" spans="1:30" ht="15">
      <c r="A404" s="66" t="s">
        <v>274</v>
      </c>
      <c r="B404" s="66" t="s">
        <v>269</v>
      </c>
      <c r="C404" s="67"/>
      <c r="D404" s="68">
        <v>1</v>
      </c>
      <c r="E404" s="69" t="s">
        <v>132</v>
      </c>
      <c r="F404" s="70"/>
      <c r="G404" s="67"/>
      <c r="H404" s="71"/>
      <c r="I404" s="72"/>
      <c r="J404" s="72"/>
      <c r="K404" s="35" t="s">
        <v>65</v>
      </c>
      <c r="L404" s="80">
        <v>404</v>
      </c>
      <c r="M404" s="80"/>
      <c r="N404" s="74"/>
      <c r="O404" s="91" t="s">
        <v>291</v>
      </c>
      <c r="P404" s="91">
        <v>1</v>
      </c>
      <c r="Q404" s="91" t="s">
        <v>292</v>
      </c>
      <c r="R404" s="91"/>
      <c r="S404" s="91"/>
      <c r="T404" s="90" t="str">
        <f>REPLACE(INDEX(GroupVertices[Group],MATCH(Edges[[#This Row],[Vertex 1]],GroupVertices[Vertex],0)),1,1,"")</f>
        <v>1</v>
      </c>
      <c r="U404" s="90" t="str">
        <f>REPLACE(INDEX(GroupVertices[Group],MATCH(Edges[[#This Row],[Vertex 2]],GroupVertices[Vertex],0)),1,1,"")</f>
        <v>1</v>
      </c>
      <c r="V404" s="35"/>
      <c r="W404" s="35"/>
      <c r="X404" s="35"/>
      <c r="Y404" s="35"/>
      <c r="Z404" s="35"/>
      <c r="AA404" s="35"/>
      <c r="AB404" s="35"/>
      <c r="AC404" s="35"/>
      <c r="AD404" s="35"/>
    </row>
    <row r="405" spans="1:30" ht="15">
      <c r="A405" s="66" t="s">
        <v>275</v>
      </c>
      <c r="B405" s="66" t="s">
        <v>274</v>
      </c>
      <c r="C405" s="67"/>
      <c r="D405" s="68">
        <v>1</v>
      </c>
      <c r="E405" s="69" t="s">
        <v>132</v>
      </c>
      <c r="F405" s="70"/>
      <c r="G405" s="67"/>
      <c r="H405" s="71"/>
      <c r="I405" s="72"/>
      <c r="J405" s="72"/>
      <c r="K405" s="35" t="s">
        <v>66</v>
      </c>
      <c r="L405" s="80">
        <v>405</v>
      </c>
      <c r="M405" s="80"/>
      <c r="N405" s="74"/>
      <c r="O405" s="91" t="s">
        <v>291</v>
      </c>
      <c r="P405" s="91">
        <v>1</v>
      </c>
      <c r="Q405" s="91" t="s">
        <v>292</v>
      </c>
      <c r="R405" s="91"/>
      <c r="S405" s="91"/>
      <c r="T405" s="90" t="str">
        <f>REPLACE(INDEX(GroupVertices[Group],MATCH(Edges[[#This Row],[Vertex 1]],GroupVertices[Vertex],0)),1,1,"")</f>
        <v>1</v>
      </c>
      <c r="U405" s="90" t="str">
        <f>REPLACE(INDEX(GroupVertices[Group],MATCH(Edges[[#This Row],[Vertex 2]],GroupVertices[Vertex],0)),1,1,"")</f>
        <v>1</v>
      </c>
      <c r="V405" s="35"/>
      <c r="W405" s="35"/>
      <c r="X405" s="35"/>
      <c r="Y405" s="35"/>
      <c r="Z405" s="35"/>
      <c r="AA405" s="35"/>
      <c r="AB405" s="35"/>
      <c r="AC405" s="35"/>
      <c r="AD405" s="35"/>
    </row>
    <row r="406" spans="1:30" ht="15">
      <c r="A406" s="66" t="s">
        <v>212</v>
      </c>
      <c r="B406" s="66" t="s">
        <v>275</v>
      </c>
      <c r="C406" s="67"/>
      <c r="D406" s="68">
        <v>1</v>
      </c>
      <c r="E406" s="69" t="s">
        <v>132</v>
      </c>
      <c r="F406" s="70"/>
      <c r="G406" s="67"/>
      <c r="H406" s="71"/>
      <c r="I406" s="72"/>
      <c r="J406" s="72"/>
      <c r="K406" s="35" t="s">
        <v>65</v>
      </c>
      <c r="L406" s="80">
        <v>406</v>
      </c>
      <c r="M406" s="80"/>
      <c r="N406" s="74"/>
      <c r="O406" s="91" t="s">
        <v>291</v>
      </c>
      <c r="P406" s="91">
        <v>1</v>
      </c>
      <c r="Q406" s="91" t="s">
        <v>292</v>
      </c>
      <c r="R406" s="91"/>
      <c r="S406" s="91"/>
      <c r="T406" s="90" t="str">
        <f>REPLACE(INDEX(GroupVertices[Group],MATCH(Edges[[#This Row],[Vertex 1]],GroupVertices[Vertex],0)),1,1,"")</f>
        <v>1</v>
      </c>
      <c r="U406" s="90" t="str">
        <f>REPLACE(INDEX(GroupVertices[Group],MATCH(Edges[[#This Row],[Vertex 2]],GroupVertices[Vertex],0)),1,1,"")</f>
        <v>1</v>
      </c>
      <c r="V406" s="35"/>
      <c r="W406" s="35"/>
      <c r="X406" s="35"/>
      <c r="Y406" s="35"/>
      <c r="Z406" s="35"/>
      <c r="AA406" s="35"/>
      <c r="AB406" s="35"/>
      <c r="AC406" s="35"/>
      <c r="AD406" s="35"/>
    </row>
    <row r="407" spans="1:30" ht="15">
      <c r="A407" s="66" t="s">
        <v>274</v>
      </c>
      <c r="B407" s="66" t="s">
        <v>275</v>
      </c>
      <c r="C407" s="67"/>
      <c r="D407" s="68">
        <v>1</v>
      </c>
      <c r="E407" s="69" t="s">
        <v>132</v>
      </c>
      <c r="F407" s="70"/>
      <c r="G407" s="67"/>
      <c r="H407" s="71"/>
      <c r="I407" s="72"/>
      <c r="J407" s="72"/>
      <c r="K407" s="35" t="s">
        <v>66</v>
      </c>
      <c r="L407" s="80">
        <v>407</v>
      </c>
      <c r="M407" s="80"/>
      <c r="N407" s="74"/>
      <c r="O407" s="91" t="s">
        <v>291</v>
      </c>
      <c r="P407" s="91">
        <v>1</v>
      </c>
      <c r="Q407" s="91" t="s">
        <v>292</v>
      </c>
      <c r="R407" s="91"/>
      <c r="S407" s="91"/>
      <c r="T407" s="90" t="str">
        <f>REPLACE(INDEX(GroupVertices[Group],MATCH(Edges[[#This Row],[Vertex 1]],GroupVertices[Vertex],0)),1,1,"")</f>
        <v>1</v>
      </c>
      <c r="U407" s="90" t="str">
        <f>REPLACE(INDEX(GroupVertices[Group],MATCH(Edges[[#This Row],[Vertex 2]],GroupVertices[Vertex],0)),1,1,"")</f>
        <v>1</v>
      </c>
      <c r="V407" s="35"/>
      <c r="W407" s="35"/>
      <c r="X407" s="35"/>
      <c r="Y407" s="35"/>
      <c r="Z407" s="35"/>
      <c r="AA407" s="35"/>
      <c r="AB407" s="35"/>
      <c r="AC407" s="35"/>
      <c r="AD407" s="35"/>
    </row>
    <row r="408" spans="1:30" ht="15">
      <c r="A408" s="81" t="s">
        <v>212</v>
      </c>
      <c r="B408" s="81" t="s">
        <v>274</v>
      </c>
      <c r="C408" s="82"/>
      <c r="D408" s="83">
        <v>1</v>
      </c>
      <c r="E408" s="84" t="s">
        <v>132</v>
      </c>
      <c r="F408" s="85"/>
      <c r="G408" s="82"/>
      <c r="H408" s="86"/>
      <c r="I408" s="87"/>
      <c r="J408" s="87"/>
      <c r="K408" s="35" t="s">
        <v>65</v>
      </c>
      <c r="L408" s="88">
        <v>408</v>
      </c>
      <c r="M408" s="88"/>
      <c r="N408" s="89"/>
      <c r="O408" s="92" t="s">
        <v>291</v>
      </c>
      <c r="P408" s="92">
        <v>1</v>
      </c>
      <c r="Q408" s="92" t="s">
        <v>292</v>
      </c>
      <c r="R408" s="92"/>
      <c r="S408" s="92"/>
      <c r="T408" s="90" t="str">
        <f>REPLACE(INDEX(GroupVertices[Group],MATCH(Edges[[#This Row],[Vertex 1]],GroupVertices[Vertex],0)),1,1,"")</f>
        <v>1</v>
      </c>
      <c r="U408" s="90" t="str">
        <f>REPLACE(INDEX(GroupVertices[Group],MATCH(Edges[[#This Row],[Vertex 2]],GroupVertices[Vertex],0)),1,1,"")</f>
        <v>1</v>
      </c>
      <c r="V408" s="35"/>
      <c r="W408" s="35"/>
      <c r="X408" s="35"/>
      <c r="Y408" s="35"/>
      <c r="Z408" s="35"/>
      <c r="AA408" s="35"/>
      <c r="AB408" s="35"/>
      <c r="AC408" s="35"/>
      <c r="AD408" s="3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8"/>
    <dataValidation allowBlank="1" showErrorMessage="1" sqref="N2:N4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8"/>
    <dataValidation allowBlank="1" showInputMessage="1" promptTitle="Edge Color" prompt="To select an optional edge color, right-click and select Select Color on the right-click menu." sqref="C3:C408"/>
    <dataValidation allowBlank="1" showInputMessage="1" promptTitle="Edge Width" prompt="Enter an optional edge width between 1 and 10." errorTitle="Invalid Edge Width" error="The optional edge width must be a whole number between 1 and 10." sqref="D3:D408"/>
    <dataValidation allowBlank="1" showInputMessage="1" promptTitle="Edge Opacity" prompt="Enter an optional edge opacity between 0 (transparent) and 100 (opaque)." errorTitle="Invalid Edge Opacity" error="The optional edge opacity must be a whole number between 0 and 10." sqref="F3:F4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8">
      <formula1>ValidEdgeVisibilities</formula1>
    </dataValidation>
    <dataValidation allowBlank="1" showInputMessage="1" showErrorMessage="1" promptTitle="Vertex 1 Name" prompt="Enter the name of the edge's first vertex." sqref="A3:A408"/>
    <dataValidation allowBlank="1" showInputMessage="1" showErrorMessage="1" promptTitle="Vertex 2 Name" prompt="Enter the name of the edge's second vertex." sqref="B3:B408"/>
    <dataValidation allowBlank="1" showInputMessage="1" showErrorMessage="1" promptTitle="Edge Label" prompt="Enter an optional edge label." errorTitle="Invalid Edge Visibility" error="You have entered an unrecognized edge visibility.  Try selecting from the drop-down list instead." sqref="H3:H4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2045</v>
      </c>
      <c r="B2" s="113" t="s">
        <v>2046</v>
      </c>
      <c r="C2" s="55" t="s">
        <v>2047</v>
      </c>
    </row>
    <row r="3" spans="1:3" ht="15">
      <c r="A3" s="112" t="s">
        <v>436</v>
      </c>
      <c r="B3" s="112" t="s">
        <v>436</v>
      </c>
      <c r="C3" s="35">
        <v>46</v>
      </c>
    </row>
    <row r="4" spans="1:3" ht="15">
      <c r="A4" s="112" t="s">
        <v>436</v>
      </c>
      <c r="B4" s="112" t="s">
        <v>437</v>
      </c>
      <c r="C4" s="35">
        <v>35</v>
      </c>
    </row>
    <row r="5" spans="1:3" ht="15">
      <c r="A5" s="112" t="s">
        <v>436</v>
      </c>
      <c r="B5" s="112" t="s">
        <v>438</v>
      </c>
      <c r="C5" s="35">
        <v>26</v>
      </c>
    </row>
    <row r="6" spans="1:3" ht="15">
      <c r="A6" s="112" t="s">
        <v>436</v>
      </c>
      <c r="B6" s="112" t="s">
        <v>439</v>
      </c>
      <c r="C6" s="35">
        <v>7</v>
      </c>
    </row>
    <row r="7" spans="1:3" ht="15">
      <c r="A7" s="112" t="s">
        <v>436</v>
      </c>
      <c r="B7" s="112" t="s">
        <v>440</v>
      </c>
      <c r="C7" s="35">
        <v>2</v>
      </c>
    </row>
    <row r="8" spans="1:3" ht="15">
      <c r="A8" s="112" t="s">
        <v>437</v>
      </c>
      <c r="B8" s="112" t="s">
        <v>436</v>
      </c>
      <c r="C8" s="35">
        <v>6</v>
      </c>
    </row>
    <row r="9" spans="1:3" ht="15">
      <c r="A9" s="112" t="s">
        <v>437</v>
      </c>
      <c r="B9" s="112" t="s">
        <v>437</v>
      </c>
      <c r="C9" s="35">
        <v>110</v>
      </c>
    </row>
    <row r="10" spans="1:3" ht="15">
      <c r="A10" s="112" t="s">
        <v>437</v>
      </c>
      <c r="B10" s="112" t="s">
        <v>438</v>
      </c>
      <c r="C10" s="35">
        <v>37</v>
      </c>
    </row>
    <row r="11" spans="1:3" ht="15">
      <c r="A11" s="112" t="s">
        <v>437</v>
      </c>
      <c r="B11" s="112" t="s">
        <v>439</v>
      </c>
      <c r="C11" s="35">
        <v>7</v>
      </c>
    </row>
    <row r="12" spans="1:3" ht="15">
      <c r="A12" s="112" t="s">
        <v>437</v>
      </c>
      <c r="B12" s="112" t="s">
        <v>440</v>
      </c>
      <c r="C12" s="35">
        <v>4</v>
      </c>
    </row>
    <row r="13" spans="1:3" ht="15">
      <c r="A13" s="112" t="s">
        <v>438</v>
      </c>
      <c r="B13" s="112" t="s">
        <v>437</v>
      </c>
      <c r="C13" s="35">
        <v>26</v>
      </c>
    </row>
    <row r="14" spans="1:3" ht="15">
      <c r="A14" s="112" t="s">
        <v>438</v>
      </c>
      <c r="B14" s="112" t="s">
        <v>438</v>
      </c>
      <c r="C14" s="35">
        <v>60</v>
      </c>
    </row>
    <row r="15" spans="1:3" ht="15">
      <c r="A15" s="112" t="s">
        <v>438</v>
      </c>
      <c r="B15" s="112" t="s">
        <v>439</v>
      </c>
      <c r="C15" s="35">
        <v>7</v>
      </c>
    </row>
    <row r="16" spans="1:3" ht="15">
      <c r="A16" s="112" t="s">
        <v>438</v>
      </c>
      <c r="B16" s="112" t="s">
        <v>440</v>
      </c>
      <c r="C16" s="35">
        <v>4</v>
      </c>
    </row>
    <row r="17" spans="1:3" ht="15">
      <c r="A17" s="112" t="s">
        <v>439</v>
      </c>
      <c r="B17" s="112" t="s">
        <v>436</v>
      </c>
      <c r="C17" s="35">
        <v>1</v>
      </c>
    </row>
    <row r="18" spans="1:3" ht="15">
      <c r="A18" s="112" t="s">
        <v>439</v>
      </c>
      <c r="B18" s="112" t="s">
        <v>437</v>
      </c>
      <c r="C18" s="35">
        <v>7</v>
      </c>
    </row>
    <row r="19" spans="1:3" ht="15">
      <c r="A19" s="112" t="s">
        <v>439</v>
      </c>
      <c r="B19" s="112" t="s">
        <v>438</v>
      </c>
      <c r="C19" s="35">
        <v>5</v>
      </c>
    </row>
    <row r="20" spans="1:3" ht="15">
      <c r="A20" s="112" t="s">
        <v>439</v>
      </c>
      <c r="B20" s="112" t="s">
        <v>439</v>
      </c>
      <c r="C20" s="35">
        <v>8</v>
      </c>
    </row>
    <row r="21" spans="1:3" ht="15">
      <c r="A21" s="112" t="s">
        <v>440</v>
      </c>
      <c r="B21" s="112" t="s">
        <v>436</v>
      </c>
      <c r="C21" s="35">
        <v>1</v>
      </c>
    </row>
    <row r="22" spans="1:3" ht="15">
      <c r="A22" s="112" t="s">
        <v>440</v>
      </c>
      <c r="B22" s="112" t="s">
        <v>437</v>
      </c>
      <c r="C22" s="35">
        <v>3</v>
      </c>
    </row>
    <row r="23" spans="1:3" ht="15">
      <c r="A23" s="112" t="s">
        <v>440</v>
      </c>
      <c r="B23" s="112" t="s">
        <v>438</v>
      </c>
      <c r="C23" s="35">
        <v>2</v>
      </c>
    </row>
    <row r="24" spans="1:3" ht="15">
      <c r="A24" s="112" t="s">
        <v>440</v>
      </c>
      <c r="B24" s="112" t="s">
        <v>439</v>
      </c>
      <c r="C24" s="35">
        <v>1</v>
      </c>
    </row>
    <row r="25" spans="1:3" ht="15">
      <c r="A25" s="112" t="s">
        <v>440</v>
      </c>
      <c r="B25" s="112" t="s">
        <v>440</v>
      </c>
      <c r="C25" s="35">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2065</v>
      </c>
      <c r="B1" s="13" t="s">
        <v>17</v>
      </c>
    </row>
    <row r="2" spans="1:2" ht="15">
      <c r="A2" s="90" t="s">
        <v>2066</v>
      </c>
      <c r="B2" s="90"/>
    </row>
    <row r="3" spans="1:2" ht="15">
      <c r="A3" s="91" t="s">
        <v>2067</v>
      </c>
      <c r="B3" s="90"/>
    </row>
    <row r="4" spans="1:2" ht="15">
      <c r="A4" s="91" t="s">
        <v>2068</v>
      </c>
      <c r="B4" s="90"/>
    </row>
    <row r="5" spans="1:2" ht="15">
      <c r="A5" s="91" t="s">
        <v>2069</v>
      </c>
      <c r="B5" s="90"/>
    </row>
    <row r="6" spans="1:2" ht="15">
      <c r="A6" s="91" t="s">
        <v>2070</v>
      </c>
      <c r="B6" s="90"/>
    </row>
    <row r="7" spans="1:2" ht="15">
      <c r="A7" s="91" t="s">
        <v>300</v>
      </c>
      <c r="B7" s="9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2071</v>
      </c>
      <c r="B1" s="13" t="s">
        <v>34</v>
      </c>
    </row>
    <row r="2" spans="1:2" ht="15">
      <c r="A2" s="103" t="s">
        <v>212</v>
      </c>
      <c r="B2" s="90">
        <v>4290.570707</v>
      </c>
    </row>
    <row r="3" spans="1:2" ht="15">
      <c r="A3" s="107" t="s">
        <v>270</v>
      </c>
      <c r="B3" s="90">
        <v>431.428571</v>
      </c>
    </row>
    <row r="4" spans="1:2" ht="15">
      <c r="A4" s="107" t="s">
        <v>217</v>
      </c>
      <c r="B4" s="90">
        <v>139.888095</v>
      </c>
    </row>
    <row r="5" spans="1:2" ht="15">
      <c r="A5" s="107" t="s">
        <v>267</v>
      </c>
      <c r="B5" s="90">
        <v>86.924603</v>
      </c>
    </row>
    <row r="6" spans="1:2" ht="15">
      <c r="A6" s="107" t="s">
        <v>253</v>
      </c>
      <c r="B6" s="90">
        <v>63.419048</v>
      </c>
    </row>
    <row r="7" spans="1:2" ht="15">
      <c r="A7" s="107" t="s">
        <v>233</v>
      </c>
      <c r="B7" s="90">
        <v>49.013492</v>
      </c>
    </row>
    <row r="8" spans="1:2" ht="15">
      <c r="A8" s="107" t="s">
        <v>244</v>
      </c>
      <c r="B8" s="90">
        <v>46.864286</v>
      </c>
    </row>
    <row r="9" spans="1:2" ht="15">
      <c r="A9" s="107" t="s">
        <v>243</v>
      </c>
      <c r="B9" s="90">
        <v>46.861183</v>
      </c>
    </row>
    <row r="10" spans="1:2" ht="15">
      <c r="A10" s="107" t="s">
        <v>245</v>
      </c>
      <c r="B10" s="90">
        <v>43.129437</v>
      </c>
    </row>
    <row r="11" spans="1:2" ht="15">
      <c r="A11" s="107" t="s">
        <v>271</v>
      </c>
      <c r="B11" s="90">
        <v>42.352381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s>
  <sheetData>
    <row r="1" spans="1:12" ht="15" customHeight="1">
      <c r="A1" s="13" t="s">
        <v>2072</v>
      </c>
      <c r="B1" s="13" t="s">
        <v>2073</v>
      </c>
      <c r="C1" s="13" t="s">
        <v>2074</v>
      </c>
      <c r="D1" s="13" t="s">
        <v>2076</v>
      </c>
      <c r="E1" s="13" t="s">
        <v>2075</v>
      </c>
      <c r="F1" s="13" t="s">
        <v>2078</v>
      </c>
      <c r="G1" s="13" t="s">
        <v>2077</v>
      </c>
      <c r="H1" s="13" t="s">
        <v>2080</v>
      </c>
      <c r="I1" s="13" t="s">
        <v>2079</v>
      </c>
      <c r="J1" s="13" t="s">
        <v>2082</v>
      </c>
      <c r="K1" s="13" t="s">
        <v>2081</v>
      </c>
      <c r="L1" s="13" t="s">
        <v>2083</v>
      </c>
    </row>
    <row r="2" spans="1:12" ht="15">
      <c r="A2" s="106" t="s">
        <v>458</v>
      </c>
      <c r="B2" s="106">
        <v>515</v>
      </c>
      <c r="C2" s="106" t="s">
        <v>458</v>
      </c>
      <c r="D2" s="106">
        <v>127</v>
      </c>
      <c r="E2" s="106" t="s">
        <v>458</v>
      </c>
      <c r="F2" s="106">
        <v>163</v>
      </c>
      <c r="G2" s="106" t="s">
        <v>458</v>
      </c>
      <c r="H2" s="106">
        <v>138</v>
      </c>
      <c r="I2" s="106" t="s">
        <v>458</v>
      </c>
      <c r="J2" s="106">
        <v>50</v>
      </c>
      <c r="K2" s="106" t="s">
        <v>458</v>
      </c>
      <c r="L2" s="106">
        <v>37</v>
      </c>
    </row>
    <row r="3" spans="1:12" ht="15">
      <c r="A3" s="108" t="s">
        <v>459</v>
      </c>
      <c r="B3" s="106">
        <v>315</v>
      </c>
      <c r="C3" s="106" t="s">
        <v>459</v>
      </c>
      <c r="D3" s="106">
        <v>78</v>
      </c>
      <c r="E3" s="106" t="s">
        <v>459</v>
      </c>
      <c r="F3" s="106">
        <v>100</v>
      </c>
      <c r="G3" s="106" t="s">
        <v>459</v>
      </c>
      <c r="H3" s="106">
        <v>96</v>
      </c>
      <c r="I3" s="106" t="s">
        <v>459</v>
      </c>
      <c r="J3" s="106">
        <v>23</v>
      </c>
      <c r="K3" s="106" t="s">
        <v>459</v>
      </c>
      <c r="L3" s="106">
        <v>18</v>
      </c>
    </row>
    <row r="4" spans="1:12" ht="15">
      <c r="A4" s="108" t="s">
        <v>460</v>
      </c>
      <c r="B4" s="106">
        <v>176</v>
      </c>
      <c r="C4" s="106" t="s">
        <v>460</v>
      </c>
      <c r="D4" s="106">
        <v>43</v>
      </c>
      <c r="E4" s="106" t="s">
        <v>270</v>
      </c>
      <c r="F4" s="106">
        <v>59</v>
      </c>
      <c r="G4" s="106" t="s">
        <v>460</v>
      </c>
      <c r="H4" s="106">
        <v>67</v>
      </c>
      <c r="I4" s="106" t="s">
        <v>460</v>
      </c>
      <c r="J4" s="106">
        <v>16</v>
      </c>
      <c r="K4" s="106" t="s">
        <v>460</v>
      </c>
      <c r="L4" s="106">
        <v>15</v>
      </c>
    </row>
    <row r="5" spans="1:12" ht="15">
      <c r="A5" s="108" t="s">
        <v>270</v>
      </c>
      <c r="B5" s="106">
        <v>121</v>
      </c>
      <c r="C5" s="106" t="s">
        <v>469</v>
      </c>
      <c r="D5" s="106">
        <v>33</v>
      </c>
      <c r="E5" s="106" t="s">
        <v>461</v>
      </c>
      <c r="F5" s="106">
        <v>44</v>
      </c>
      <c r="G5" s="106" t="s">
        <v>462</v>
      </c>
      <c r="H5" s="106">
        <v>66</v>
      </c>
      <c r="I5" s="106" t="s">
        <v>264</v>
      </c>
      <c r="J5" s="106">
        <v>14</v>
      </c>
      <c r="K5" s="106" t="s">
        <v>535</v>
      </c>
      <c r="L5" s="106">
        <v>11</v>
      </c>
    </row>
    <row r="6" spans="1:12" ht="15">
      <c r="A6" s="108" t="s">
        <v>461</v>
      </c>
      <c r="B6" s="106">
        <v>118</v>
      </c>
      <c r="C6" s="106" t="s">
        <v>486</v>
      </c>
      <c r="D6" s="106">
        <v>33</v>
      </c>
      <c r="E6" s="106" t="s">
        <v>464</v>
      </c>
      <c r="F6" s="106">
        <v>40</v>
      </c>
      <c r="G6" s="106" t="s">
        <v>467</v>
      </c>
      <c r="H6" s="106">
        <v>59</v>
      </c>
      <c r="I6" s="106" t="s">
        <v>475</v>
      </c>
      <c r="J6" s="106">
        <v>13</v>
      </c>
      <c r="K6" s="106" t="s">
        <v>461</v>
      </c>
      <c r="L6" s="106">
        <v>11</v>
      </c>
    </row>
    <row r="7" spans="1:12" ht="15">
      <c r="A7" s="108" t="s">
        <v>462</v>
      </c>
      <c r="B7" s="106">
        <v>111</v>
      </c>
      <c r="C7" s="106" t="s">
        <v>463</v>
      </c>
      <c r="D7" s="106">
        <v>25</v>
      </c>
      <c r="E7" s="106" t="s">
        <v>460</v>
      </c>
      <c r="F7" s="106">
        <v>35</v>
      </c>
      <c r="G7" s="106" t="s">
        <v>270</v>
      </c>
      <c r="H7" s="106">
        <v>37</v>
      </c>
      <c r="I7" s="106" t="s">
        <v>270</v>
      </c>
      <c r="J7" s="106">
        <v>11</v>
      </c>
      <c r="K7" s="106" t="s">
        <v>466</v>
      </c>
      <c r="L7" s="106">
        <v>10</v>
      </c>
    </row>
    <row r="8" spans="1:12" ht="15">
      <c r="A8" s="108" t="s">
        <v>463</v>
      </c>
      <c r="B8" s="106">
        <v>81</v>
      </c>
      <c r="C8" s="106" t="s">
        <v>471</v>
      </c>
      <c r="D8" s="106">
        <v>24</v>
      </c>
      <c r="E8" s="106" t="s">
        <v>471</v>
      </c>
      <c r="F8" s="106">
        <v>24</v>
      </c>
      <c r="G8" s="106" t="s">
        <v>461</v>
      </c>
      <c r="H8" s="106">
        <v>36</v>
      </c>
      <c r="I8" s="106" t="s">
        <v>262</v>
      </c>
      <c r="J8" s="106">
        <v>11</v>
      </c>
      <c r="K8" s="106" t="s">
        <v>506</v>
      </c>
      <c r="L8" s="106">
        <v>8</v>
      </c>
    </row>
    <row r="9" spans="1:12" ht="15">
      <c r="A9" s="108" t="s">
        <v>464</v>
      </c>
      <c r="B9" s="106">
        <v>74</v>
      </c>
      <c r="C9" s="106" t="s">
        <v>465</v>
      </c>
      <c r="D9" s="106">
        <v>23</v>
      </c>
      <c r="E9" s="106" t="s">
        <v>468</v>
      </c>
      <c r="F9" s="106">
        <v>19</v>
      </c>
      <c r="G9" s="106" t="s">
        <v>463</v>
      </c>
      <c r="H9" s="106">
        <v>35</v>
      </c>
      <c r="I9" s="106" t="s">
        <v>466</v>
      </c>
      <c r="J9" s="106">
        <v>10</v>
      </c>
      <c r="K9" s="106" t="s">
        <v>479</v>
      </c>
      <c r="L9" s="106">
        <v>8</v>
      </c>
    </row>
    <row r="10" spans="1:12" ht="15">
      <c r="A10" s="108" t="s">
        <v>465</v>
      </c>
      <c r="B10" s="106">
        <v>68</v>
      </c>
      <c r="C10" s="106" t="s">
        <v>464</v>
      </c>
      <c r="D10" s="106">
        <v>22</v>
      </c>
      <c r="E10" s="106" t="s">
        <v>478</v>
      </c>
      <c r="F10" s="106">
        <v>19</v>
      </c>
      <c r="G10" s="106" t="s">
        <v>477</v>
      </c>
      <c r="H10" s="106">
        <v>32</v>
      </c>
      <c r="I10" s="106" t="s">
        <v>461</v>
      </c>
      <c r="J10" s="106">
        <v>10</v>
      </c>
      <c r="K10" s="106" t="s">
        <v>724</v>
      </c>
      <c r="L10" s="106">
        <v>7</v>
      </c>
    </row>
    <row r="11" spans="1:12" ht="15">
      <c r="A11" s="108" t="s">
        <v>466</v>
      </c>
      <c r="B11" s="106">
        <v>67</v>
      </c>
      <c r="C11" s="106" t="s">
        <v>499</v>
      </c>
      <c r="D11" s="106">
        <v>22</v>
      </c>
      <c r="E11" s="106" t="s">
        <v>462</v>
      </c>
      <c r="F11" s="106">
        <v>18</v>
      </c>
      <c r="G11" s="106" t="s">
        <v>468</v>
      </c>
      <c r="H11" s="106">
        <v>31</v>
      </c>
      <c r="I11" s="106" t="s">
        <v>501</v>
      </c>
      <c r="J11" s="106">
        <v>10</v>
      </c>
      <c r="K11" s="106" t="s">
        <v>488</v>
      </c>
      <c r="L11" s="106">
        <v>7</v>
      </c>
    </row>
    <row r="14" spans="1:12" ht="15" customHeight="1">
      <c r="A14" s="13" t="s">
        <v>2090</v>
      </c>
      <c r="B14" s="13" t="s">
        <v>2073</v>
      </c>
      <c r="C14" s="13" t="s">
        <v>2101</v>
      </c>
      <c r="D14" s="13" t="s">
        <v>2076</v>
      </c>
      <c r="E14" s="13" t="s">
        <v>2108</v>
      </c>
      <c r="F14" s="13" t="s">
        <v>2078</v>
      </c>
      <c r="G14" s="13" t="s">
        <v>2114</v>
      </c>
      <c r="H14" s="13" t="s">
        <v>2080</v>
      </c>
      <c r="I14" s="13" t="s">
        <v>2122</v>
      </c>
      <c r="J14" s="13" t="s">
        <v>2082</v>
      </c>
      <c r="K14" s="13" t="s">
        <v>2130</v>
      </c>
      <c r="L14" s="13" t="s">
        <v>2083</v>
      </c>
    </row>
    <row r="15" spans="1:12" ht="15">
      <c r="A15" s="106" t="s">
        <v>2091</v>
      </c>
      <c r="B15" s="106">
        <v>38</v>
      </c>
      <c r="C15" s="106" t="s">
        <v>2092</v>
      </c>
      <c r="D15" s="106">
        <v>22</v>
      </c>
      <c r="E15" s="106" t="s">
        <v>2091</v>
      </c>
      <c r="F15" s="106">
        <v>25</v>
      </c>
      <c r="G15" s="106" t="s">
        <v>2098</v>
      </c>
      <c r="H15" s="106">
        <v>14</v>
      </c>
      <c r="I15" s="106" t="s">
        <v>2094</v>
      </c>
      <c r="J15" s="106">
        <v>6</v>
      </c>
      <c r="K15" s="106" t="s">
        <v>2131</v>
      </c>
      <c r="L15" s="106">
        <v>6</v>
      </c>
    </row>
    <row r="16" spans="1:12" ht="15">
      <c r="A16" s="108" t="s">
        <v>2092</v>
      </c>
      <c r="B16" s="106">
        <v>23</v>
      </c>
      <c r="C16" s="106" t="s">
        <v>2100</v>
      </c>
      <c r="D16" s="106">
        <v>12</v>
      </c>
      <c r="E16" s="106" t="s">
        <v>2097</v>
      </c>
      <c r="F16" s="106">
        <v>15</v>
      </c>
      <c r="G16" s="106" t="s">
        <v>2115</v>
      </c>
      <c r="H16" s="106">
        <v>12</v>
      </c>
      <c r="I16" s="106" t="s">
        <v>2123</v>
      </c>
      <c r="J16" s="106">
        <v>6</v>
      </c>
      <c r="K16" s="106" t="s">
        <v>2132</v>
      </c>
      <c r="L16" s="106">
        <v>5</v>
      </c>
    </row>
    <row r="17" spans="1:12" ht="15">
      <c r="A17" s="108" t="s">
        <v>2093</v>
      </c>
      <c r="B17" s="106">
        <v>20</v>
      </c>
      <c r="C17" s="106" t="s">
        <v>2093</v>
      </c>
      <c r="D17" s="106">
        <v>8</v>
      </c>
      <c r="E17" s="106" t="s">
        <v>2099</v>
      </c>
      <c r="F17" s="106">
        <v>13</v>
      </c>
      <c r="G17" s="106" t="s">
        <v>2096</v>
      </c>
      <c r="H17" s="106">
        <v>10</v>
      </c>
      <c r="I17" s="106" t="s">
        <v>2095</v>
      </c>
      <c r="J17" s="106">
        <v>5</v>
      </c>
      <c r="K17" s="106" t="s">
        <v>2133</v>
      </c>
      <c r="L17" s="106">
        <v>4</v>
      </c>
    </row>
    <row r="18" spans="1:12" ht="15">
      <c r="A18" s="108" t="s">
        <v>2094</v>
      </c>
      <c r="B18" s="106">
        <v>16</v>
      </c>
      <c r="C18" s="106" t="s">
        <v>2091</v>
      </c>
      <c r="D18" s="106">
        <v>8</v>
      </c>
      <c r="E18" s="106" t="s">
        <v>2109</v>
      </c>
      <c r="F18" s="106">
        <v>9</v>
      </c>
      <c r="G18" s="106" t="s">
        <v>2116</v>
      </c>
      <c r="H18" s="106">
        <v>9</v>
      </c>
      <c r="I18" s="106" t="s">
        <v>2105</v>
      </c>
      <c r="J18" s="106">
        <v>4</v>
      </c>
      <c r="K18" s="106" t="s">
        <v>2134</v>
      </c>
      <c r="L18" s="106">
        <v>4</v>
      </c>
    </row>
    <row r="19" spans="1:12" ht="15">
      <c r="A19" s="108" t="s">
        <v>2095</v>
      </c>
      <c r="B19" s="106">
        <v>16</v>
      </c>
      <c r="C19" s="106" t="s">
        <v>2102</v>
      </c>
      <c r="D19" s="106">
        <v>6</v>
      </c>
      <c r="E19" s="106" t="s">
        <v>2093</v>
      </c>
      <c r="F19" s="106">
        <v>8</v>
      </c>
      <c r="G19" s="106" t="s">
        <v>2117</v>
      </c>
      <c r="H19" s="106">
        <v>8</v>
      </c>
      <c r="I19" s="106" t="s">
        <v>2124</v>
      </c>
      <c r="J19" s="106">
        <v>3</v>
      </c>
      <c r="K19" s="106" t="s">
        <v>2135</v>
      </c>
      <c r="L19" s="106">
        <v>4</v>
      </c>
    </row>
    <row r="20" spans="1:12" ht="15">
      <c r="A20" s="108" t="s">
        <v>2096</v>
      </c>
      <c r="B20" s="106">
        <v>16</v>
      </c>
      <c r="C20" s="106" t="s">
        <v>2103</v>
      </c>
      <c r="D20" s="106">
        <v>6</v>
      </c>
      <c r="E20" s="106" t="s">
        <v>2110</v>
      </c>
      <c r="F20" s="106">
        <v>8</v>
      </c>
      <c r="G20" s="106" t="s">
        <v>2118</v>
      </c>
      <c r="H20" s="106">
        <v>7</v>
      </c>
      <c r="I20" s="106" t="s">
        <v>2125</v>
      </c>
      <c r="J20" s="106">
        <v>3</v>
      </c>
      <c r="K20" s="106" t="s">
        <v>2136</v>
      </c>
      <c r="L20" s="106">
        <v>4</v>
      </c>
    </row>
    <row r="21" spans="1:12" ht="15">
      <c r="A21" s="108" t="s">
        <v>2097</v>
      </c>
      <c r="B21" s="106">
        <v>16</v>
      </c>
      <c r="C21" s="106" t="s">
        <v>2104</v>
      </c>
      <c r="D21" s="106">
        <v>6</v>
      </c>
      <c r="E21" s="106" t="s">
        <v>2111</v>
      </c>
      <c r="F21" s="106">
        <v>8</v>
      </c>
      <c r="G21" s="106" t="s">
        <v>2119</v>
      </c>
      <c r="H21" s="106">
        <v>6</v>
      </c>
      <c r="I21" s="106" t="s">
        <v>2126</v>
      </c>
      <c r="J21" s="106">
        <v>3</v>
      </c>
      <c r="K21" s="106" t="s">
        <v>2137</v>
      </c>
      <c r="L21" s="106">
        <v>3</v>
      </c>
    </row>
    <row r="22" spans="1:12" ht="15">
      <c r="A22" s="108" t="s">
        <v>2098</v>
      </c>
      <c r="B22" s="106">
        <v>14</v>
      </c>
      <c r="C22" s="106" t="s">
        <v>2105</v>
      </c>
      <c r="D22" s="106">
        <v>6</v>
      </c>
      <c r="E22" s="106" t="s">
        <v>2112</v>
      </c>
      <c r="F22" s="106">
        <v>7</v>
      </c>
      <c r="G22" s="106" t="s">
        <v>2120</v>
      </c>
      <c r="H22" s="106">
        <v>6</v>
      </c>
      <c r="I22" s="106" t="s">
        <v>2127</v>
      </c>
      <c r="J22" s="106">
        <v>3</v>
      </c>
      <c r="K22" s="106" t="s">
        <v>2138</v>
      </c>
      <c r="L22" s="106">
        <v>3</v>
      </c>
    </row>
    <row r="23" spans="1:12" ht="15">
      <c r="A23" s="108" t="s">
        <v>2099</v>
      </c>
      <c r="B23" s="106">
        <v>13</v>
      </c>
      <c r="C23" s="106" t="s">
        <v>2106</v>
      </c>
      <c r="D23" s="106">
        <v>5</v>
      </c>
      <c r="E23" s="106" t="s">
        <v>2094</v>
      </c>
      <c r="F23" s="106">
        <v>6</v>
      </c>
      <c r="G23" s="106" t="s">
        <v>2121</v>
      </c>
      <c r="H23" s="106">
        <v>6</v>
      </c>
      <c r="I23" s="106" t="s">
        <v>2128</v>
      </c>
      <c r="J23" s="106">
        <v>3</v>
      </c>
      <c r="K23" s="106" t="s">
        <v>2119</v>
      </c>
      <c r="L23" s="106">
        <v>3</v>
      </c>
    </row>
    <row r="24" spans="1:12" ht="15">
      <c r="A24" s="108" t="s">
        <v>2100</v>
      </c>
      <c r="B24" s="106">
        <v>12</v>
      </c>
      <c r="C24" s="106" t="s">
        <v>2107</v>
      </c>
      <c r="D24" s="106">
        <v>5</v>
      </c>
      <c r="E24" s="106" t="s">
        <v>2113</v>
      </c>
      <c r="F24" s="106">
        <v>6</v>
      </c>
      <c r="G24" s="106" t="s">
        <v>2091</v>
      </c>
      <c r="H24" s="106">
        <v>5</v>
      </c>
      <c r="I24" s="106" t="s">
        <v>2129</v>
      </c>
      <c r="J24" s="106">
        <v>2</v>
      </c>
      <c r="K24" s="106" t="s">
        <v>2139</v>
      </c>
      <c r="L24" s="106">
        <v>3</v>
      </c>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8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30.7109375" style="1" bestFit="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10.421875" style="3" customWidth="1"/>
    <col min="35" max="35" width="6.7109375" style="0" customWidth="1"/>
    <col min="36" max="36" width="13.140625" style="0" customWidth="1"/>
    <col min="37" max="37" width="14.28125" style="0" customWidth="1"/>
    <col min="38" max="38" width="6.57421875" style="0" customWidth="1"/>
    <col min="39" max="39" width="9.7109375" style="0" customWidth="1"/>
    <col min="40" max="40" width="19.7109375" style="0" customWidth="1"/>
    <col min="41" max="41" width="24.28125" style="0" customWidth="1"/>
    <col min="42" max="42" width="19.7109375" style="0" customWidth="1"/>
    <col min="43" max="43" width="24.28125" style="0" customWidth="1"/>
    <col min="44" max="44" width="19.7109375" style="0" customWidth="1"/>
    <col min="45" max="45" width="24.28125" style="0" customWidth="1"/>
    <col min="46" max="46" width="18.57421875" style="0" customWidth="1"/>
    <col min="47" max="47" width="22.28125" style="0" customWidth="1"/>
    <col min="48" max="48" width="17.421875" style="0" customWidth="1"/>
    <col min="49" max="49" width="18.8515625" style="0" customWidth="1"/>
    <col min="50" max="50" width="21.140625" style="0" customWidth="1"/>
    <col min="51" max="51" width="19.28125" style="0" customWidth="1"/>
    <col min="52" max="52" width="21.140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54" ht="30" customHeight="1">
      <c r="A2" s="11" t="s">
        <v>5</v>
      </c>
      <c r="B2" t="s">
        <v>2157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293</v>
      </c>
      <c r="AF2" s="13" t="s">
        <v>294</v>
      </c>
      <c r="AG2" s="13" t="s">
        <v>295</v>
      </c>
      <c r="AH2" s="13" t="s">
        <v>296</v>
      </c>
      <c r="AI2" s="13" t="s">
        <v>297</v>
      </c>
      <c r="AJ2" s="13" t="s">
        <v>298</v>
      </c>
      <c r="AK2" s="13" t="s">
        <v>299</v>
      </c>
      <c r="AL2" s="13" t="s">
        <v>300</v>
      </c>
      <c r="AM2" s="13" t="s">
        <v>446</v>
      </c>
      <c r="AN2" s="111" t="s">
        <v>2034</v>
      </c>
      <c r="AO2" s="111" t="s">
        <v>2035</v>
      </c>
      <c r="AP2" s="111" t="s">
        <v>2036</v>
      </c>
      <c r="AQ2" s="111" t="s">
        <v>2037</v>
      </c>
      <c r="AR2" s="111" t="s">
        <v>2038</v>
      </c>
      <c r="AS2" s="111" t="s">
        <v>2039</v>
      </c>
      <c r="AT2" s="111" t="s">
        <v>2040</v>
      </c>
      <c r="AU2" s="111" t="s">
        <v>2041</v>
      </c>
      <c r="AV2" s="111" t="s">
        <v>2043</v>
      </c>
      <c r="AW2" s="111" t="s">
        <v>2146</v>
      </c>
      <c r="AX2" s="111" t="s">
        <v>2148</v>
      </c>
      <c r="AY2" s="111" t="s">
        <v>2149</v>
      </c>
      <c r="AZ2" s="111" t="s">
        <v>2150</v>
      </c>
      <c r="BA2" s="3"/>
      <c r="BB2" s="3"/>
    </row>
    <row r="3" spans="1:54" ht="41.45" customHeight="1">
      <c r="A3" s="66" t="s">
        <v>212</v>
      </c>
      <c r="C3" s="67"/>
      <c r="D3" s="67" t="s">
        <v>64</v>
      </c>
      <c r="E3" s="68">
        <v>1000</v>
      </c>
      <c r="F3" s="70"/>
      <c r="G3" s="100" t="str">
        <f>HYPERLINK("https://upload.wikimedia.org/wikipedia/commons/4/4a/Commons-logo.svg")</f>
        <v>https://upload.wikimedia.org/wikipedia/commons/4/4a/Commons-logo.svg</v>
      </c>
      <c r="H3" s="67"/>
      <c r="I3" s="71" t="s">
        <v>212</v>
      </c>
      <c r="J3" s="72"/>
      <c r="K3" s="72" t="s">
        <v>75</v>
      </c>
      <c r="L3" s="71" t="s">
        <v>434</v>
      </c>
      <c r="M3" s="75">
        <v>9999</v>
      </c>
      <c r="N3" s="76">
        <v>2104.1474609375</v>
      </c>
      <c r="O3" s="76">
        <v>4983.7373046875</v>
      </c>
      <c r="P3" s="77"/>
      <c r="Q3" s="78"/>
      <c r="R3" s="78"/>
      <c r="S3" s="49"/>
      <c r="T3" s="49">
        <v>0</v>
      </c>
      <c r="U3" s="49">
        <v>79</v>
      </c>
      <c r="V3" s="50">
        <v>4290.570707</v>
      </c>
      <c r="W3" s="50">
        <v>0.012658</v>
      </c>
      <c r="X3" s="50">
        <v>0.057721</v>
      </c>
      <c r="Y3" s="50">
        <v>10.205268</v>
      </c>
      <c r="Z3" s="50">
        <v>0.05290490100616683</v>
      </c>
      <c r="AA3" s="50">
        <v>0</v>
      </c>
      <c r="AB3" s="73">
        <v>3</v>
      </c>
      <c r="AC3" s="73"/>
      <c r="AD3" s="74"/>
      <c r="AE3" s="90" t="s">
        <v>302</v>
      </c>
      <c r="AF3" s="102" t="str">
        <f>HYPERLINK("http://ar.wikipedia.org/wiki/النسوية_في_مصر")</f>
        <v>http://ar.wikipedia.org/wiki/النسوية_في_مصر</v>
      </c>
      <c r="AG3" s="90" t="s">
        <v>364</v>
      </c>
      <c r="AH3" s="90" t="s">
        <v>434</v>
      </c>
      <c r="AI3" s="90"/>
      <c r="AJ3" s="90">
        <v>0.5357575</v>
      </c>
      <c r="AK3" s="90">
        <v>55</v>
      </c>
      <c r="AL3" s="90"/>
      <c r="AM3" s="90" t="str">
        <f>REPLACE(INDEX(GroupVertices[Group],MATCH(Vertices[[#This Row],[Vertex]],GroupVertices[Vertex],0)),1,1,"")</f>
        <v>1</v>
      </c>
      <c r="AN3" s="49">
        <v>0</v>
      </c>
      <c r="AO3" s="50">
        <v>0</v>
      </c>
      <c r="AP3" s="49">
        <v>0</v>
      </c>
      <c r="AQ3" s="50">
        <v>0</v>
      </c>
      <c r="AR3" s="49">
        <v>0</v>
      </c>
      <c r="AS3" s="50">
        <v>0</v>
      </c>
      <c r="AT3" s="49">
        <v>41</v>
      </c>
      <c r="AU3" s="50">
        <v>100</v>
      </c>
      <c r="AV3" s="49">
        <v>41</v>
      </c>
      <c r="AW3" s="115" t="s">
        <v>2147</v>
      </c>
      <c r="AX3" s="115" t="s">
        <v>2147</v>
      </c>
      <c r="AY3" s="115" t="s">
        <v>2147</v>
      </c>
      <c r="AZ3" s="115" t="s">
        <v>2147</v>
      </c>
      <c r="BA3" s="3"/>
      <c r="BB3" s="3"/>
    </row>
    <row r="4" spans="1:57" ht="41.45" customHeight="1">
      <c r="A4" s="66" t="s">
        <v>270</v>
      </c>
      <c r="C4" s="67"/>
      <c r="D4" s="67" t="s">
        <v>64</v>
      </c>
      <c r="E4" s="68">
        <v>771.8814551373449</v>
      </c>
      <c r="F4" s="70"/>
      <c r="G4" s="100" t="str">
        <f>HYPERLINK("https://upload.wikimedia.org/wikipedia/commons/f/fe/Flag_of_Egypt.svg")</f>
        <v>https://upload.wikimedia.org/wikipedia/commons/f/fe/Flag_of_Egypt.svg</v>
      </c>
      <c r="H4" s="67"/>
      <c r="I4" s="71" t="s">
        <v>270</v>
      </c>
      <c r="J4" s="72"/>
      <c r="K4" s="72" t="s">
        <v>75</v>
      </c>
      <c r="L4" s="51" t="s">
        <v>371</v>
      </c>
      <c r="M4" s="75">
        <v>1006.3261319806982</v>
      </c>
      <c r="N4" s="76">
        <v>5622.8330078125</v>
      </c>
      <c r="O4" s="76">
        <v>3773.44091796875</v>
      </c>
      <c r="P4" s="77"/>
      <c r="Q4" s="78"/>
      <c r="R4" s="78"/>
      <c r="S4" s="93"/>
      <c r="T4" s="49">
        <v>40</v>
      </c>
      <c r="U4" s="49">
        <v>17</v>
      </c>
      <c r="V4" s="50">
        <v>431.428571</v>
      </c>
      <c r="W4" s="50">
        <v>0.008547</v>
      </c>
      <c r="X4" s="50">
        <v>0.044771</v>
      </c>
      <c r="Y4" s="50">
        <v>4.130939</v>
      </c>
      <c r="Z4" s="50">
        <v>0.13658536585365855</v>
      </c>
      <c r="AA4" s="50">
        <v>0.3902439024390244</v>
      </c>
      <c r="AB4" s="73">
        <v>10</v>
      </c>
      <c r="AC4" s="73"/>
      <c r="AD4" s="74"/>
      <c r="AE4" s="90" t="s">
        <v>302</v>
      </c>
      <c r="AF4" s="102" t="str">
        <f>HYPERLINK("http://ar.wikipedia.org/wiki/مصر")</f>
        <v>http://ar.wikipedia.org/wiki/مصر</v>
      </c>
      <c r="AG4" s="90" t="s">
        <v>364</v>
      </c>
      <c r="AH4" s="90" t="s">
        <v>371</v>
      </c>
      <c r="AI4" s="90"/>
      <c r="AJ4" s="90">
        <v>0.5740757</v>
      </c>
      <c r="AK4" s="90">
        <v>500</v>
      </c>
      <c r="AL4" s="90"/>
      <c r="AM4" s="90" t="str">
        <f>REPLACE(INDEX(GroupVertices[Group],MATCH(Vertices[[#This Row],[Vertex]],GroupVertices[Vertex],0)),1,1,"")</f>
        <v>2</v>
      </c>
      <c r="AN4" s="49">
        <v>0</v>
      </c>
      <c r="AO4" s="50">
        <v>0</v>
      </c>
      <c r="AP4" s="49">
        <v>0</v>
      </c>
      <c r="AQ4" s="50">
        <v>0</v>
      </c>
      <c r="AR4" s="49">
        <v>0</v>
      </c>
      <c r="AS4" s="50">
        <v>0</v>
      </c>
      <c r="AT4" s="49">
        <v>609</v>
      </c>
      <c r="AU4" s="50">
        <v>100</v>
      </c>
      <c r="AV4" s="49">
        <v>609</v>
      </c>
      <c r="AW4" s="115" t="s">
        <v>2147</v>
      </c>
      <c r="AX4" s="115" t="s">
        <v>2147</v>
      </c>
      <c r="AY4" s="115" t="s">
        <v>2147</v>
      </c>
      <c r="AZ4" s="115" t="s">
        <v>2147</v>
      </c>
      <c r="BA4" s="2"/>
      <c r="BB4" s="3"/>
      <c r="BC4" s="3"/>
      <c r="BD4" s="3"/>
      <c r="BE4" s="3"/>
    </row>
    <row r="5" spans="1:57" ht="41.45" customHeight="1">
      <c r="A5" s="66" t="s">
        <v>217</v>
      </c>
      <c r="C5" s="67"/>
      <c r="D5" s="67" t="s">
        <v>64</v>
      </c>
      <c r="E5" s="68">
        <v>660.0345105061164</v>
      </c>
      <c r="F5" s="70"/>
      <c r="G5" s="100" t="str">
        <f>HYPERLINK("https://upload.wikimedia.org/wikipedia/commons/d/de/Women_raising_their_voice_on_the_roads.jpg")</f>
        <v>https://upload.wikimedia.org/wikipedia/commons/d/de/Women_raising_their_voice_on_the_roads.jpg</v>
      </c>
      <c r="H5" s="67"/>
      <c r="I5" s="71" t="s">
        <v>217</v>
      </c>
      <c r="J5" s="72"/>
      <c r="K5" s="72" t="s">
        <v>75</v>
      </c>
      <c r="L5" s="51" t="s">
        <v>381</v>
      </c>
      <c r="M5" s="75">
        <v>326.9708950905304</v>
      </c>
      <c r="N5" s="76">
        <v>5223.3466796875</v>
      </c>
      <c r="O5" s="76">
        <v>3276.6953125</v>
      </c>
      <c r="P5" s="77"/>
      <c r="Q5" s="78"/>
      <c r="R5" s="78"/>
      <c r="S5" s="93"/>
      <c r="T5" s="49">
        <v>4</v>
      </c>
      <c r="U5" s="49">
        <v>21</v>
      </c>
      <c r="V5" s="50">
        <v>139.888095</v>
      </c>
      <c r="W5" s="50">
        <v>0.007463</v>
      </c>
      <c r="X5" s="50">
        <v>0.02765</v>
      </c>
      <c r="Y5" s="50">
        <v>2.55868</v>
      </c>
      <c r="Z5" s="50">
        <v>0.16666666666666666</v>
      </c>
      <c r="AA5" s="50">
        <v>0.041666666666666664</v>
      </c>
      <c r="AB5" s="73">
        <v>20</v>
      </c>
      <c r="AC5" s="73"/>
      <c r="AD5" s="74"/>
      <c r="AE5" s="90" t="s">
        <v>302</v>
      </c>
      <c r="AF5" s="90" t="s">
        <v>316</v>
      </c>
      <c r="AG5" s="90" t="s">
        <v>364</v>
      </c>
      <c r="AH5" s="90" t="s">
        <v>381</v>
      </c>
      <c r="AI5" s="90"/>
      <c r="AJ5" s="90">
        <v>0.7995899</v>
      </c>
      <c r="AK5" s="90">
        <v>415</v>
      </c>
      <c r="AL5" s="90"/>
      <c r="AM5" s="90" t="str">
        <f>REPLACE(INDEX(GroupVertices[Group],MATCH(Vertices[[#This Row],[Vertex]],GroupVertices[Vertex],0)),1,1,"")</f>
        <v>2</v>
      </c>
      <c r="AN5" s="49">
        <v>0</v>
      </c>
      <c r="AO5" s="50">
        <v>0</v>
      </c>
      <c r="AP5" s="49">
        <v>0</v>
      </c>
      <c r="AQ5" s="50">
        <v>0</v>
      </c>
      <c r="AR5" s="49">
        <v>0</v>
      </c>
      <c r="AS5" s="50">
        <v>0</v>
      </c>
      <c r="AT5" s="49">
        <v>148</v>
      </c>
      <c r="AU5" s="50">
        <v>100</v>
      </c>
      <c r="AV5" s="49">
        <v>148</v>
      </c>
      <c r="AW5" s="115" t="s">
        <v>2147</v>
      </c>
      <c r="AX5" s="115" t="s">
        <v>2147</v>
      </c>
      <c r="AY5" s="115" t="s">
        <v>2147</v>
      </c>
      <c r="AZ5" s="115" t="s">
        <v>2147</v>
      </c>
      <c r="BA5" s="2"/>
      <c r="BB5" s="3"/>
      <c r="BC5" s="3"/>
      <c r="BD5" s="3"/>
      <c r="BE5" s="3"/>
    </row>
    <row r="6" spans="1:57" ht="41.45" customHeight="1">
      <c r="A6" s="66" t="s">
        <v>267</v>
      </c>
      <c r="C6" s="67"/>
      <c r="D6" s="67" t="s">
        <v>64</v>
      </c>
      <c r="E6" s="68">
        <v>612.7834299950792</v>
      </c>
      <c r="F6" s="70"/>
      <c r="G6" s="100" t="str">
        <f>HYPERLINK("https://upload.wikimedia.org/wikipedia/commons/a/af/All_Gizah_Pyramids.jpg")</f>
        <v>https://upload.wikimedia.org/wikipedia/commons/a/af/All_Gizah_Pyramids.jpg</v>
      </c>
      <c r="H6" s="67"/>
      <c r="I6" s="71" t="s">
        <v>267</v>
      </c>
      <c r="J6" s="72"/>
      <c r="K6" s="72" t="s">
        <v>75</v>
      </c>
      <c r="L6" s="51" t="s">
        <v>410</v>
      </c>
      <c r="M6" s="75">
        <v>203.55398177592602</v>
      </c>
      <c r="N6" s="76">
        <v>8072.296875</v>
      </c>
      <c r="O6" s="76">
        <v>5962.00146484375</v>
      </c>
      <c r="P6" s="77"/>
      <c r="Q6" s="78"/>
      <c r="R6" s="78"/>
      <c r="S6" s="93"/>
      <c r="T6" s="49">
        <v>16</v>
      </c>
      <c r="U6" s="49">
        <v>7</v>
      </c>
      <c r="V6" s="50">
        <v>86.924603</v>
      </c>
      <c r="W6" s="50">
        <v>0.007194</v>
      </c>
      <c r="X6" s="50">
        <v>0.021723</v>
      </c>
      <c r="Y6" s="50">
        <v>2.085282</v>
      </c>
      <c r="Z6" s="50">
        <v>0.19298245614035087</v>
      </c>
      <c r="AA6" s="50">
        <v>0.21052631578947367</v>
      </c>
      <c r="AB6" s="73">
        <v>53</v>
      </c>
      <c r="AC6" s="73"/>
      <c r="AD6" s="74"/>
      <c r="AE6" s="90" t="s">
        <v>302</v>
      </c>
      <c r="AF6" s="90" t="s">
        <v>344</v>
      </c>
      <c r="AG6" s="90" t="s">
        <v>364</v>
      </c>
      <c r="AH6" s="90" t="s">
        <v>410</v>
      </c>
      <c r="AI6" s="90"/>
      <c r="AJ6" s="90">
        <v>0.4480001</v>
      </c>
      <c r="AK6" s="90">
        <v>500</v>
      </c>
      <c r="AL6" s="90"/>
      <c r="AM6" s="90" t="str">
        <f>REPLACE(INDEX(GroupVertices[Group],MATCH(Vertices[[#This Row],[Vertex]],GroupVertices[Vertex],0)),1,1,"")</f>
        <v>3</v>
      </c>
      <c r="AN6" s="49">
        <v>0</v>
      </c>
      <c r="AO6" s="50">
        <v>0</v>
      </c>
      <c r="AP6" s="49">
        <v>0</v>
      </c>
      <c r="AQ6" s="50">
        <v>0</v>
      </c>
      <c r="AR6" s="49">
        <v>0</v>
      </c>
      <c r="AS6" s="50">
        <v>0</v>
      </c>
      <c r="AT6" s="49">
        <v>347</v>
      </c>
      <c r="AU6" s="50">
        <v>100</v>
      </c>
      <c r="AV6" s="49">
        <v>347</v>
      </c>
      <c r="AW6" s="115" t="s">
        <v>2147</v>
      </c>
      <c r="AX6" s="115" t="s">
        <v>2147</v>
      </c>
      <c r="AY6" s="115" t="s">
        <v>2147</v>
      </c>
      <c r="AZ6" s="115" t="s">
        <v>2147</v>
      </c>
      <c r="BA6" s="2"/>
      <c r="BB6" s="3"/>
      <c r="BC6" s="3"/>
      <c r="BD6" s="3"/>
      <c r="BE6" s="3"/>
    </row>
    <row r="7" spans="1:57" ht="41.45" customHeight="1">
      <c r="A7" s="66" t="s">
        <v>253</v>
      </c>
      <c r="C7" s="67"/>
      <c r="D7" s="67" t="s">
        <v>64</v>
      </c>
      <c r="E7" s="68">
        <v>581.473804857429</v>
      </c>
      <c r="F7" s="70"/>
      <c r="G7" s="100" t="str">
        <f>HYPERLINK("https://upload.wikimedia.org/wikipedia/commons/2/2d/ModernEgypt%2C_Muhammad_Ali_by_Auguste_Couder%2C_BAP_17996.jpg")</f>
        <v>https://upload.wikimedia.org/wikipedia/commons/2/2d/ModernEgypt%2C_Muhammad_Ali_by_Auguste_Couder%2C_BAP_17996.jpg</v>
      </c>
      <c r="H7" s="67"/>
      <c r="I7" s="71" t="s">
        <v>253</v>
      </c>
      <c r="J7" s="72"/>
      <c r="K7" s="72" t="s">
        <v>75</v>
      </c>
      <c r="L7" s="51" t="s">
        <v>377</v>
      </c>
      <c r="M7" s="75">
        <v>148.78072317268538</v>
      </c>
      <c r="N7" s="76">
        <v>8580.6806640625</v>
      </c>
      <c r="O7" s="76">
        <v>6413.6435546875</v>
      </c>
      <c r="P7" s="77"/>
      <c r="Q7" s="78"/>
      <c r="R7" s="78"/>
      <c r="S7" s="93"/>
      <c r="T7" s="49">
        <v>15</v>
      </c>
      <c r="U7" s="49">
        <v>10</v>
      </c>
      <c r="V7" s="50">
        <v>63.419048</v>
      </c>
      <c r="W7" s="50">
        <v>0.007246</v>
      </c>
      <c r="X7" s="50">
        <v>0.027931</v>
      </c>
      <c r="Y7" s="50">
        <v>2.057133</v>
      </c>
      <c r="Z7" s="50">
        <v>0.2736842105263158</v>
      </c>
      <c r="AA7" s="50">
        <v>0.25</v>
      </c>
      <c r="AB7" s="73">
        <v>16</v>
      </c>
      <c r="AC7" s="73"/>
      <c r="AD7" s="74"/>
      <c r="AE7" s="90" t="s">
        <v>302</v>
      </c>
      <c r="AF7" s="90" t="s">
        <v>312</v>
      </c>
      <c r="AG7" s="90" t="s">
        <v>364</v>
      </c>
      <c r="AH7" s="90" t="s">
        <v>377</v>
      </c>
      <c r="AI7" s="90"/>
      <c r="AJ7" s="90">
        <v>0.526283</v>
      </c>
      <c r="AK7" s="90">
        <v>500</v>
      </c>
      <c r="AL7" s="90"/>
      <c r="AM7" s="90" t="str">
        <f>REPLACE(INDEX(GroupVertices[Group],MATCH(Vertices[[#This Row],[Vertex]],GroupVertices[Vertex],0)),1,1,"")</f>
        <v>3</v>
      </c>
      <c r="AN7" s="49">
        <v>0</v>
      </c>
      <c r="AO7" s="50">
        <v>0</v>
      </c>
      <c r="AP7" s="49">
        <v>0</v>
      </c>
      <c r="AQ7" s="50">
        <v>0</v>
      </c>
      <c r="AR7" s="49">
        <v>0</v>
      </c>
      <c r="AS7" s="50">
        <v>0</v>
      </c>
      <c r="AT7" s="49">
        <v>262</v>
      </c>
      <c r="AU7" s="50">
        <v>100</v>
      </c>
      <c r="AV7" s="49">
        <v>262</v>
      </c>
      <c r="AW7" s="115" t="s">
        <v>2147</v>
      </c>
      <c r="AX7" s="115" t="s">
        <v>2147</v>
      </c>
      <c r="AY7" s="115" t="s">
        <v>2147</v>
      </c>
      <c r="AZ7" s="115" t="s">
        <v>2147</v>
      </c>
      <c r="BA7" s="2"/>
      <c r="BB7" s="3"/>
      <c r="BC7" s="3"/>
      <c r="BD7" s="3"/>
      <c r="BE7" s="3"/>
    </row>
    <row r="8" spans="1:57" ht="41.45" customHeight="1">
      <c r="A8" s="66" t="s">
        <v>233</v>
      </c>
      <c r="C8" s="67"/>
      <c r="D8" s="67" t="s">
        <v>64</v>
      </c>
      <c r="E8" s="68">
        <v>555.8851554028018</v>
      </c>
      <c r="F8" s="70"/>
      <c r="G8" s="100" t="str">
        <f>HYPERLINK("https://upload.wikimedia.org/wikipedia/commons/e/e4/Nasser_portrait2.jpg")</f>
        <v>https://upload.wikimedia.org/wikipedia/commons/e/e4/Nasser_portrait2.jpg</v>
      </c>
      <c r="H8" s="67"/>
      <c r="I8" s="71" t="s">
        <v>233</v>
      </c>
      <c r="J8" s="72"/>
      <c r="K8" s="72" t="s">
        <v>75</v>
      </c>
      <c r="L8" s="51" t="s">
        <v>373</v>
      </c>
      <c r="M8" s="75">
        <v>115.21252007722711</v>
      </c>
      <c r="N8" s="76">
        <v>6388.6083984375</v>
      </c>
      <c r="O8" s="76">
        <v>5754.3125</v>
      </c>
      <c r="P8" s="77"/>
      <c r="Q8" s="78"/>
      <c r="R8" s="78"/>
      <c r="S8" s="93"/>
      <c r="T8" s="49">
        <v>12</v>
      </c>
      <c r="U8" s="49">
        <v>10</v>
      </c>
      <c r="V8" s="50">
        <v>49.013492</v>
      </c>
      <c r="W8" s="50">
        <v>0.007092</v>
      </c>
      <c r="X8" s="50">
        <v>0.022875</v>
      </c>
      <c r="Y8" s="50">
        <v>1.739519</v>
      </c>
      <c r="Z8" s="50">
        <v>0.2647058823529412</v>
      </c>
      <c r="AA8" s="50">
        <v>0.29411764705882354</v>
      </c>
      <c r="AB8" s="73">
        <v>12</v>
      </c>
      <c r="AC8" s="73"/>
      <c r="AD8" s="74"/>
      <c r="AE8" s="90" t="s">
        <v>302</v>
      </c>
      <c r="AF8" s="90" t="s">
        <v>308</v>
      </c>
      <c r="AG8" s="90" t="s">
        <v>364</v>
      </c>
      <c r="AH8" s="90" t="s">
        <v>373</v>
      </c>
      <c r="AI8" s="90"/>
      <c r="AJ8" s="90">
        <v>0.59312</v>
      </c>
      <c r="AK8" s="90">
        <v>500</v>
      </c>
      <c r="AL8" s="90"/>
      <c r="AM8" s="90" t="str">
        <f>REPLACE(INDEX(GroupVertices[Group],MATCH(Vertices[[#This Row],[Vertex]],GroupVertices[Vertex],0)),1,1,"")</f>
        <v>2</v>
      </c>
      <c r="AN8" s="49">
        <v>0</v>
      </c>
      <c r="AO8" s="50">
        <v>0</v>
      </c>
      <c r="AP8" s="49">
        <v>0</v>
      </c>
      <c r="AQ8" s="50">
        <v>0</v>
      </c>
      <c r="AR8" s="49">
        <v>0</v>
      </c>
      <c r="AS8" s="50">
        <v>0</v>
      </c>
      <c r="AT8" s="49">
        <v>430</v>
      </c>
      <c r="AU8" s="50">
        <v>100</v>
      </c>
      <c r="AV8" s="49">
        <v>430</v>
      </c>
      <c r="AW8" s="115" t="s">
        <v>2147</v>
      </c>
      <c r="AX8" s="115" t="s">
        <v>2147</v>
      </c>
      <c r="AY8" s="115" t="s">
        <v>2147</v>
      </c>
      <c r="AZ8" s="115" t="s">
        <v>2147</v>
      </c>
      <c r="BA8" s="2"/>
      <c r="BB8" s="3"/>
      <c r="BC8" s="3"/>
      <c r="BD8" s="3"/>
      <c r="BE8" s="3"/>
    </row>
    <row r="9" spans="1:57" ht="41.45" customHeight="1">
      <c r="A9" s="66" t="s">
        <v>244</v>
      </c>
      <c r="C9" s="67"/>
      <c r="D9" s="67" t="s">
        <v>64</v>
      </c>
      <c r="E9" s="68">
        <v>551.4321972037022</v>
      </c>
      <c r="F9" s="70"/>
      <c r="G9" s="100" t="str">
        <f>HYPERLINK("https://upload.wikimedia.org/wikipedia/commons/0/08/1956_Egyptian_anti_aircraft.jpg")</f>
        <v>https://upload.wikimedia.org/wikipedia/commons/0/08/1956_Egyptian_anti_aircraft.jpg</v>
      </c>
      <c r="H9" s="67"/>
      <c r="I9" s="71" t="s">
        <v>244</v>
      </c>
      <c r="J9" s="72"/>
      <c r="K9" s="72" t="s">
        <v>75</v>
      </c>
      <c r="L9" s="51" t="s">
        <v>392</v>
      </c>
      <c r="M9" s="75">
        <v>110.20438408428261</v>
      </c>
      <c r="N9" s="76">
        <v>9029.3916015625</v>
      </c>
      <c r="O9" s="76">
        <v>5932.6845703125</v>
      </c>
      <c r="P9" s="77"/>
      <c r="Q9" s="78"/>
      <c r="R9" s="78"/>
      <c r="S9" s="93"/>
      <c r="T9" s="49">
        <v>13</v>
      </c>
      <c r="U9" s="49">
        <v>14</v>
      </c>
      <c r="V9" s="50">
        <v>46.864286</v>
      </c>
      <c r="W9" s="50">
        <v>0.007246</v>
      </c>
      <c r="X9" s="50">
        <v>0.028296</v>
      </c>
      <c r="Y9" s="50">
        <v>1.968361</v>
      </c>
      <c r="Z9" s="50">
        <v>0.2894736842105263</v>
      </c>
      <c r="AA9" s="50">
        <v>0.35</v>
      </c>
      <c r="AB9" s="73">
        <v>32</v>
      </c>
      <c r="AC9" s="73"/>
      <c r="AD9" s="74"/>
      <c r="AE9" s="90" t="s">
        <v>302</v>
      </c>
      <c r="AF9" s="90" t="s">
        <v>327</v>
      </c>
      <c r="AG9" s="90" t="s">
        <v>364</v>
      </c>
      <c r="AH9" s="90" t="s">
        <v>392</v>
      </c>
      <c r="AI9" s="90"/>
      <c r="AJ9" s="90">
        <v>0.763068</v>
      </c>
      <c r="AK9" s="90">
        <v>500</v>
      </c>
      <c r="AL9" s="90"/>
      <c r="AM9" s="90" t="str">
        <f>REPLACE(INDEX(GroupVertices[Group],MATCH(Vertices[[#This Row],[Vertex]],GroupVertices[Vertex],0)),1,1,"")</f>
        <v>3</v>
      </c>
      <c r="AN9" s="49">
        <v>0</v>
      </c>
      <c r="AO9" s="50">
        <v>0</v>
      </c>
      <c r="AP9" s="49">
        <v>0</v>
      </c>
      <c r="AQ9" s="50">
        <v>0</v>
      </c>
      <c r="AR9" s="49">
        <v>0</v>
      </c>
      <c r="AS9" s="50">
        <v>0</v>
      </c>
      <c r="AT9" s="49">
        <v>311</v>
      </c>
      <c r="AU9" s="50">
        <v>100</v>
      </c>
      <c r="AV9" s="49">
        <v>311</v>
      </c>
      <c r="AW9" s="115" t="s">
        <v>2147</v>
      </c>
      <c r="AX9" s="115" t="s">
        <v>2147</v>
      </c>
      <c r="AY9" s="115" t="s">
        <v>2147</v>
      </c>
      <c r="AZ9" s="115" t="s">
        <v>2147</v>
      </c>
      <c r="BA9" s="2"/>
      <c r="BB9" s="3"/>
      <c r="BC9" s="3"/>
      <c r="BD9" s="3"/>
      <c r="BE9" s="3"/>
    </row>
    <row r="10" spans="1:57" ht="41.45" customHeight="1">
      <c r="A10" s="66" t="s">
        <v>243</v>
      </c>
      <c r="C10" s="67"/>
      <c r="D10" s="67" t="s">
        <v>64</v>
      </c>
      <c r="E10" s="68">
        <v>551.4256215349061</v>
      </c>
      <c r="F10" s="70"/>
      <c r="G10" s="100" t="str">
        <f>HYPERLINK("https://upload.wikimedia.org/wikipedia/commons/a/ae/Flag_of_the_United_Kingdom.svg")</f>
        <v>https://upload.wikimedia.org/wikipedia/commons/a/ae/Flag_of_the_United_Kingdom.svg</v>
      </c>
      <c r="H10" s="67"/>
      <c r="I10" s="71" t="s">
        <v>243</v>
      </c>
      <c r="J10" s="72"/>
      <c r="K10" s="72" t="s">
        <v>75</v>
      </c>
      <c r="L10" s="51" t="s">
        <v>368</v>
      </c>
      <c r="M10" s="75">
        <v>110.19715339258246</v>
      </c>
      <c r="N10" s="76">
        <v>6280.26513671875</v>
      </c>
      <c r="O10" s="76">
        <v>2920.123046875</v>
      </c>
      <c r="P10" s="77"/>
      <c r="Q10" s="78"/>
      <c r="R10" s="78"/>
      <c r="S10" s="93"/>
      <c r="T10" s="49">
        <v>18</v>
      </c>
      <c r="U10" s="49">
        <v>2</v>
      </c>
      <c r="V10" s="50">
        <v>46.861183</v>
      </c>
      <c r="W10" s="50">
        <v>0.007143</v>
      </c>
      <c r="X10" s="50">
        <v>0.025419</v>
      </c>
      <c r="Y10" s="50">
        <v>1.802084</v>
      </c>
      <c r="Z10" s="50">
        <v>0.2647058823529412</v>
      </c>
      <c r="AA10" s="50">
        <v>0.1111111111111111</v>
      </c>
      <c r="AB10" s="73">
        <v>7</v>
      </c>
      <c r="AC10" s="73"/>
      <c r="AD10" s="74"/>
      <c r="AE10" s="90" t="s">
        <v>302</v>
      </c>
      <c r="AF10" s="90" t="s">
        <v>305</v>
      </c>
      <c r="AG10" s="90" t="s">
        <v>364</v>
      </c>
      <c r="AH10" s="90" t="s">
        <v>368</v>
      </c>
      <c r="AI10" s="90"/>
      <c r="AJ10" s="90">
        <v>0.5409741</v>
      </c>
      <c r="AK10" s="90">
        <v>500</v>
      </c>
      <c r="AL10" s="90"/>
      <c r="AM10" s="90" t="str">
        <f>REPLACE(INDEX(GroupVertices[Group],MATCH(Vertices[[#This Row],[Vertex]],GroupVertices[Vertex],0)),1,1,"")</f>
        <v>2</v>
      </c>
      <c r="AN10" s="49">
        <v>1</v>
      </c>
      <c r="AO10" s="50">
        <v>0.26109660574412535</v>
      </c>
      <c r="AP10" s="49">
        <v>0</v>
      </c>
      <c r="AQ10" s="50">
        <v>0</v>
      </c>
      <c r="AR10" s="49">
        <v>0</v>
      </c>
      <c r="AS10" s="50">
        <v>0</v>
      </c>
      <c r="AT10" s="49">
        <v>382</v>
      </c>
      <c r="AU10" s="50">
        <v>99.73890339425587</v>
      </c>
      <c r="AV10" s="49">
        <v>383</v>
      </c>
      <c r="AW10" s="115" t="s">
        <v>2147</v>
      </c>
      <c r="AX10" s="115" t="s">
        <v>2147</v>
      </c>
      <c r="AY10" s="115" t="s">
        <v>2147</v>
      </c>
      <c r="AZ10" s="115" t="s">
        <v>2147</v>
      </c>
      <c r="BA10" s="2"/>
      <c r="BB10" s="3"/>
      <c r="BC10" s="3"/>
      <c r="BD10" s="3"/>
      <c r="BE10" s="3"/>
    </row>
    <row r="11" spans="1:57" ht="41.45" customHeight="1">
      <c r="A11" s="66" t="s">
        <v>245</v>
      </c>
      <c r="C11" s="67"/>
      <c r="D11" s="67" t="s">
        <v>64</v>
      </c>
      <c r="E11" s="68">
        <v>543.1846249597454</v>
      </c>
      <c r="F11" s="70"/>
      <c r="G11" s="100" t="str">
        <f>HYPERLINK("https://upload.wikimedia.org/wikipedia/commons/b/b0/Ottoman_flag.svg")</f>
        <v>https://upload.wikimedia.org/wikipedia/commons/b/b0/Ottoman_flag.svg</v>
      </c>
      <c r="H11" s="67"/>
      <c r="I11" s="71" t="s">
        <v>245</v>
      </c>
      <c r="J11" s="72"/>
      <c r="K11" s="72" t="s">
        <v>75</v>
      </c>
      <c r="L11" s="51" t="s">
        <v>402</v>
      </c>
      <c r="M11" s="75">
        <v>101.5013413303015</v>
      </c>
      <c r="N11" s="76">
        <v>9372.2138671875</v>
      </c>
      <c r="O11" s="76">
        <v>6422.97900390625</v>
      </c>
      <c r="P11" s="77"/>
      <c r="Q11" s="78"/>
      <c r="R11" s="78"/>
      <c r="S11" s="93"/>
      <c r="T11" s="49">
        <v>13</v>
      </c>
      <c r="U11" s="49">
        <v>13</v>
      </c>
      <c r="V11" s="50">
        <v>43.129437</v>
      </c>
      <c r="W11" s="50">
        <v>0.007143</v>
      </c>
      <c r="X11" s="50">
        <v>0.024849</v>
      </c>
      <c r="Y11" s="50">
        <v>1.804615</v>
      </c>
      <c r="Z11" s="50">
        <v>0.2679738562091503</v>
      </c>
      <c r="AA11" s="50">
        <v>0.4444444444444444</v>
      </c>
      <c r="AB11" s="73">
        <v>45</v>
      </c>
      <c r="AC11" s="73"/>
      <c r="AD11" s="74"/>
      <c r="AE11" s="90" t="s">
        <v>302</v>
      </c>
      <c r="AF11" s="90" t="s">
        <v>340</v>
      </c>
      <c r="AG11" s="90" t="s">
        <v>364</v>
      </c>
      <c r="AH11" s="90" t="s">
        <v>402</v>
      </c>
      <c r="AI11" s="90"/>
      <c r="AJ11" s="90">
        <v>0.626717</v>
      </c>
      <c r="AK11" s="90">
        <v>500</v>
      </c>
      <c r="AL11" s="90"/>
      <c r="AM11" s="90" t="str">
        <f>REPLACE(INDEX(GroupVertices[Group],MATCH(Vertices[[#This Row],[Vertex]],GroupVertices[Vertex],0)),1,1,"")</f>
        <v>3</v>
      </c>
      <c r="AN11" s="49">
        <v>0</v>
      </c>
      <c r="AO11" s="50">
        <v>0</v>
      </c>
      <c r="AP11" s="49">
        <v>0</v>
      </c>
      <c r="AQ11" s="50">
        <v>0</v>
      </c>
      <c r="AR11" s="49">
        <v>0</v>
      </c>
      <c r="AS11" s="50">
        <v>0</v>
      </c>
      <c r="AT11" s="49">
        <v>1377</v>
      </c>
      <c r="AU11" s="50">
        <v>100</v>
      </c>
      <c r="AV11" s="49">
        <v>1377</v>
      </c>
      <c r="AW11" s="115" t="s">
        <v>2147</v>
      </c>
      <c r="AX11" s="115" t="s">
        <v>2147</v>
      </c>
      <c r="AY11" s="115" t="s">
        <v>2147</v>
      </c>
      <c r="AZ11" s="115" t="s">
        <v>2147</v>
      </c>
      <c r="BA11" s="2"/>
      <c r="BB11" s="3"/>
      <c r="BC11" s="3"/>
      <c r="BD11" s="3"/>
      <c r="BE11" s="3"/>
    </row>
    <row r="12" spans="1:57" ht="41.45" customHeight="1">
      <c r="A12" s="66" t="s">
        <v>271</v>
      </c>
      <c r="C12" s="67"/>
      <c r="D12" s="67" t="s">
        <v>64</v>
      </c>
      <c r="E12" s="68">
        <v>541.3790883112978</v>
      </c>
      <c r="F12" s="70"/>
      <c r="G12" s="100" t="str">
        <f>HYPERLINK("https://upload.wikimedia.org/wikipedia/commons/5/57/AlexMarkCathedralInside2.jpg")</f>
        <v>https://upload.wikimedia.org/wikipedia/commons/5/57/AlexMarkCathedralInside2.jpg</v>
      </c>
      <c r="H12" s="67"/>
      <c r="I12" s="71" t="s">
        <v>271</v>
      </c>
      <c r="J12" s="72"/>
      <c r="K12" s="72" t="s">
        <v>75</v>
      </c>
      <c r="L12" s="51" t="s">
        <v>388</v>
      </c>
      <c r="M12" s="75">
        <v>99.690625129931</v>
      </c>
      <c r="N12" s="76">
        <v>8461.134765625</v>
      </c>
      <c r="O12" s="76">
        <v>4710.22021484375</v>
      </c>
      <c r="P12" s="77"/>
      <c r="Q12" s="78"/>
      <c r="R12" s="78"/>
      <c r="S12" s="93"/>
      <c r="T12" s="49">
        <v>15</v>
      </c>
      <c r="U12" s="49">
        <v>5</v>
      </c>
      <c r="V12" s="50">
        <v>42.352381</v>
      </c>
      <c r="W12" s="50">
        <v>0.007042</v>
      </c>
      <c r="X12" s="50">
        <v>0.02235</v>
      </c>
      <c r="Y12" s="50">
        <v>1.684366</v>
      </c>
      <c r="Z12" s="50">
        <v>0.26666666666666666</v>
      </c>
      <c r="AA12" s="50">
        <v>0.25</v>
      </c>
      <c r="AB12" s="73">
        <v>28</v>
      </c>
      <c r="AC12" s="73"/>
      <c r="AD12" s="74"/>
      <c r="AE12" s="90" t="s">
        <v>302</v>
      </c>
      <c r="AF12" s="102" t="str">
        <f>HYPERLINK("http://ar.wikipedia.org/wiki/مصريون")</f>
        <v>http://ar.wikipedia.org/wiki/مصريون</v>
      </c>
      <c r="AG12" s="90" t="s">
        <v>364</v>
      </c>
      <c r="AH12" s="90" t="s">
        <v>388</v>
      </c>
      <c r="AI12" s="90"/>
      <c r="AJ12" s="90">
        <v>0.4752972</v>
      </c>
      <c r="AK12" s="90">
        <v>500</v>
      </c>
      <c r="AL12" s="90"/>
      <c r="AM12" s="90" t="str">
        <f>REPLACE(INDEX(GroupVertices[Group],MATCH(Vertices[[#This Row],[Vertex]],GroupVertices[Vertex],0)),1,1,"")</f>
        <v>3</v>
      </c>
      <c r="AN12" s="49">
        <v>0</v>
      </c>
      <c r="AO12" s="50">
        <v>0</v>
      </c>
      <c r="AP12" s="49">
        <v>0</v>
      </c>
      <c r="AQ12" s="50">
        <v>0</v>
      </c>
      <c r="AR12" s="49">
        <v>0</v>
      </c>
      <c r="AS12" s="50">
        <v>0</v>
      </c>
      <c r="AT12" s="49">
        <v>163</v>
      </c>
      <c r="AU12" s="50">
        <v>100</v>
      </c>
      <c r="AV12" s="49">
        <v>163</v>
      </c>
      <c r="AW12" s="115" t="s">
        <v>2147</v>
      </c>
      <c r="AX12" s="115" t="s">
        <v>2147</v>
      </c>
      <c r="AY12" s="115" t="s">
        <v>2147</v>
      </c>
      <c r="AZ12" s="115" t="s">
        <v>2147</v>
      </c>
      <c r="BA12" s="2"/>
      <c r="BB12" s="3"/>
      <c r="BC12" s="3"/>
      <c r="BD12" s="3"/>
      <c r="BE12" s="3"/>
    </row>
    <row r="13" spans="1:57" ht="41.45" customHeight="1">
      <c r="A13" s="66" t="s">
        <v>230</v>
      </c>
      <c r="C13" s="67"/>
      <c r="D13" s="67" t="s">
        <v>64</v>
      </c>
      <c r="E13" s="68">
        <v>526.5653490799739</v>
      </c>
      <c r="F13" s="70"/>
      <c r="G13" s="100" t="str">
        <f>HYPERLINK("https://upload.wikimedia.org/wikipedia/commons/1/12/Huda_Shaarawy.gif")</f>
        <v>https://upload.wikimedia.org/wikipedia/commons/1/12/Huda_Shaarawy.gif</v>
      </c>
      <c r="H13" s="67"/>
      <c r="I13" s="71" t="s">
        <v>230</v>
      </c>
      <c r="J13" s="72"/>
      <c r="K13" s="72" t="s">
        <v>75</v>
      </c>
      <c r="L13" s="51" t="s">
        <v>375</v>
      </c>
      <c r="M13" s="75">
        <v>86.01441608662901</v>
      </c>
      <c r="N13" s="76">
        <v>5272.62109375</v>
      </c>
      <c r="O13" s="76">
        <v>7828.7333984375</v>
      </c>
      <c r="P13" s="77"/>
      <c r="Q13" s="78"/>
      <c r="R13" s="78"/>
      <c r="S13" s="93"/>
      <c r="T13" s="49">
        <v>9</v>
      </c>
      <c r="U13" s="49">
        <v>8</v>
      </c>
      <c r="V13" s="50">
        <v>36.483333</v>
      </c>
      <c r="W13" s="50">
        <v>0.006897</v>
      </c>
      <c r="X13" s="50">
        <v>0.016024</v>
      </c>
      <c r="Y13" s="50">
        <v>1.442232</v>
      </c>
      <c r="Z13" s="50">
        <v>0.1987179487179487</v>
      </c>
      <c r="AA13" s="50">
        <v>0.3076923076923077</v>
      </c>
      <c r="AB13" s="73">
        <v>14</v>
      </c>
      <c r="AC13" s="73"/>
      <c r="AD13" s="74"/>
      <c r="AE13" s="90" t="s">
        <v>302</v>
      </c>
      <c r="AF13" s="90" t="s">
        <v>310</v>
      </c>
      <c r="AG13" s="90" t="s">
        <v>364</v>
      </c>
      <c r="AH13" s="90" t="s">
        <v>375</v>
      </c>
      <c r="AI13" s="90"/>
      <c r="AJ13" s="90">
        <v>0.4172984</v>
      </c>
      <c r="AK13" s="90">
        <v>273</v>
      </c>
      <c r="AL13" s="90"/>
      <c r="AM13" s="90" t="str">
        <f>REPLACE(INDEX(GroupVertices[Group],MATCH(Vertices[[#This Row],[Vertex]],GroupVertices[Vertex],0)),1,1,"")</f>
        <v>2</v>
      </c>
      <c r="AN13" s="49">
        <v>0</v>
      </c>
      <c r="AO13" s="50">
        <v>0</v>
      </c>
      <c r="AP13" s="49">
        <v>0</v>
      </c>
      <c r="AQ13" s="50">
        <v>0</v>
      </c>
      <c r="AR13" s="49">
        <v>0</v>
      </c>
      <c r="AS13" s="50">
        <v>0</v>
      </c>
      <c r="AT13" s="49">
        <v>64</v>
      </c>
      <c r="AU13" s="50">
        <v>100</v>
      </c>
      <c r="AV13" s="49">
        <v>64</v>
      </c>
      <c r="AW13" s="115" t="s">
        <v>2147</v>
      </c>
      <c r="AX13" s="115" t="s">
        <v>2147</v>
      </c>
      <c r="AY13" s="115" t="s">
        <v>2147</v>
      </c>
      <c r="AZ13" s="115" t="s">
        <v>2147</v>
      </c>
      <c r="BA13" s="2"/>
      <c r="BB13" s="3"/>
      <c r="BC13" s="3"/>
      <c r="BD13" s="3"/>
      <c r="BE13" s="3"/>
    </row>
    <row r="14" spans="1:57" ht="41.45" customHeight="1">
      <c r="A14" s="66" t="s">
        <v>238</v>
      </c>
      <c r="C14" s="67"/>
      <c r="D14" s="67" t="s">
        <v>64</v>
      </c>
      <c r="E14" s="68">
        <v>522.4750364756795</v>
      </c>
      <c r="F14" s="70"/>
      <c r="G14" s="100" t="str">
        <f>HYPERLINK("https://upload.wikimedia.org/wikipedia/commons/3/38/Demonstration_in_Egypt_in_1919_%28Crescent%2C_the_Cross_and_Star_of_David%29.jpg")</f>
        <v>https://upload.wikimedia.org/wikipedia/commons/3/38/Demonstration_in_Egypt_in_1919_%28Crescent%2C_the_Cross_and_Star_of_David%29.jpg</v>
      </c>
      <c r="H14" s="67"/>
      <c r="I14" s="71" t="s">
        <v>238</v>
      </c>
      <c r="J14" s="72"/>
      <c r="K14" s="72" t="s">
        <v>75</v>
      </c>
      <c r="L14" s="51" t="s">
        <v>396</v>
      </c>
      <c r="M14" s="75">
        <v>82.58397368045054</v>
      </c>
      <c r="N14" s="76">
        <v>5509.04345703125</v>
      </c>
      <c r="O14" s="76">
        <v>6266.84716796875</v>
      </c>
      <c r="P14" s="77"/>
      <c r="Q14" s="78"/>
      <c r="R14" s="78"/>
      <c r="S14" s="93"/>
      <c r="T14" s="49">
        <v>12</v>
      </c>
      <c r="U14" s="49">
        <v>8</v>
      </c>
      <c r="V14" s="50">
        <v>35.011183</v>
      </c>
      <c r="W14" s="50">
        <v>0.007092</v>
      </c>
      <c r="X14" s="50">
        <v>0.024274</v>
      </c>
      <c r="Y14" s="50">
        <v>1.690769</v>
      </c>
      <c r="Z14" s="50">
        <v>0.2610294117647059</v>
      </c>
      <c r="AA14" s="50">
        <v>0.17647058823529413</v>
      </c>
      <c r="AB14" s="73">
        <v>39</v>
      </c>
      <c r="AC14" s="73"/>
      <c r="AD14" s="74"/>
      <c r="AE14" s="90" t="s">
        <v>302</v>
      </c>
      <c r="AF14" s="90" t="s">
        <v>334</v>
      </c>
      <c r="AG14" s="90" t="s">
        <v>364</v>
      </c>
      <c r="AH14" s="90" t="s">
        <v>396</v>
      </c>
      <c r="AI14" s="90"/>
      <c r="AJ14" s="90">
        <v>0.5628257</v>
      </c>
      <c r="AK14" s="90">
        <v>389</v>
      </c>
      <c r="AL14" s="90"/>
      <c r="AM14" s="90" t="str">
        <f>REPLACE(INDEX(GroupVertices[Group],MATCH(Vertices[[#This Row],[Vertex]],GroupVertices[Vertex],0)),1,1,"")</f>
        <v>2</v>
      </c>
      <c r="AN14" s="49">
        <v>0</v>
      </c>
      <c r="AO14" s="50">
        <v>0</v>
      </c>
      <c r="AP14" s="49">
        <v>0</v>
      </c>
      <c r="AQ14" s="50">
        <v>0</v>
      </c>
      <c r="AR14" s="49">
        <v>0</v>
      </c>
      <c r="AS14" s="50">
        <v>0</v>
      </c>
      <c r="AT14" s="49">
        <v>401</v>
      </c>
      <c r="AU14" s="50">
        <v>100</v>
      </c>
      <c r="AV14" s="49">
        <v>401</v>
      </c>
      <c r="AW14" s="115" t="s">
        <v>2147</v>
      </c>
      <c r="AX14" s="115" t="s">
        <v>2147</v>
      </c>
      <c r="AY14" s="115" t="s">
        <v>2147</v>
      </c>
      <c r="AZ14" s="115" t="s">
        <v>2147</v>
      </c>
      <c r="BA14" s="2"/>
      <c r="BB14" s="3"/>
      <c r="BC14" s="3"/>
      <c r="BD14" s="3"/>
      <c r="BE14" s="3"/>
    </row>
    <row r="15" spans="1:57" ht="41.45" customHeight="1">
      <c r="A15" s="66" t="s">
        <v>250</v>
      </c>
      <c r="C15" s="67"/>
      <c r="D15" s="67" t="s">
        <v>64</v>
      </c>
      <c r="E15" s="68">
        <v>495.38507486105556</v>
      </c>
      <c r="F15" s="70"/>
      <c r="G15" s="100" t="str">
        <f>HYPERLINK("https://upload.wikimedia.org/wikipedia/commons/8/8b/Painting_of_Napoleon_Bonaparte_by_Jacques-Louis_David%2C_1813.jpg")</f>
        <v>https://upload.wikimedia.org/wikipedia/commons/8/8b/Painting_of_Napoleon_Bonaparte_by_Jacques-Louis_David%2C_1813.jpg</v>
      </c>
      <c r="H15" s="67"/>
      <c r="I15" s="71" t="s">
        <v>250</v>
      </c>
      <c r="J15" s="72"/>
      <c r="K15" s="72" t="s">
        <v>75</v>
      </c>
      <c r="L15" s="51" t="s">
        <v>419</v>
      </c>
      <c r="M15" s="75">
        <v>63.10624257030803</v>
      </c>
      <c r="N15" s="76">
        <v>8617.068359375</v>
      </c>
      <c r="O15" s="76">
        <v>8044.04248046875</v>
      </c>
      <c r="P15" s="77"/>
      <c r="Q15" s="78"/>
      <c r="R15" s="78"/>
      <c r="S15" s="93"/>
      <c r="T15" s="49">
        <v>12</v>
      </c>
      <c r="U15" s="49">
        <v>12</v>
      </c>
      <c r="V15" s="50">
        <v>26.652453</v>
      </c>
      <c r="W15" s="50">
        <v>0.007042</v>
      </c>
      <c r="X15" s="50">
        <v>0.02477</v>
      </c>
      <c r="Y15" s="50">
        <v>1.693361</v>
      </c>
      <c r="Z15" s="50">
        <v>0.32916666666666666</v>
      </c>
      <c r="AA15" s="50">
        <v>0.375</v>
      </c>
      <c r="AB15" s="73">
        <v>65</v>
      </c>
      <c r="AC15" s="73"/>
      <c r="AD15" s="74"/>
      <c r="AE15" s="90" t="s">
        <v>302</v>
      </c>
      <c r="AF15" s="90" t="s">
        <v>351</v>
      </c>
      <c r="AG15" s="90" t="s">
        <v>364</v>
      </c>
      <c r="AH15" s="90" t="s">
        <v>419</v>
      </c>
      <c r="AI15" s="90"/>
      <c r="AJ15" s="90">
        <v>0.6024431</v>
      </c>
      <c r="AK15" s="90">
        <v>500</v>
      </c>
      <c r="AL15" s="90"/>
      <c r="AM15" s="90" t="str">
        <f>REPLACE(INDEX(GroupVertices[Group],MATCH(Vertices[[#This Row],[Vertex]],GroupVertices[Vertex],0)),1,1,"")</f>
        <v>3</v>
      </c>
      <c r="AN15" s="49">
        <v>0</v>
      </c>
      <c r="AO15" s="50">
        <v>0</v>
      </c>
      <c r="AP15" s="49">
        <v>0</v>
      </c>
      <c r="AQ15" s="50">
        <v>0</v>
      </c>
      <c r="AR15" s="49">
        <v>0</v>
      </c>
      <c r="AS15" s="50">
        <v>0</v>
      </c>
      <c r="AT15" s="49">
        <v>971</v>
      </c>
      <c r="AU15" s="50">
        <v>100</v>
      </c>
      <c r="AV15" s="49">
        <v>971</v>
      </c>
      <c r="AW15" s="115" t="s">
        <v>2147</v>
      </c>
      <c r="AX15" s="115" t="s">
        <v>2147</v>
      </c>
      <c r="AY15" s="115" t="s">
        <v>2147</v>
      </c>
      <c r="AZ15" s="115" t="s">
        <v>2147</v>
      </c>
      <c r="BA15" s="2"/>
      <c r="BB15" s="3"/>
      <c r="BC15" s="3"/>
      <c r="BD15" s="3"/>
      <c r="BE15" s="3"/>
    </row>
    <row r="16" spans="1:57" ht="41.45" customHeight="1">
      <c r="A16" s="66" t="s">
        <v>247</v>
      </c>
      <c r="C16" s="67"/>
      <c r="D16" s="67" t="s">
        <v>64</v>
      </c>
      <c r="E16" s="68">
        <v>492.6931001746537</v>
      </c>
      <c r="F16" s="70"/>
      <c r="G16" s="100" t="str">
        <f>HYPERLINK("https://upload.wikimedia.org/wikipedia/commons/f/f4/Anglo-egyptian_war.jpg")</f>
        <v>https://upload.wikimedia.org/wikipedia/commons/f/f4/Anglo-egyptian_war.jpg</v>
      </c>
      <c r="H16" s="67"/>
      <c r="I16" s="71" t="s">
        <v>247</v>
      </c>
      <c r="J16" s="72"/>
      <c r="K16" s="72" t="s">
        <v>75</v>
      </c>
      <c r="L16" s="71"/>
      <c r="M16" s="75">
        <v>61.44532728731931</v>
      </c>
      <c r="N16" s="76">
        <v>6648.42529296875</v>
      </c>
      <c r="O16" s="76">
        <v>3122.4169921875</v>
      </c>
      <c r="P16" s="77"/>
      <c r="Q16" s="78"/>
      <c r="R16" s="78"/>
      <c r="S16" s="93"/>
      <c r="T16" s="49">
        <v>11</v>
      </c>
      <c r="U16" s="49">
        <v>8</v>
      </c>
      <c r="V16" s="50">
        <v>25.939683</v>
      </c>
      <c r="W16" s="50">
        <v>0.007042</v>
      </c>
      <c r="X16" s="50">
        <v>0.024239</v>
      </c>
      <c r="Y16" s="50">
        <v>1.599843</v>
      </c>
      <c r="Z16" s="50">
        <v>0.31666666666666665</v>
      </c>
      <c r="AA16" s="50">
        <v>0.1875</v>
      </c>
      <c r="AB16" s="73">
        <v>38</v>
      </c>
      <c r="AC16" s="73"/>
      <c r="AD16" s="74"/>
      <c r="AE16" s="90" t="s">
        <v>302</v>
      </c>
      <c r="AF16" s="90" t="s">
        <v>333</v>
      </c>
      <c r="AG16" s="90" t="s">
        <v>364</v>
      </c>
      <c r="AH16" s="90"/>
      <c r="AI16" s="90"/>
      <c r="AJ16" s="90">
        <v>0.5319289</v>
      </c>
      <c r="AK16" s="90">
        <v>124</v>
      </c>
      <c r="AL16" s="90"/>
      <c r="AM16" s="90" t="str">
        <f>REPLACE(INDEX(GroupVertices[Group],MATCH(Vertices[[#This Row],[Vertex]],GroupVertices[Vertex],0)),1,1,"")</f>
        <v>2</v>
      </c>
      <c r="AN16" s="49"/>
      <c r="AO16" s="50"/>
      <c r="AP16" s="49"/>
      <c r="AQ16" s="50"/>
      <c r="AR16" s="49"/>
      <c r="AS16" s="50"/>
      <c r="AT16" s="49"/>
      <c r="AU16" s="50"/>
      <c r="AV16" s="49"/>
      <c r="AW16" s="115" t="s">
        <v>2147</v>
      </c>
      <c r="AX16" s="115" t="s">
        <v>2147</v>
      </c>
      <c r="AY16" s="115" t="s">
        <v>2147</v>
      </c>
      <c r="AZ16" s="115" t="s">
        <v>2147</v>
      </c>
      <c r="BA16" s="2"/>
      <c r="BB16" s="3"/>
      <c r="BC16" s="3"/>
      <c r="BD16" s="3"/>
      <c r="BE16" s="3"/>
    </row>
    <row r="17" spans="1:57" ht="41.45" customHeight="1">
      <c r="A17" s="66" t="s">
        <v>236</v>
      </c>
      <c r="C17" s="67"/>
      <c r="D17" s="67" t="s">
        <v>64</v>
      </c>
      <c r="E17" s="68">
        <v>490.1607234480879</v>
      </c>
      <c r="F17" s="70"/>
      <c r="G17" s="100" t="str">
        <f>HYPERLINK("https://upload.wikimedia.org/wikipedia/commons/5/55/Saad_Zaghlul.jpg")</f>
        <v>https://upload.wikimedia.org/wikipedia/commons/5/55/Saad_Zaghlul.jpg</v>
      </c>
      <c r="H17" s="67"/>
      <c r="I17" s="71" t="s">
        <v>236</v>
      </c>
      <c r="J17" s="72"/>
      <c r="K17" s="72" t="s">
        <v>75</v>
      </c>
      <c r="L17" s="71" t="s">
        <v>400</v>
      </c>
      <c r="M17" s="75">
        <v>59.92344960718999</v>
      </c>
      <c r="N17" s="76">
        <v>5216.9892578125</v>
      </c>
      <c r="O17" s="76">
        <v>5892.22998046875</v>
      </c>
      <c r="P17" s="77"/>
      <c r="Q17" s="78"/>
      <c r="R17" s="78"/>
      <c r="S17" s="93"/>
      <c r="T17" s="49">
        <v>9</v>
      </c>
      <c r="U17" s="49">
        <v>11</v>
      </c>
      <c r="V17" s="50">
        <v>25.28658</v>
      </c>
      <c r="W17" s="50">
        <v>0.006993</v>
      </c>
      <c r="X17" s="50">
        <v>0.021518</v>
      </c>
      <c r="Y17" s="50">
        <v>1.515234</v>
      </c>
      <c r="Z17" s="50">
        <v>0.26666666666666666</v>
      </c>
      <c r="AA17" s="50">
        <v>0.3333333333333333</v>
      </c>
      <c r="AB17" s="73">
        <v>43</v>
      </c>
      <c r="AC17" s="73"/>
      <c r="AD17" s="74"/>
      <c r="AE17" s="90" t="s">
        <v>302</v>
      </c>
      <c r="AF17" s="90" t="s">
        <v>338</v>
      </c>
      <c r="AG17" s="90" t="s">
        <v>364</v>
      </c>
      <c r="AH17" s="90" t="s">
        <v>400</v>
      </c>
      <c r="AI17" s="90"/>
      <c r="AJ17" s="90">
        <v>0.490751</v>
      </c>
      <c r="AK17" s="90">
        <v>500</v>
      </c>
      <c r="AL17" s="90"/>
      <c r="AM17" s="90" t="str">
        <f>REPLACE(INDEX(GroupVertices[Group],MATCH(Vertices[[#This Row],[Vertex]],GroupVertices[Vertex],0)),1,1,"")</f>
        <v>2</v>
      </c>
      <c r="AN17" s="49">
        <v>0</v>
      </c>
      <c r="AO17" s="50">
        <v>0</v>
      </c>
      <c r="AP17" s="49">
        <v>0</v>
      </c>
      <c r="AQ17" s="50">
        <v>0</v>
      </c>
      <c r="AR17" s="49">
        <v>0</v>
      </c>
      <c r="AS17" s="50">
        <v>0</v>
      </c>
      <c r="AT17" s="49">
        <v>29</v>
      </c>
      <c r="AU17" s="50">
        <v>100</v>
      </c>
      <c r="AV17" s="49">
        <v>29</v>
      </c>
      <c r="AW17" s="115" t="s">
        <v>2147</v>
      </c>
      <c r="AX17" s="115" t="s">
        <v>2147</v>
      </c>
      <c r="AY17" s="115" t="s">
        <v>2147</v>
      </c>
      <c r="AZ17" s="115" t="s">
        <v>2147</v>
      </c>
      <c r="BA17" s="2"/>
      <c r="BB17" s="3"/>
      <c r="BC17" s="3"/>
      <c r="BD17" s="3"/>
      <c r="BE17" s="3"/>
    </row>
    <row r="18" spans="1:57" ht="41.45" customHeight="1">
      <c r="A18" s="66" t="s">
        <v>269</v>
      </c>
      <c r="C18" s="67"/>
      <c r="D18" s="67" t="s">
        <v>64</v>
      </c>
      <c r="E18" s="68">
        <v>485.6131679865726</v>
      </c>
      <c r="F18" s="70"/>
      <c r="G18" s="100" t="str">
        <f>HYPERLINK("https://upload.wikimedia.org/wikipedia/commons/d/d3/HumanRightsLogo.svg")</f>
        <v>https://upload.wikimedia.org/wikipedia/commons/d/d3/HumanRightsLogo.svg</v>
      </c>
      <c r="H18" s="67"/>
      <c r="I18" s="71" t="s">
        <v>269</v>
      </c>
      <c r="J18" s="72"/>
      <c r="K18" s="72" t="s">
        <v>75</v>
      </c>
      <c r="L18" s="51" t="s">
        <v>408</v>
      </c>
      <c r="M18" s="75">
        <v>57.286057722343934</v>
      </c>
      <c r="N18" s="76">
        <v>995.448974609375</v>
      </c>
      <c r="O18" s="76">
        <v>5477.87890625</v>
      </c>
      <c r="P18" s="77"/>
      <c r="Q18" s="78"/>
      <c r="R18" s="78"/>
      <c r="S18" s="93"/>
      <c r="T18" s="49">
        <v>7</v>
      </c>
      <c r="U18" s="49">
        <v>4</v>
      </c>
      <c r="V18" s="50">
        <v>24.154762</v>
      </c>
      <c r="W18" s="50">
        <v>0.006803</v>
      </c>
      <c r="X18" s="50">
        <v>0.014157</v>
      </c>
      <c r="Y18" s="50">
        <v>1.244337</v>
      </c>
      <c r="Z18" s="50">
        <v>0.2</v>
      </c>
      <c r="AA18" s="50">
        <v>0</v>
      </c>
      <c r="AB18" s="73">
        <v>51</v>
      </c>
      <c r="AC18" s="73"/>
      <c r="AD18" s="74"/>
      <c r="AE18" s="90" t="s">
        <v>302</v>
      </c>
      <c r="AF18" s="90" t="s">
        <v>342</v>
      </c>
      <c r="AG18" s="90" t="s">
        <v>364</v>
      </c>
      <c r="AH18" s="90" t="s">
        <v>408</v>
      </c>
      <c r="AI18" s="90"/>
      <c r="AJ18" s="90">
        <v>0.4911133</v>
      </c>
      <c r="AK18" s="90">
        <v>500</v>
      </c>
      <c r="AL18" s="90"/>
      <c r="AM18" s="90" t="str">
        <f>REPLACE(INDEX(GroupVertices[Group],MATCH(Vertices[[#This Row],[Vertex]],GroupVertices[Vertex],0)),1,1,"")</f>
        <v>1</v>
      </c>
      <c r="AN18" s="49">
        <v>0</v>
      </c>
      <c r="AO18" s="50">
        <v>0</v>
      </c>
      <c r="AP18" s="49">
        <v>0</v>
      </c>
      <c r="AQ18" s="50">
        <v>0</v>
      </c>
      <c r="AR18" s="49">
        <v>0</v>
      </c>
      <c r="AS18" s="50">
        <v>0</v>
      </c>
      <c r="AT18" s="49">
        <v>122</v>
      </c>
      <c r="AU18" s="50">
        <v>100</v>
      </c>
      <c r="AV18" s="49">
        <v>122</v>
      </c>
      <c r="AW18" s="115" t="s">
        <v>2147</v>
      </c>
      <c r="AX18" s="115" t="s">
        <v>2147</v>
      </c>
      <c r="AY18" s="115" t="s">
        <v>2147</v>
      </c>
      <c r="AZ18" s="115" t="s">
        <v>2147</v>
      </c>
      <c r="BA18" s="2"/>
      <c r="BB18" s="3"/>
      <c r="BC18" s="3"/>
      <c r="BD18" s="3"/>
      <c r="BE18" s="3"/>
    </row>
    <row r="19" spans="1:57" ht="41.45" customHeight="1">
      <c r="A19" s="66" t="s">
        <v>259</v>
      </c>
      <c r="C19" s="67"/>
      <c r="D19" s="67" t="s">
        <v>64</v>
      </c>
      <c r="E19" s="68">
        <v>479.14890411184876</v>
      </c>
      <c r="F19" s="70"/>
      <c r="G19" s="100" t="str">
        <f>HYPERLINK("https://upload.wikimedia.org/wikipedia/commons/a/af/All_Gizah_Pyramids.jpg")</f>
        <v>https://upload.wikimedia.org/wikipedia/commons/a/af/All_Gizah_Pyramids.jpg</v>
      </c>
      <c r="H19" s="67"/>
      <c r="I19" s="71" t="s">
        <v>259</v>
      </c>
      <c r="J19" s="72"/>
      <c r="K19" s="72" t="s">
        <v>75</v>
      </c>
      <c r="L19" s="71" t="s">
        <v>425</v>
      </c>
      <c r="M19" s="75">
        <v>53.738936233081404</v>
      </c>
      <c r="N19" s="76">
        <v>7705.0791015625</v>
      </c>
      <c r="O19" s="76">
        <v>929.004638671875</v>
      </c>
      <c r="P19" s="77"/>
      <c r="Q19" s="78"/>
      <c r="R19" s="78"/>
      <c r="S19" s="93"/>
      <c r="T19" s="49">
        <v>2</v>
      </c>
      <c r="U19" s="49">
        <v>11</v>
      </c>
      <c r="V19" s="50">
        <v>22.63254</v>
      </c>
      <c r="W19" s="50">
        <v>0.006897</v>
      </c>
      <c r="X19" s="50">
        <v>0.019183</v>
      </c>
      <c r="Y19" s="50">
        <v>1.369769</v>
      </c>
      <c r="Z19" s="50">
        <v>0.3076923076923077</v>
      </c>
      <c r="AA19" s="50">
        <v>0</v>
      </c>
      <c r="AB19" s="73">
        <v>73</v>
      </c>
      <c r="AC19" s="73"/>
      <c r="AD19" s="74"/>
      <c r="AE19" s="90" t="s">
        <v>302</v>
      </c>
      <c r="AF19" s="90" t="s">
        <v>355</v>
      </c>
      <c r="AG19" s="90" t="s">
        <v>364</v>
      </c>
      <c r="AH19" s="90" t="s">
        <v>425</v>
      </c>
      <c r="AI19" s="90"/>
      <c r="AJ19" s="90">
        <v>0.474087</v>
      </c>
      <c r="AK19" s="90">
        <v>500</v>
      </c>
      <c r="AL19" s="90"/>
      <c r="AM19" s="90" t="str">
        <f>REPLACE(INDEX(GroupVertices[Group],MATCH(Vertices[[#This Row],[Vertex]],GroupVertices[Vertex],0)),1,1,"")</f>
        <v>4</v>
      </c>
      <c r="AN19" s="49">
        <v>0</v>
      </c>
      <c r="AO19" s="50">
        <v>0</v>
      </c>
      <c r="AP19" s="49">
        <v>0</v>
      </c>
      <c r="AQ19" s="50">
        <v>0</v>
      </c>
      <c r="AR19" s="49">
        <v>0</v>
      </c>
      <c r="AS19" s="50">
        <v>0</v>
      </c>
      <c r="AT19" s="49">
        <v>65</v>
      </c>
      <c r="AU19" s="50">
        <v>100</v>
      </c>
      <c r="AV19" s="49">
        <v>65</v>
      </c>
      <c r="AW19" s="115" t="s">
        <v>2147</v>
      </c>
      <c r="AX19" s="115" t="s">
        <v>2147</v>
      </c>
      <c r="AY19" s="115" t="s">
        <v>2147</v>
      </c>
      <c r="AZ19" s="115" t="s">
        <v>2147</v>
      </c>
      <c r="BA19" s="2"/>
      <c r="BB19" s="3"/>
      <c r="BC19" s="3"/>
      <c r="BD19" s="3"/>
      <c r="BE19" s="3"/>
    </row>
    <row r="20" spans="1:57" ht="41.45" customHeight="1">
      <c r="A20" s="66" t="s">
        <v>227</v>
      </c>
      <c r="C20" s="67"/>
      <c r="D20" s="67" t="s">
        <v>64</v>
      </c>
      <c r="E20" s="68">
        <v>479.0025314622463</v>
      </c>
      <c r="F20" s="70"/>
      <c r="G20" s="100" t="str">
        <f>HYPERLINK("https://upload.wikimedia.org/wikipedia/commons/7/7e/%D8%A7%D9%84%D9%83%D8%A7%D8%AA%D8%A8%D8%A9_%D9%86%D8%A8%D9%88%D9%8A%D8%A9_%D9%85%D9%88%D8%B3%D9%89.jpg")</f>
        <v>https://upload.wikimedia.org/wikipedia/commons/7/7e/%D8%A7%D9%84%D9%83%D8%A7%D8%AA%D8%A8%D8%A9_%D9%86%D8%A8%D9%88%D9%8A%D8%A9_%D9%85%D9%88%D8%B3%D9%89.jpg</v>
      </c>
      <c r="H20" s="67"/>
      <c r="I20" s="71" t="s">
        <v>227</v>
      </c>
      <c r="J20" s="72"/>
      <c r="K20" s="72" t="s">
        <v>75</v>
      </c>
      <c r="L20" s="71" t="s">
        <v>399</v>
      </c>
      <c r="M20" s="75">
        <v>53.661260475062484</v>
      </c>
      <c r="N20" s="76">
        <v>4874.2705078125</v>
      </c>
      <c r="O20" s="76">
        <v>5838.58203125</v>
      </c>
      <c r="P20" s="77"/>
      <c r="Q20" s="78"/>
      <c r="R20" s="78"/>
      <c r="S20" s="93"/>
      <c r="T20" s="49">
        <v>3</v>
      </c>
      <c r="U20" s="49">
        <v>14</v>
      </c>
      <c r="V20" s="50">
        <v>22.599206</v>
      </c>
      <c r="W20" s="50">
        <v>0.006993</v>
      </c>
      <c r="X20" s="50">
        <v>0.021534</v>
      </c>
      <c r="Y20" s="50">
        <v>1.516312</v>
      </c>
      <c r="Z20" s="50">
        <v>0.3047619047619048</v>
      </c>
      <c r="AA20" s="50">
        <v>0.13333333333333333</v>
      </c>
      <c r="AB20" s="73">
        <v>42</v>
      </c>
      <c r="AC20" s="73"/>
      <c r="AD20" s="74"/>
      <c r="AE20" s="90" t="s">
        <v>302</v>
      </c>
      <c r="AF20" s="90" t="s">
        <v>337</v>
      </c>
      <c r="AG20" s="90" t="s">
        <v>364</v>
      </c>
      <c r="AH20" s="90" t="s">
        <v>399</v>
      </c>
      <c r="AI20" s="90"/>
      <c r="AJ20" s="90">
        <v>0.6009163</v>
      </c>
      <c r="AK20" s="90">
        <v>233</v>
      </c>
      <c r="AL20" s="90"/>
      <c r="AM20" s="90" t="str">
        <f>REPLACE(INDEX(GroupVertices[Group],MATCH(Vertices[[#This Row],[Vertex]],GroupVertices[Vertex],0)),1,1,"")</f>
        <v>2</v>
      </c>
      <c r="AN20" s="49">
        <v>0</v>
      </c>
      <c r="AO20" s="50">
        <v>0</v>
      </c>
      <c r="AP20" s="49">
        <v>0</v>
      </c>
      <c r="AQ20" s="50">
        <v>0</v>
      </c>
      <c r="AR20" s="49">
        <v>0</v>
      </c>
      <c r="AS20" s="50">
        <v>0</v>
      </c>
      <c r="AT20" s="49">
        <v>94</v>
      </c>
      <c r="AU20" s="50">
        <v>100</v>
      </c>
      <c r="AV20" s="49">
        <v>94</v>
      </c>
      <c r="AW20" s="115" t="s">
        <v>2147</v>
      </c>
      <c r="AX20" s="115" t="s">
        <v>2147</v>
      </c>
      <c r="AY20" s="115" t="s">
        <v>2147</v>
      </c>
      <c r="AZ20" s="115" t="s">
        <v>2147</v>
      </c>
      <c r="BA20" s="2"/>
      <c r="BB20" s="3"/>
      <c r="BC20" s="3"/>
      <c r="BD20" s="3"/>
      <c r="BE20" s="3"/>
    </row>
    <row r="21" spans="1:57" ht="41.45" customHeight="1">
      <c r="A21" s="66" t="s">
        <v>239</v>
      </c>
      <c r="C21" s="67"/>
      <c r="D21" s="67" t="s">
        <v>64</v>
      </c>
      <c r="E21" s="68">
        <v>478.15141748942006</v>
      </c>
      <c r="F21" s="70"/>
      <c r="G21" s="100" t="str">
        <f>HYPERLINK("https://upload.wikimedia.org/wikipedia/commons/d/df/ModernEgypt%2C_Farouk_I_in_Military_Uniform%2C_DHP13655-10-1_01.jpg")</f>
        <v>https://upload.wikimedia.org/wikipedia/commons/d/df/ModernEgypt%2C_Farouk_I_in_Military_Uniform%2C_DHP13655-10-1_01.jpg</v>
      </c>
      <c r="H21" s="67"/>
      <c r="I21" s="71" t="s">
        <v>239</v>
      </c>
      <c r="J21" s="72"/>
      <c r="K21" s="72" t="s">
        <v>75</v>
      </c>
      <c r="L21" s="51" t="s">
        <v>411</v>
      </c>
      <c r="M21" s="75">
        <v>53.211860053143276</v>
      </c>
      <c r="N21" s="76">
        <v>6377.23779296875</v>
      </c>
      <c r="O21" s="76">
        <v>3922.321533203125</v>
      </c>
      <c r="P21" s="77"/>
      <c r="Q21" s="78"/>
      <c r="R21" s="78"/>
      <c r="S21" s="93"/>
      <c r="T21" s="49">
        <v>11</v>
      </c>
      <c r="U21" s="49">
        <v>10</v>
      </c>
      <c r="V21" s="50">
        <v>22.406349</v>
      </c>
      <c r="W21" s="50">
        <v>0.007042</v>
      </c>
      <c r="X21" s="50">
        <v>0.024089</v>
      </c>
      <c r="Y21" s="50">
        <v>1.578713</v>
      </c>
      <c r="Z21" s="50">
        <v>0.3416666666666667</v>
      </c>
      <c r="AA21" s="50">
        <v>0.3125</v>
      </c>
      <c r="AB21" s="73">
        <v>54</v>
      </c>
      <c r="AC21" s="73"/>
      <c r="AD21" s="74"/>
      <c r="AE21" s="90" t="s">
        <v>302</v>
      </c>
      <c r="AF21" s="90" t="s">
        <v>345</v>
      </c>
      <c r="AG21" s="90" t="s">
        <v>364</v>
      </c>
      <c r="AH21" s="90" t="s">
        <v>411</v>
      </c>
      <c r="AI21" s="90"/>
      <c r="AJ21" s="90">
        <v>0.6175724</v>
      </c>
      <c r="AK21" s="90">
        <v>500</v>
      </c>
      <c r="AL21" s="90"/>
      <c r="AM21" s="90" t="str">
        <f>REPLACE(INDEX(GroupVertices[Group],MATCH(Vertices[[#This Row],[Vertex]],GroupVertices[Vertex],0)),1,1,"")</f>
        <v>2</v>
      </c>
      <c r="AN21" s="49">
        <v>0</v>
      </c>
      <c r="AO21" s="50">
        <v>0</v>
      </c>
      <c r="AP21" s="49">
        <v>0</v>
      </c>
      <c r="AQ21" s="50">
        <v>0</v>
      </c>
      <c r="AR21" s="49">
        <v>0</v>
      </c>
      <c r="AS21" s="50">
        <v>0</v>
      </c>
      <c r="AT21" s="49">
        <v>117</v>
      </c>
      <c r="AU21" s="50">
        <v>100</v>
      </c>
      <c r="AV21" s="49">
        <v>117</v>
      </c>
      <c r="AW21" s="115" t="s">
        <v>2147</v>
      </c>
      <c r="AX21" s="115" t="s">
        <v>2147</v>
      </c>
      <c r="AY21" s="115" t="s">
        <v>2147</v>
      </c>
      <c r="AZ21" s="115" t="s">
        <v>2147</v>
      </c>
      <c r="BA21" s="2"/>
      <c r="BB21" s="3"/>
      <c r="BC21" s="3"/>
      <c r="BD21" s="3"/>
      <c r="BE21" s="3"/>
    </row>
    <row r="22" spans="1:57" ht="41.45" customHeight="1">
      <c r="A22" s="66" t="s">
        <v>262</v>
      </c>
      <c r="C22" s="67"/>
      <c r="D22" s="67" t="s">
        <v>64</v>
      </c>
      <c r="E22" s="68">
        <v>476.7414582632148</v>
      </c>
      <c r="F22" s="70"/>
      <c r="G22" s="100" t="str">
        <f>HYPERLINK("https://upload.wikimedia.org/wikipedia/commons/5/55/Roma_dall%27aereo.JPG")</f>
        <v>https://upload.wikimedia.org/wikipedia/commons/5/55/Roma_dall%27aereo.JPG</v>
      </c>
      <c r="H22" s="67"/>
      <c r="I22" s="71" t="s">
        <v>262</v>
      </c>
      <c r="J22" s="72"/>
      <c r="K22" s="72" t="s">
        <v>75</v>
      </c>
      <c r="L22" s="51" t="s">
        <v>367</v>
      </c>
      <c r="M22" s="75">
        <v>52.47580453287237</v>
      </c>
      <c r="N22" s="76">
        <v>7484.1015625</v>
      </c>
      <c r="O22" s="76">
        <v>608.265380859375</v>
      </c>
      <c r="P22" s="77"/>
      <c r="Q22" s="78"/>
      <c r="R22" s="78"/>
      <c r="S22" s="93"/>
      <c r="T22" s="49">
        <v>12</v>
      </c>
      <c r="U22" s="49">
        <v>1</v>
      </c>
      <c r="V22" s="50">
        <v>22.090476</v>
      </c>
      <c r="W22" s="50">
        <v>0.006849</v>
      </c>
      <c r="X22" s="50">
        <v>0.016025</v>
      </c>
      <c r="Y22" s="50">
        <v>1.270666</v>
      </c>
      <c r="Z22" s="50">
        <v>0.20454545454545456</v>
      </c>
      <c r="AA22" s="50">
        <v>0.08333333333333333</v>
      </c>
      <c r="AB22" s="73">
        <v>6</v>
      </c>
      <c r="AC22" s="73"/>
      <c r="AD22" s="74"/>
      <c r="AE22" s="90" t="s">
        <v>302</v>
      </c>
      <c r="AF22" s="102" t="str">
        <f>HYPERLINK("http://ar.wikipedia.org/wiki/روما")</f>
        <v>http://ar.wikipedia.org/wiki/روما</v>
      </c>
      <c r="AG22" s="90" t="s">
        <v>364</v>
      </c>
      <c r="AH22" s="90" t="s">
        <v>367</v>
      </c>
      <c r="AI22" s="90"/>
      <c r="AJ22" s="90">
        <v>0.5760258</v>
      </c>
      <c r="AK22" s="90">
        <v>500</v>
      </c>
      <c r="AL22" s="90"/>
      <c r="AM22" s="90" t="str">
        <f>REPLACE(INDEX(GroupVertices[Group],MATCH(Vertices[[#This Row],[Vertex]],GroupVertices[Vertex],0)),1,1,"")</f>
        <v>4</v>
      </c>
      <c r="AN22" s="49">
        <v>0</v>
      </c>
      <c r="AO22" s="50">
        <v>0</v>
      </c>
      <c r="AP22" s="49">
        <v>0</v>
      </c>
      <c r="AQ22" s="50">
        <v>0</v>
      </c>
      <c r="AR22" s="49">
        <v>0</v>
      </c>
      <c r="AS22" s="50">
        <v>0</v>
      </c>
      <c r="AT22" s="49">
        <v>305</v>
      </c>
      <c r="AU22" s="50">
        <v>100</v>
      </c>
      <c r="AV22" s="49">
        <v>305</v>
      </c>
      <c r="AW22" s="115" t="s">
        <v>2147</v>
      </c>
      <c r="AX22" s="115" t="s">
        <v>2147</v>
      </c>
      <c r="AY22" s="115" t="s">
        <v>2147</v>
      </c>
      <c r="AZ22" s="115" t="s">
        <v>2147</v>
      </c>
      <c r="BA22" s="2"/>
      <c r="BB22" s="3"/>
      <c r="BC22" s="3"/>
      <c r="BD22" s="3"/>
      <c r="BE22" s="3"/>
    </row>
    <row r="23" spans="1:57" ht="41.45" customHeight="1">
      <c r="A23" s="66" t="s">
        <v>274</v>
      </c>
      <c r="C23" s="67"/>
      <c r="D23" s="67" t="s">
        <v>64</v>
      </c>
      <c r="E23" s="68">
        <v>448.16509216269674</v>
      </c>
      <c r="F23" s="70"/>
      <c r="G23" s="100" t="str">
        <f>HYPERLINK("https://upload.wikimedia.org/wikipedia/commons/4/4a/Commons-logo.svg")</f>
        <v>https://upload.wikimedia.org/wikipedia/commons/4/4a/Commons-logo.svg</v>
      </c>
      <c r="H23" s="67"/>
      <c r="I23" s="71" t="s">
        <v>274</v>
      </c>
      <c r="J23" s="72"/>
      <c r="K23" s="72" t="s">
        <v>75</v>
      </c>
      <c r="L23" s="51" t="s">
        <v>369</v>
      </c>
      <c r="M23" s="75">
        <v>39.604080430552386</v>
      </c>
      <c r="N23" s="76">
        <v>1555.6553955078125</v>
      </c>
      <c r="O23" s="76">
        <v>3857.73828125</v>
      </c>
      <c r="P23" s="77"/>
      <c r="Q23" s="78"/>
      <c r="R23" s="78"/>
      <c r="S23" s="93"/>
      <c r="T23" s="49">
        <v>6</v>
      </c>
      <c r="U23" s="49">
        <v>3</v>
      </c>
      <c r="V23" s="50">
        <v>16.566667</v>
      </c>
      <c r="W23" s="50">
        <v>0.006667</v>
      </c>
      <c r="X23" s="50">
        <v>0.007667</v>
      </c>
      <c r="Y23" s="50">
        <v>1.066834</v>
      </c>
      <c r="Z23" s="50">
        <v>0.16071428571428573</v>
      </c>
      <c r="AA23" s="50">
        <v>0.125</v>
      </c>
      <c r="AB23" s="73">
        <v>8</v>
      </c>
      <c r="AC23" s="73"/>
      <c r="AD23" s="74"/>
      <c r="AE23" s="90" t="s">
        <v>302</v>
      </c>
      <c r="AF23" s="102" t="str">
        <f>HYPERLINK("http://ar.wikipedia.org/wiki/نسوية")</f>
        <v>http://ar.wikipedia.org/wiki/نسوية</v>
      </c>
      <c r="AG23" s="90" t="s">
        <v>364</v>
      </c>
      <c r="AH23" s="90" t="s">
        <v>369</v>
      </c>
      <c r="AI23" s="90"/>
      <c r="AJ23" s="90">
        <v>0.6223291</v>
      </c>
      <c r="AK23" s="90">
        <v>500</v>
      </c>
      <c r="AL23" s="90"/>
      <c r="AM23" s="90" t="str">
        <f>REPLACE(INDEX(GroupVertices[Group],MATCH(Vertices[[#This Row],[Vertex]],GroupVertices[Vertex],0)),1,1,"")</f>
        <v>1</v>
      </c>
      <c r="AN23" s="49">
        <v>0</v>
      </c>
      <c r="AO23" s="50">
        <v>0</v>
      </c>
      <c r="AP23" s="49">
        <v>0</v>
      </c>
      <c r="AQ23" s="50">
        <v>0</v>
      </c>
      <c r="AR23" s="49">
        <v>0</v>
      </c>
      <c r="AS23" s="50">
        <v>0</v>
      </c>
      <c r="AT23" s="49">
        <v>393</v>
      </c>
      <c r="AU23" s="50">
        <v>100</v>
      </c>
      <c r="AV23" s="49">
        <v>393</v>
      </c>
      <c r="AW23" s="115" t="s">
        <v>2147</v>
      </c>
      <c r="AX23" s="115" t="s">
        <v>2147</v>
      </c>
      <c r="AY23" s="115" t="s">
        <v>2147</v>
      </c>
      <c r="AZ23" s="115" t="s">
        <v>2147</v>
      </c>
      <c r="BA23" s="2"/>
      <c r="BB23" s="3"/>
      <c r="BC23" s="3"/>
      <c r="BD23" s="3"/>
      <c r="BE23" s="3"/>
    </row>
    <row r="24" spans="1:57" ht="41.45" customHeight="1">
      <c r="A24" s="66" t="s">
        <v>242</v>
      </c>
      <c r="C24" s="67"/>
      <c r="D24" s="67" t="s">
        <v>64</v>
      </c>
      <c r="E24" s="68">
        <v>417.5740869833719</v>
      </c>
      <c r="F24" s="70"/>
      <c r="G24" s="100" t="str">
        <f>HYPERLINK("https://upload.wikimedia.org/wikipedia/commons/7/73/Flag_of_Malta.svg")</f>
        <v>https://upload.wikimedia.org/wikipedia/commons/7/73/Flag_of_Malta.svg</v>
      </c>
      <c r="H24" s="67"/>
      <c r="I24" s="71" t="s">
        <v>242</v>
      </c>
      <c r="J24" s="72"/>
      <c r="K24" s="72" t="s">
        <v>75</v>
      </c>
      <c r="L24" s="51" t="s">
        <v>417</v>
      </c>
      <c r="M24" s="75">
        <v>29.369578106570522</v>
      </c>
      <c r="N24" s="76">
        <v>9697.1435546875</v>
      </c>
      <c r="O24" s="76">
        <v>8297.2333984375</v>
      </c>
      <c r="P24" s="77"/>
      <c r="Q24" s="78"/>
      <c r="R24" s="78"/>
      <c r="S24" s="93"/>
      <c r="T24" s="49">
        <v>9</v>
      </c>
      <c r="U24" s="49">
        <v>4</v>
      </c>
      <c r="V24" s="50">
        <v>12.174603</v>
      </c>
      <c r="W24" s="50">
        <v>0.006803</v>
      </c>
      <c r="X24" s="50">
        <v>0.015666</v>
      </c>
      <c r="Y24" s="50">
        <v>1.146174</v>
      </c>
      <c r="Z24" s="50">
        <v>0.3181818181818182</v>
      </c>
      <c r="AA24" s="50">
        <v>0.18181818181818182</v>
      </c>
      <c r="AB24" s="73">
        <v>60</v>
      </c>
      <c r="AC24" s="73"/>
      <c r="AD24" s="74"/>
      <c r="AE24" s="90" t="s">
        <v>302</v>
      </c>
      <c r="AF24" s="102" t="str">
        <f>HYPERLINK("http://ar.wikipedia.org/wiki/مالطا")</f>
        <v>http://ar.wikipedia.org/wiki/مالطا</v>
      </c>
      <c r="AG24" s="90" t="s">
        <v>364</v>
      </c>
      <c r="AH24" s="90" t="s">
        <v>417</v>
      </c>
      <c r="AI24" s="90"/>
      <c r="AJ24" s="90">
        <v>0.4927047</v>
      </c>
      <c r="AK24" s="90">
        <v>500</v>
      </c>
      <c r="AL24" s="90"/>
      <c r="AM24" s="90" t="str">
        <f>REPLACE(INDEX(GroupVertices[Group],MATCH(Vertices[[#This Row],[Vertex]],GroupVertices[Vertex],0)),1,1,"")</f>
        <v>3</v>
      </c>
      <c r="AN24" s="49">
        <v>0</v>
      </c>
      <c r="AO24" s="50">
        <v>0</v>
      </c>
      <c r="AP24" s="49">
        <v>0</v>
      </c>
      <c r="AQ24" s="50">
        <v>0</v>
      </c>
      <c r="AR24" s="49">
        <v>0</v>
      </c>
      <c r="AS24" s="50">
        <v>0</v>
      </c>
      <c r="AT24" s="49">
        <v>107</v>
      </c>
      <c r="AU24" s="50">
        <v>100</v>
      </c>
      <c r="AV24" s="49">
        <v>107</v>
      </c>
      <c r="AW24" s="115" t="s">
        <v>2147</v>
      </c>
      <c r="AX24" s="115" t="s">
        <v>2147</v>
      </c>
      <c r="AY24" s="115" t="s">
        <v>2147</v>
      </c>
      <c r="AZ24" s="115" t="s">
        <v>2147</v>
      </c>
      <c r="BA24" s="2"/>
      <c r="BB24" s="3"/>
      <c r="BC24" s="3"/>
      <c r="BD24" s="3"/>
      <c r="BE24" s="3"/>
    </row>
    <row r="25" spans="1:57" ht="41.45" customHeight="1">
      <c r="A25" s="66" t="s">
        <v>223</v>
      </c>
      <c r="C25" s="67"/>
      <c r="D25" s="67" t="s">
        <v>64</v>
      </c>
      <c r="E25" s="68">
        <v>406.1858977767208</v>
      </c>
      <c r="F25" s="70"/>
      <c r="G25" s="100" t="str">
        <f>HYPERLINK("https://upload.wikimedia.org/wikipedia/commons/0/00/Nawal_El_Saadawi_02.JPG")</f>
        <v>https://upload.wikimedia.org/wikipedia/commons/0/00/Nawal_El_Saadawi_02.JPG</v>
      </c>
      <c r="H25" s="67"/>
      <c r="I25" s="71" t="s">
        <v>223</v>
      </c>
      <c r="J25" s="72"/>
      <c r="K25" s="72" t="s">
        <v>75</v>
      </c>
      <c r="L25" s="51" t="s">
        <v>389</v>
      </c>
      <c r="M25" s="75">
        <v>26.295900312498915</v>
      </c>
      <c r="N25" s="76">
        <v>1585.6317138671875</v>
      </c>
      <c r="O25" s="76">
        <v>6603.45849609375</v>
      </c>
      <c r="P25" s="77"/>
      <c r="Q25" s="78"/>
      <c r="R25" s="78"/>
      <c r="S25" s="93"/>
      <c r="T25" s="49">
        <v>3</v>
      </c>
      <c r="U25" s="49">
        <v>7</v>
      </c>
      <c r="V25" s="50">
        <v>10.855556</v>
      </c>
      <c r="W25" s="50">
        <v>0.006711</v>
      </c>
      <c r="X25" s="50">
        <v>0.012449</v>
      </c>
      <c r="Y25" s="50">
        <v>1.013991</v>
      </c>
      <c r="Z25" s="50">
        <v>0.25</v>
      </c>
      <c r="AA25" s="50">
        <v>0.1111111111111111</v>
      </c>
      <c r="AB25" s="73">
        <v>29</v>
      </c>
      <c r="AC25" s="73"/>
      <c r="AD25" s="74"/>
      <c r="AE25" s="90" t="s">
        <v>302</v>
      </c>
      <c r="AF25" s="90" t="s">
        <v>324</v>
      </c>
      <c r="AG25" s="90" t="s">
        <v>364</v>
      </c>
      <c r="AH25" s="90" t="s">
        <v>389</v>
      </c>
      <c r="AI25" s="90"/>
      <c r="AJ25" s="90">
        <v>0.5068682</v>
      </c>
      <c r="AK25" s="90">
        <v>500</v>
      </c>
      <c r="AL25" s="90"/>
      <c r="AM25" s="90" t="str">
        <f>REPLACE(INDEX(GroupVertices[Group],MATCH(Vertices[[#This Row],[Vertex]],GroupVertices[Vertex],0)),1,1,"")</f>
        <v>1</v>
      </c>
      <c r="AN25" s="49">
        <v>0</v>
      </c>
      <c r="AO25" s="50">
        <v>0</v>
      </c>
      <c r="AP25" s="49">
        <v>0</v>
      </c>
      <c r="AQ25" s="50">
        <v>0</v>
      </c>
      <c r="AR25" s="49">
        <v>0</v>
      </c>
      <c r="AS25" s="50">
        <v>0</v>
      </c>
      <c r="AT25" s="49">
        <v>155</v>
      </c>
      <c r="AU25" s="50">
        <v>100</v>
      </c>
      <c r="AV25" s="49">
        <v>155</v>
      </c>
      <c r="AW25" s="115" t="s">
        <v>2147</v>
      </c>
      <c r="AX25" s="115" t="s">
        <v>2147</v>
      </c>
      <c r="AY25" s="115" t="s">
        <v>2147</v>
      </c>
      <c r="AZ25" s="115" t="s">
        <v>2147</v>
      </c>
      <c r="BA25" s="2"/>
      <c r="BB25" s="3"/>
      <c r="BC25" s="3"/>
      <c r="BD25" s="3"/>
      <c r="BE25" s="3"/>
    </row>
    <row r="26" spans="1:57" ht="41.45" customHeight="1">
      <c r="A26" s="66" t="s">
        <v>235</v>
      </c>
      <c r="C26" s="67"/>
      <c r="D26" s="67" t="s">
        <v>64</v>
      </c>
      <c r="E26" s="68">
        <v>401.0537484041719</v>
      </c>
      <c r="F26" s="70"/>
      <c r="G26" s="100" t="str">
        <f>HYPERLINK("https://upload.wikimedia.org/wikipedia/commons/4/4a/Commons-logo.svg")</f>
        <v>https://upload.wikimedia.org/wikipedia/commons/4/4a/Commons-logo.svg</v>
      </c>
      <c r="H26" s="67"/>
      <c r="I26" s="71" t="s">
        <v>235</v>
      </c>
      <c r="J26" s="72"/>
      <c r="K26" s="72" t="s">
        <v>75</v>
      </c>
      <c r="L26" s="71" t="s">
        <v>413</v>
      </c>
      <c r="M26" s="75">
        <v>25.02183985171183</v>
      </c>
      <c r="N26" s="76">
        <v>5945.958984375</v>
      </c>
      <c r="O26" s="76">
        <v>6251.4365234375</v>
      </c>
      <c r="P26" s="77"/>
      <c r="Q26" s="78"/>
      <c r="R26" s="78"/>
      <c r="S26" s="93"/>
      <c r="T26" s="49">
        <v>7</v>
      </c>
      <c r="U26" s="49">
        <v>8</v>
      </c>
      <c r="V26" s="50">
        <v>10.308802</v>
      </c>
      <c r="W26" s="50">
        <v>0.006849</v>
      </c>
      <c r="X26" s="50">
        <v>0.018546</v>
      </c>
      <c r="Y26" s="50">
        <v>1.227933</v>
      </c>
      <c r="Z26" s="50">
        <v>0.4015151515151515</v>
      </c>
      <c r="AA26" s="50">
        <v>0.25</v>
      </c>
      <c r="AB26" s="73">
        <v>56</v>
      </c>
      <c r="AC26" s="73"/>
      <c r="AD26" s="74"/>
      <c r="AE26" s="90" t="s">
        <v>302</v>
      </c>
      <c r="AF26" s="90" t="s">
        <v>346</v>
      </c>
      <c r="AG26" s="90" t="s">
        <v>364</v>
      </c>
      <c r="AH26" s="90" t="s">
        <v>413</v>
      </c>
      <c r="AI26" s="90"/>
      <c r="AJ26" s="90">
        <v>0.3816149</v>
      </c>
      <c r="AK26" s="90">
        <v>93</v>
      </c>
      <c r="AL26" s="90"/>
      <c r="AM26" s="90" t="str">
        <f>REPLACE(INDEX(GroupVertices[Group],MATCH(Vertices[[#This Row],[Vertex]],GroupVertices[Vertex],0)),1,1,"")</f>
        <v>2</v>
      </c>
      <c r="AN26" s="49">
        <v>0</v>
      </c>
      <c r="AO26" s="50">
        <v>0</v>
      </c>
      <c r="AP26" s="49">
        <v>0</v>
      </c>
      <c r="AQ26" s="50">
        <v>0</v>
      </c>
      <c r="AR26" s="49">
        <v>0</v>
      </c>
      <c r="AS26" s="50">
        <v>0</v>
      </c>
      <c r="AT26" s="49">
        <v>52</v>
      </c>
      <c r="AU26" s="50">
        <v>100</v>
      </c>
      <c r="AV26" s="49">
        <v>52</v>
      </c>
      <c r="AW26" s="115" t="s">
        <v>2147</v>
      </c>
      <c r="AX26" s="115" t="s">
        <v>2147</v>
      </c>
      <c r="AY26" s="115" t="s">
        <v>2147</v>
      </c>
      <c r="AZ26" s="115" t="s">
        <v>2147</v>
      </c>
      <c r="BA26" s="2"/>
      <c r="BB26" s="3"/>
      <c r="BC26" s="3"/>
      <c r="BD26" s="3"/>
      <c r="BE26" s="3"/>
    </row>
    <row r="27" spans="1:57" ht="41.45" customHeight="1">
      <c r="A27" s="66" t="s">
        <v>252</v>
      </c>
      <c r="C27" s="67"/>
      <c r="D27" s="67" t="s">
        <v>64</v>
      </c>
      <c r="E27" s="68">
        <v>393.5854038482799</v>
      </c>
      <c r="F27" s="70"/>
      <c r="G27" s="100" t="str">
        <f>HYPERLINK("https://upload.wikimedia.org/wikipedia/commons/9/99/Baron_Antoine-Jean_Gros-Battle_Pyramids_1810.jpg")</f>
        <v>https://upload.wikimedia.org/wikipedia/commons/9/99/Baron_Antoine-Jean_Gros-Battle_Pyramids_1810.jpg</v>
      </c>
      <c r="H27" s="67"/>
      <c r="I27" s="71" t="s">
        <v>252</v>
      </c>
      <c r="J27" s="72"/>
      <c r="K27" s="72" t="s">
        <v>75</v>
      </c>
      <c r="L27" s="51" t="s">
        <v>403</v>
      </c>
      <c r="M27" s="75">
        <v>23.281568717660107</v>
      </c>
      <c r="N27" s="76">
        <v>8853.9462890625</v>
      </c>
      <c r="O27" s="76">
        <v>7399.39892578125</v>
      </c>
      <c r="P27" s="77"/>
      <c r="Q27" s="78"/>
      <c r="R27" s="78"/>
      <c r="S27" s="93"/>
      <c r="T27" s="49">
        <v>9</v>
      </c>
      <c r="U27" s="49">
        <v>8</v>
      </c>
      <c r="V27" s="50">
        <v>9.561977</v>
      </c>
      <c r="W27" s="50">
        <v>0.006849</v>
      </c>
      <c r="X27" s="50">
        <v>0.019049</v>
      </c>
      <c r="Y27" s="50">
        <v>1.253917</v>
      </c>
      <c r="Z27" s="50">
        <v>0.4090909090909091</v>
      </c>
      <c r="AA27" s="50">
        <v>0.4166666666666667</v>
      </c>
      <c r="AB27" s="73">
        <v>46</v>
      </c>
      <c r="AC27" s="73"/>
      <c r="AD27" s="74"/>
      <c r="AE27" s="90" t="s">
        <v>302</v>
      </c>
      <c r="AF27" s="90" t="s">
        <v>341</v>
      </c>
      <c r="AG27" s="90" t="s">
        <v>364</v>
      </c>
      <c r="AH27" s="90" t="s">
        <v>403</v>
      </c>
      <c r="AI27" s="90"/>
      <c r="AJ27" s="90">
        <v>0.5210391</v>
      </c>
      <c r="AK27" s="90">
        <v>500</v>
      </c>
      <c r="AL27" s="90"/>
      <c r="AM27" s="90" t="str">
        <f>REPLACE(INDEX(GroupVertices[Group],MATCH(Vertices[[#This Row],[Vertex]],GroupVertices[Vertex],0)),1,1,"")</f>
        <v>3</v>
      </c>
      <c r="AN27" s="49">
        <v>0</v>
      </c>
      <c r="AO27" s="50">
        <v>0</v>
      </c>
      <c r="AP27" s="49">
        <v>0</v>
      </c>
      <c r="AQ27" s="50">
        <v>0</v>
      </c>
      <c r="AR27" s="49">
        <v>0</v>
      </c>
      <c r="AS27" s="50">
        <v>0</v>
      </c>
      <c r="AT27" s="49">
        <v>103</v>
      </c>
      <c r="AU27" s="50">
        <v>100</v>
      </c>
      <c r="AV27" s="49">
        <v>103</v>
      </c>
      <c r="AW27" s="115" t="s">
        <v>2147</v>
      </c>
      <c r="AX27" s="115" t="s">
        <v>2147</v>
      </c>
      <c r="AY27" s="115" t="s">
        <v>2147</v>
      </c>
      <c r="AZ27" s="115" t="s">
        <v>2147</v>
      </c>
      <c r="BA27" s="2"/>
      <c r="BB27" s="3"/>
      <c r="BC27" s="3"/>
      <c r="BD27" s="3"/>
      <c r="BE27" s="3"/>
    </row>
    <row r="28" spans="1:57" ht="41.45" customHeight="1">
      <c r="A28" s="66" t="s">
        <v>241</v>
      </c>
      <c r="C28" s="67"/>
      <c r="D28" s="67" t="s">
        <v>64</v>
      </c>
      <c r="E28" s="68">
        <v>386.4083560434457</v>
      </c>
      <c r="F28" s="70"/>
      <c r="G28" s="100" t="str">
        <f>HYPERLINK("https://upload.wikimedia.org/wikipedia/ar/1/10/%D9%85%D9%84%D8%B5%D9%82_%D9%84%D9%84%D8%AD%D8%B1%D8%A8_%D8%A7%D9%84%D8%B9%D8%A7%D9%84%D9%85%D9%8A%D8%A9_%D8%A7%D9%84%D8%AB%D8%A7%D9%86%D9%8A%D8%A9.jpg")</f>
        <v>https://upload.wikimedia.org/wikipedia/ar/1/10/%D9%85%D9%84%D8%B5%D9%82_%D9%84%D9%84%D8%AD%D8%B1%D8%A8_%D8%A7%D9%84%D8%B9%D8%A7%D9%84%D9%85%D9%8A%D8%A9_%D8%A7%D9%84%D8%AB%D8%A7%D9%86%D9%8A%D8%A9.jpg</v>
      </c>
      <c r="H28" s="67"/>
      <c r="I28" s="71" t="s">
        <v>241</v>
      </c>
      <c r="J28" s="72"/>
      <c r="K28" s="72" t="s">
        <v>75</v>
      </c>
      <c r="L28" s="51" t="s">
        <v>415</v>
      </c>
      <c r="M28" s="75">
        <v>21.72808385022147</v>
      </c>
      <c r="N28" s="76">
        <v>9559.98046875</v>
      </c>
      <c r="O28" s="76">
        <v>834.787353515625</v>
      </c>
      <c r="P28" s="77"/>
      <c r="Q28" s="78"/>
      <c r="R28" s="78"/>
      <c r="S28" s="93"/>
      <c r="T28" s="49">
        <v>7</v>
      </c>
      <c r="U28" s="49">
        <v>6</v>
      </c>
      <c r="V28" s="50">
        <v>8.89531</v>
      </c>
      <c r="W28" s="50">
        <v>0.006757</v>
      </c>
      <c r="X28" s="50">
        <v>0.016085</v>
      </c>
      <c r="Y28" s="50">
        <v>1.055508</v>
      </c>
      <c r="Z28" s="50">
        <v>0.32222222222222224</v>
      </c>
      <c r="AA28" s="50">
        <v>0.3</v>
      </c>
      <c r="AB28" s="73">
        <v>58</v>
      </c>
      <c r="AC28" s="73"/>
      <c r="AD28" s="74"/>
      <c r="AE28" s="90" t="s">
        <v>302</v>
      </c>
      <c r="AF28" s="90" t="s">
        <v>348</v>
      </c>
      <c r="AG28" s="90" t="s">
        <v>364</v>
      </c>
      <c r="AH28" s="90" t="s">
        <v>415</v>
      </c>
      <c r="AI28" s="90"/>
      <c r="AJ28" s="90">
        <v>0.4518151</v>
      </c>
      <c r="AK28" s="90">
        <v>500</v>
      </c>
      <c r="AL28" s="90"/>
      <c r="AM28" s="90" t="str">
        <f>REPLACE(INDEX(GroupVertices[Group],MATCH(Vertices[[#This Row],[Vertex]],GroupVertices[Vertex],0)),1,1,"")</f>
        <v>5</v>
      </c>
      <c r="AN28" s="49">
        <v>0</v>
      </c>
      <c r="AO28" s="50">
        <v>0</v>
      </c>
      <c r="AP28" s="49">
        <v>0</v>
      </c>
      <c r="AQ28" s="50">
        <v>0</v>
      </c>
      <c r="AR28" s="49">
        <v>0</v>
      </c>
      <c r="AS28" s="50">
        <v>0</v>
      </c>
      <c r="AT28" s="49">
        <v>640</v>
      </c>
      <c r="AU28" s="50">
        <v>100</v>
      </c>
      <c r="AV28" s="49">
        <v>640</v>
      </c>
      <c r="AW28" s="115" t="s">
        <v>2147</v>
      </c>
      <c r="AX28" s="115" t="s">
        <v>2147</v>
      </c>
      <c r="AY28" s="115" t="s">
        <v>2147</v>
      </c>
      <c r="AZ28" s="115" t="s">
        <v>2147</v>
      </c>
      <c r="BA28" s="2"/>
      <c r="BB28" s="3"/>
      <c r="BC28" s="3"/>
      <c r="BD28" s="3"/>
      <c r="BE28" s="3"/>
    </row>
    <row r="29" spans="1:57" ht="41.45" customHeight="1">
      <c r="A29" s="66" t="s">
        <v>268</v>
      </c>
      <c r="C29" s="67"/>
      <c r="D29" s="67" t="s">
        <v>64</v>
      </c>
      <c r="E29" s="68">
        <v>385.803206682274</v>
      </c>
      <c r="F29" s="70"/>
      <c r="G29" s="100" t="str">
        <f>HYPERLINK("https://upload.wikimedia.org/wikipedia/commons/1/11/Hatshepsut.jpg")</f>
        <v>https://upload.wikimedia.org/wikipedia/commons/1/11/Hatshepsut.jpg</v>
      </c>
      <c r="H29" s="67"/>
      <c r="I29" s="71" t="s">
        <v>268</v>
      </c>
      <c r="J29" s="72"/>
      <c r="K29" s="72" t="s">
        <v>75</v>
      </c>
      <c r="L29" s="71" t="s">
        <v>405</v>
      </c>
      <c r="M29" s="75">
        <v>21.6021584298296</v>
      </c>
      <c r="N29" s="76">
        <v>7844.46728515625</v>
      </c>
      <c r="O29" s="76">
        <v>8300.0615234375</v>
      </c>
      <c r="P29" s="77"/>
      <c r="Q29" s="78"/>
      <c r="R29" s="78"/>
      <c r="S29" s="93"/>
      <c r="T29" s="49">
        <v>6</v>
      </c>
      <c r="U29" s="49">
        <v>4</v>
      </c>
      <c r="V29" s="50">
        <v>8.84127</v>
      </c>
      <c r="W29" s="50">
        <v>0.006711</v>
      </c>
      <c r="X29" s="50">
        <v>0.013925</v>
      </c>
      <c r="Y29" s="50">
        <v>1.036792</v>
      </c>
      <c r="Z29" s="50">
        <v>0.3472222222222222</v>
      </c>
      <c r="AA29" s="50">
        <v>0.1111111111111111</v>
      </c>
      <c r="AB29" s="73">
        <v>48</v>
      </c>
      <c r="AC29" s="73"/>
      <c r="AD29" s="74"/>
      <c r="AE29" s="90" t="s">
        <v>302</v>
      </c>
      <c r="AF29" s="102" t="str">
        <f>HYPERLINK("http://ar.wikipedia.org/wiki/حتشبسوت")</f>
        <v>http://ar.wikipedia.org/wiki/حتشبسوت</v>
      </c>
      <c r="AG29" s="90" t="s">
        <v>364</v>
      </c>
      <c r="AH29" s="90" t="s">
        <v>405</v>
      </c>
      <c r="AI29" s="90"/>
      <c r="AJ29" s="90">
        <v>0.4949708</v>
      </c>
      <c r="AK29" s="90">
        <v>352</v>
      </c>
      <c r="AL29" s="90"/>
      <c r="AM29" s="90" t="str">
        <f>REPLACE(INDEX(GroupVertices[Group],MATCH(Vertices[[#This Row],[Vertex]],GroupVertices[Vertex],0)),1,1,"")</f>
        <v>3</v>
      </c>
      <c r="AN29" s="49">
        <v>0</v>
      </c>
      <c r="AO29" s="50">
        <v>0</v>
      </c>
      <c r="AP29" s="49">
        <v>0</v>
      </c>
      <c r="AQ29" s="50">
        <v>0</v>
      </c>
      <c r="AR29" s="49">
        <v>0</v>
      </c>
      <c r="AS29" s="50">
        <v>0</v>
      </c>
      <c r="AT29" s="49">
        <v>70</v>
      </c>
      <c r="AU29" s="50">
        <v>100</v>
      </c>
      <c r="AV29" s="49">
        <v>70</v>
      </c>
      <c r="AW29" s="115" t="s">
        <v>2147</v>
      </c>
      <c r="AX29" s="115" t="s">
        <v>2147</v>
      </c>
      <c r="AY29" s="115" t="s">
        <v>2147</v>
      </c>
      <c r="AZ29" s="115" t="s">
        <v>2147</v>
      </c>
      <c r="BA29" s="2"/>
      <c r="BB29" s="3"/>
      <c r="BC29" s="3"/>
      <c r="BD29" s="3"/>
      <c r="BE29" s="3"/>
    </row>
    <row r="30" spans="1:57" ht="41.45" customHeight="1">
      <c r="A30" s="66" t="s">
        <v>234</v>
      </c>
      <c r="C30" s="67"/>
      <c r="D30" s="67" t="s">
        <v>64</v>
      </c>
      <c r="E30" s="68">
        <v>379.02484222070996</v>
      </c>
      <c r="F30" s="70"/>
      <c r="G30" s="100" t="str">
        <f>HYPERLINK("https://upload.wikimedia.org/wikipedia/commons/7/7a/Nasser_and_Naguib%2C_1954.jpg")</f>
        <v>https://upload.wikimedia.org/wikipedia/commons/7/7a/Nasser_and_Naguib%2C_1954.jpg</v>
      </c>
      <c r="H30" s="67"/>
      <c r="I30" s="71" t="s">
        <v>234</v>
      </c>
      <c r="J30" s="72"/>
      <c r="K30" s="72" t="s">
        <v>75</v>
      </c>
      <c r="L30" s="71" t="s">
        <v>391</v>
      </c>
      <c r="M30" s="75">
        <v>20.242860627212128</v>
      </c>
      <c r="N30" s="76">
        <v>6735.8935546875</v>
      </c>
      <c r="O30" s="76">
        <v>4374.9443359375</v>
      </c>
      <c r="P30" s="77"/>
      <c r="Q30" s="78"/>
      <c r="R30" s="78"/>
      <c r="S30" s="93"/>
      <c r="T30" s="49">
        <v>11</v>
      </c>
      <c r="U30" s="49">
        <v>4</v>
      </c>
      <c r="V30" s="50">
        <v>8.257937</v>
      </c>
      <c r="W30" s="50">
        <v>0.006803</v>
      </c>
      <c r="X30" s="50">
        <v>0.017494</v>
      </c>
      <c r="Y30" s="50">
        <v>1.154949</v>
      </c>
      <c r="Z30" s="50">
        <v>0.38181818181818183</v>
      </c>
      <c r="AA30" s="50">
        <v>0.36363636363636365</v>
      </c>
      <c r="AB30" s="73">
        <v>31</v>
      </c>
      <c r="AC30" s="73"/>
      <c r="AD30" s="74"/>
      <c r="AE30" s="90" t="s">
        <v>302</v>
      </c>
      <c r="AF30" s="90" t="s">
        <v>326</v>
      </c>
      <c r="AG30" s="90" t="s">
        <v>364</v>
      </c>
      <c r="AH30" s="90" t="s">
        <v>391</v>
      </c>
      <c r="AI30" s="90"/>
      <c r="AJ30" s="90">
        <v>0.4201161</v>
      </c>
      <c r="AK30" s="90">
        <v>500</v>
      </c>
      <c r="AL30" s="90"/>
      <c r="AM30" s="90" t="str">
        <f>REPLACE(INDEX(GroupVertices[Group],MATCH(Vertices[[#This Row],[Vertex]],GroupVertices[Vertex],0)),1,1,"")</f>
        <v>2</v>
      </c>
      <c r="AN30" s="49">
        <v>0</v>
      </c>
      <c r="AO30" s="50">
        <v>0</v>
      </c>
      <c r="AP30" s="49">
        <v>0</v>
      </c>
      <c r="AQ30" s="50">
        <v>0</v>
      </c>
      <c r="AR30" s="49">
        <v>0</v>
      </c>
      <c r="AS30" s="50">
        <v>0</v>
      </c>
      <c r="AT30" s="49">
        <v>43</v>
      </c>
      <c r="AU30" s="50">
        <v>100</v>
      </c>
      <c r="AV30" s="49">
        <v>43</v>
      </c>
      <c r="AW30" s="115" t="s">
        <v>2147</v>
      </c>
      <c r="AX30" s="115" t="s">
        <v>2147</v>
      </c>
      <c r="AY30" s="115" t="s">
        <v>2147</v>
      </c>
      <c r="AZ30" s="115" t="s">
        <v>2147</v>
      </c>
      <c r="BA30" s="2"/>
      <c r="BB30" s="3"/>
      <c r="BC30" s="3"/>
      <c r="BD30" s="3"/>
      <c r="BE30" s="3"/>
    </row>
    <row r="31" spans="1:57" ht="41.45" customHeight="1">
      <c r="A31" s="66" t="s">
        <v>231</v>
      </c>
      <c r="C31" s="67"/>
      <c r="D31" s="67" t="s">
        <v>64</v>
      </c>
      <c r="E31" s="68">
        <v>372.10848248509967</v>
      </c>
      <c r="F31" s="70"/>
      <c r="G31" s="100" t="str">
        <f>HYPERLINK("https://upload.wikimedia.org/wikipedia/commons/2/2c/Bismillah.svg")</f>
        <v>https://upload.wikimedia.org/wikipedia/commons/2/2c/Bismillah.svg</v>
      </c>
      <c r="H31" s="67"/>
      <c r="I31" s="71" t="s">
        <v>231</v>
      </c>
      <c r="J31" s="72"/>
      <c r="K31" s="72" t="s">
        <v>75</v>
      </c>
      <c r="L31" s="51" t="s">
        <v>398</v>
      </c>
      <c r="M31" s="75">
        <v>18.94828951597557</v>
      </c>
      <c r="N31" s="76">
        <v>4660.38916015625</v>
      </c>
      <c r="O31" s="76">
        <v>7195.55126953125</v>
      </c>
      <c r="P31" s="77"/>
      <c r="Q31" s="78"/>
      <c r="R31" s="78"/>
      <c r="S31" s="93"/>
      <c r="T31" s="49">
        <v>5</v>
      </c>
      <c r="U31" s="49">
        <v>5</v>
      </c>
      <c r="V31" s="50">
        <v>7.702381</v>
      </c>
      <c r="W31" s="50">
        <v>0.006711</v>
      </c>
      <c r="X31" s="50">
        <v>0.014048</v>
      </c>
      <c r="Y31" s="50">
        <v>0.997933</v>
      </c>
      <c r="Z31" s="50">
        <v>0.3333333333333333</v>
      </c>
      <c r="AA31" s="50">
        <v>0.1111111111111111</v>
      </c>
      <c r="AB31" s="73">
        <v>41</v>
      </c>
      <c r="AC31" s="73"/>
      <c r="AD31" s="74"/>
      <c r="AE31" s="90" t="s">
        <v>302</v>
      </c>
      <c r="AF31" s="90" t="s">
        <v>336</v>
      </c>
      <c r="AG31" s="90" t="s">
        <v>364</v>
      </c>
      <c r="AH31" s="90" t="s">
        <v>398</v>
      </c>
      <c r="AI31" s="90"/>
      <c r="AJ31" s="90">
        <v>0.423967</v>
      </c>
      <c r="AK31" s="90">
        <v>55</v>
      </c>
      <c r="AL31" s="90"/>
      <c r="AM31" s="90" t="str">
        <f>REPLACE(INDEX(GroupVertices[Group],MATCH(Vertices[[#This Row],[Vertex]],GroupVertices[Vertex],0)),1,1,"")</f>
        <v>2</v>
      </c>
      <c r="AN31" s="49">
        <v>0</v>
      </c>
      <c r="AO31" s="50">
        <v>0</v>
      </c>
      <c r="AP31" s="49">
        <v>0</v>
      </c>
      <c r="AQ31" s="50">
        <v>0</v>
      </c>
      <c r="AR31" s="49">
        <v>0</v>
      </c>
      <c r="AS31" s="50">
        <v>0</v>
      </c>
      <c r="AT31" s="49">
        <v>88</v>
      </c>
      <c r="AU31" s="50">
        <v>100</v>
      </c>
      <c r="AV31" s="49">
        <v>88</v>
      </c>
      <c r="AW31" s="115" t="s">
        <v>2147</v>
      </c>
      <c r="AX31" s="115" t="s">
        <v>2147</v>
      </c>
      <c r="AY31" s="115" t="s">
        <v>2147</v>
      </c>
      <c r="AZ31" s="115" t="s">
        <v>2147</v>
      </c>
      <c r="BA31" s="2"/>
      <c r="BB31" s="3"/>
      <c r="BC31" s="3"/>
      <c r="BD31" s="3"/>
      <c r="BE31" s="3"/>
    </row>
    <row r="32" spans="1:57" ht="41.45" customHeight="1">
      <c r="A32" s="66" t="s">
        <v>264</v>
      </c>
      <c r="C32" s="67"/>
      <c r="D32" s="67" t="s">
        <v>64</v>
      </c>
      <c r="E32" s="68">
        <v>365.04839267918857</v>
      </c>
      <c r="F32" s="70"/>
      <c r="G32" s="100" t="str">
        <f>HYPERLINK("https://upload.wikimedia.org/wikipedia/commons/e/ec/Isis.svg")</f>
        <v>https://upload.wikimedia.org/wikipedia/commons/e/ec/Isis.svg</v>
      </c>
      <c r="H32" s="67"/>
      <c r="I32" s="71" t="s">
        <v>264</v>
      </c>
      <c r="J32" s="72"/>
      <c r="K32" s="72" t="s">
        <v>75</v>
      </c>
      <c r="L32" s="51" t="s">
        <v>407</v>
      </c>
      <c r="M32" s="75">
        <v>17.71659955702019</v>
      </c>
      <c r="N32" s="76">
        <v>8327.935546875</v>
      </c>
      <c r="O32" s="76">
        <v>1830.3463134765625</v>
      </c>
      <c r="P32" s="77"/>
      <c r="Q32" s="78"/>
      <c r="R32" s="78"/>
      <c r="S32" s="93"/>
      <c r="T32" s="49">
        <v>5</v>
      </c>
      <c r="U32" s="49">
        <v>5</v>
      </c>
      <c r="V32" s="50">
        <v>7.17381</v>
      </c>
      <c r="W32" s="50">
        <v>0.006667</v>
      </c>
      <c r="X32" s="50">
        <v>0.01119</v>
      </c>
      <c r="Y32" s="50">
        <v>0.930781</v>
      </c>
      <c r="Z32" s="50">
        <v>0.25</v>
      </c>
      <c r="AA32" s="50">
        <v>0.25</v>
      </c>
      <c r="AB32" s="73">
        <v>50</v>
      </c>
      <c r="AC32" s="73"/>
      <c r="AD32" s="74"/>
      <c r="AE32" s="90" t="s">
        <v>302</v>
      </c>
      <c r="AF32" s="102" t="str">
        <f>HYPERLINK("http://ar.wikipedia.org/wiki/إيزيس")</f>
        <v>http://ar.wikipedia.org/wiki/إيزيس</v>
      </c>
      <c r="AG32" s="90" t="s">
        <v>364</v>
      </c>
      <c r="AH32" s="90" t="s">
        <v>407</v>
      </c>
      <c r="AI32" s="90"/>
      <c r="AJ32" s="90">
        <v>0.53738</v>
      </c>
      <c r="AK32" s="90">
        <v>274</v>
      </c>
      <c r="AL32" s="90"/>
      <c r="AM32" s="90" t="str">
        <f>REPLACE(INDEX(GroupVertices[Group],MATCH(Vertices[[#This Row],[Vertex]],GroupVertices[Vertex],0)),1,1,"")</f>
        <v>4</v>
      </c>
      <c r="AN32" s="49">
        <v>0</v>
      </c>
      <c r="AO32" s="50">
        <v>0</v>
      </c>
      <c r="AP32" s="49">
        <v>0</v>
      </c>
      <c r="AQ32" s="50">
        <v>0</v>
      </c>
      <c r="AR32" s="49">
        <v>0</v>
      </c>
      <c r="AS32" s="50">
        <v>0</v>
      </c>
      <c r="AT32" s="49">
        <v>418</v>
      </c>
      <c r="AU32" s="50">
        <v>100</v>
      </c>
      <c r="AV32" s="49">
        <v>418</v>
      </c>
      <c r="AW32" s="115" t="s">
        <v>2147</v>
      </c>
      <c r="AX32" s="115" t="s">
        <v>2147</v>
      </c>
      <c r="AY32" s="115" t="s">
        <v>2147</v>
      </c>
      <c r="AZ32" s="115" t="s">
        <v>2147</v>
      </c>
      <c r="BA32" s="2"/>
      <c r="BB32" s="3"/>
      <c r="BC32" s="3"/>
      <c r="BD32" s="3"/>
      <c r="BE32" s="3"/>
    </row>
    <row r="33" spans="1:57" ht="41.45" customHeight="1">
      <c r="A33" s="66" t="s">
        <v>219</v>
      </c>
      <c r="C33" s="67"/>
      <c r="D33" s="67" t="s">
        <v>64</v>
      </c>
      <c r="E33" s="68">
        <v>318.7349988587154</v>
      </c>
      <c r="F33" s="70"/>
      <c r="G33" s="100" t="str">
        <f>HYPERLINK("https://upload.wikimedia.org/wikipedia/commons/4/4a/Commons-logo.svg")</f>
        <v>https://upload.wikimedia.org/wikipedia/commons/4/4a/Commons-logo.svg</v>
      </c>
      <c r="H33" s="67"/>
      <c r="I33" s="71" t="s">
        <v>219</v>
      </c>
      <c r="J33" s="72"/>
      <c r="K33" s="72" t="s">
        <v>75</v>
      </c>
      <c r="L33" s="51" t="s">
        <v>380</v>
      </c>
      <c r="M33" s="75">
        <v>11.486017612202003</v>
      </c>
      <c r="N33" s="76">
        <v>4466.466796875</v>
      </c>
      <c r="O33" s="76">
        <v>2302.529296875</v>
      </c>
      <c r="P33" s="77"/>
      <c r="Q33" s="78"/>
      <c r="R33" s="78"/>
      <c r="S33" s="93"/>
      <c r="T33" s="49">
        <v>4</v>
      </c>
      <c r="U33" s="49">
        <v>2</v>
      </c>
      <c r="V33" s="50">
        <v>4.5</v>
      </c>
      <c r="W33" s="50">
        <v>0.006579</v>
      </c>
      <c r="X33" s="50">
        <v>0.009385</v>
      </c>
      <c r="Y33" s="50">
        <v>0.795858</v>
      </c>
      <c r="Z33" s="50">
        <v>0.3</v>
      </c>
      <c r="AA33" s="50">
        <v>0</v>
      </c>
      <c r="AB33" s="73">
        <v>19</v>
      </c>
      <c r="AC33" s="73"/>
      <c r="AD33" s="74"/>
      <c r="AE33" s="90" t="s">
        <v>302</v>
      </c>
      <c r="AF33" s="90" t="s">
        <v>315</v>
      </c>
      <c r="AG33" s="90" t="s">
        <v>364</v>
      </c>
      <c r="AH33" s="90" t="s">
        <v>380</v>
      </c>
      <c r="AI33" s="90"/>
      <c r="AJ33" s="90">
        <v>0.5863957</v>
      </c>
      <c r="AK33" s="90">
        <v>284</v>
      </c>
      <c r="AL33" s="90"/>
      <c r="AM33" s="90" t="str">
        <f>REPLACE(INDEX(GroupVertices[Group],MATCH(Vertices[[#This Row],[Vertex]],GroupVertices[Vertex],0)),1,1,"")</f>
        <v>2</v>
      </c>
      <c r="AN33" s="49">
        <v>0</v>
      </c>
      <c r="AO33" s="50">
        <v>0</v>
      </c>
      <c r="AP33" s="49">
        <v>0</v>
      </c>
      <c r="AQ33" s="50">
        <v>0</v>
      </c>
      <c r="AR33" s="49">
        <v>0</v>
      </c>
      <c r="AS33" s="50">
        <v>0</v>
      </c>
      <c r="AT33" s="49">
        <v>418</v>
      </c>
      <c r="AU33" s="50">
        <v>100</v>
      </c>
      <c r="AV33" s="49">
        <v>418</v>
      </c>
      <c r="AW33" s="115" t="s">
        <v>2147</v>
      </c>
      <c r="AX33" s="115" t="s">
        <v>2147</v>
      </c>
      <c r="AY33" s="115" t="s">
        <v>2147</v>
      </c>
      <c r="AZ33" s="115" t="s">
        <v>2147</v>
      </c>
      <c r="BA33" s="2"/>
      <c r="BB33" s="3"/>
      <c r="BC33" s="3"/>
      <c r="BD33" s="3"/>
      <c r="BE33" s="3"/>
    </row>
    <row r="34" spans="1:57" ht="41.45" customHeight="1">
      <c r="A34" s="66" t="s">
        <v>229</v>
      </c>
      <c r="C34" s="67"/>
      <c r="D34" s="67" t="s">
        <v>64</v>
      </c>
      <c r="E34" s="68">
        <v>280.6516264121419</v>
      </c>
      <c r="F34" s="70"/>
      <c r="G34" s="100" t="str">
        <f>HYPERLINK("https://upload.wikimedia.org/wikipedia/commons/4/4c/Feminism_symbol.svg")</f>
        <v>https://upload.wikimedia.org/wikipedia/commons/4/4c/Feminism_symbol.svg</v>
      </c>
      <c r="H34" s="67"/>
      <c r="I34" s="71" t="s">
        <v>229</v>
      </c>
      <c r="J34" s="72"/>
      <c r="K34" s="72" t="s">
        <v>75</v>
      </c>
      <c r="L34" s="71" t="s">
        <v>409</v>
      </c>
      <c r="M34" s="75">
        <v>8.146027593946373</v>
      </c>
      <c r="N34" s="76">
        <v>6757.25537109375</v>
      </c>
      <c r="O34" s="76">
        <v>6436.66845703125</v>
      </c>
      <c r="P34" s="77"/>
      <c r="Q34" s="78"/>
      <c r="R34" s="78"/>
      <c r="S34" s="93"/>
      <c r="T34" s="49">
        <v>2</v>
      </c>
      <c r="U34" s="49">
        <v>6</v>
      </c>
      <c r="V34" s="50">
        <v>3.066667</v>
      </c>
      <c r="W34" s="50">
        <v>0.006623</v>
      </c>
      <c r="X34" s="50">
        <v>0.012634</v>
      </c>
      <c r="Y34" s="50">
        <v>0.791809</v>
      </c>
      <c r="Z34" s="50">
        <v>0.40476190476190477</v>
      </c>
      <c r="AA34" s="50">
        <v>0.14285714285714285</v>
      </c>
      <c r="AB34" s="73">
        <v>52</v>
      </c>
      <c r="AC34" s="73"/>
      <c r="AD34" s="74"/>
      <c r="AE34" s="90" t="s">
        <v>302</v>
      </c>
      <c r="AF34" s="90" t="s">
        <v>343</v>
      </c>
      <c r="AG34" s="90" t="s">
        <v>364</v>
      </c>
      <c r="AH34" s="90" t="s">
        <v>409</v>
      </c>
      <c r="AI34" s="90"/>
      <c r="AJ34" s="90">
        <v>0.5396825</v>
      </c>
      <c r="AK34" s="90">
        <v>21</v>
      </c>
      <c r="AL34" s="90"/>
      <c r="AM34" s="90" t="str">
        <f>REPLACE(INDEX(GroupVertices[Group],MATCH(Vertices[[#This Row],[Vertex]],GroupVertices[Vertex],0)),1,1,"")</f>
        <v>2</v>
      </c>
      <c r="AN34" s="49">
        <v>0</v>
      </c>
      <c r="AO34" s="50">
        <v>0</v>
      </c>
      <c r="AP34" s="49">
        <v>0</v>
      </c>
      <c r="AQ34" s="50">
        <v>0</v>
      </c>
      <c r="AR34" s="49">
        <v>0</v>
      </c>
      <c r="AS34" s="50">
        <v>0</v>
      </c>
      <c r="AT34" s="49">
        <v>34</v>
      </c>
      <c r="AU34" s="50">
        <v>100</v>
      </c>
      <c r="AV34" s="49">
        <v>34</v>
      </c>
      <c r="AW34" s="115" t="s">
        <v>2147</v>
      </c>
      <c r="AX34" s="115" t="s">
        <v>2147</v>
      </c>
      <c r="AY34" s="115" t="s">
        <v>2147</v>
      </c>
      <c r="AZ34" s="115" t="s">
        <v>2147</v>
      </c>
      <c r="BA34" s="2"/>
      <c r="BB34" s="3"/>
      <c r="BC34" s="3"/>
      <c r="BD34" s="3"/>
      <c r="BE34" s="3"/>
    </row>
    <row r="35" spans="1:57" ht="41.45" customHeight="1">
      <c r="A35" s="66" t="s">
        <v>246</v>
      </c>
      <c r="C35" s="67"/>
      <c r="D35" s="67" t="s">
        <v>64</v>
      </c>
      <c r="E35" s="68">
        <v>280.6516264121419</v>
      </c>
      <c r="F35" s="70"/>
      <c r="G35" s="100" t="str">
        <f>HYPERLINK("https://upload.wikimedia.org/wikipedia/commons/8/84/Biplane_two_bay.svg")</f>
        <v>https://upload.wikimedia.org/wikipedia/commons/8/84/Biplane_two_bay.svg</v>
      </c>
      <c r="H35" s="67"/>
      <c r="I35" s="71" t="s">
        <v>246</v>
      </c>
      <c r="J35" s="72"/>
      <c r="K35" s="72" t="s">
        <v>75</v>
      </c>
      <c r="L35" s="71"/>
      <c r="M35" s="75">
        <v>8.146027593946373</v>
      </c>
      <c r="N35" s="76">
        <v>9559.98046875</v>
      </c>
      <c r="O35" s="76">
        <v>2282.98193359375</v>
      </c>
      <c r="P35" s="77"/>
      <c r="Q35" s="78"/>
      <c r="R35" s="78"/>
      <c r="S35" s="93"/>
      <c r="T35" s="49">
        <v>4</v>
      </c>
      <c r="U35" s="49">
        <v>2</v>
      </c>
      <c r="V35" s="50">
        <v>3.066667</v>
      </c>
      <c r="W35" s="50">
        <v>0.006579</v>
      </c>
      <c r="X35" s="50">
        <v>0.009716</v>
      </c>
      <c r="Y35" s="50">
        <v>0.701294</v>
      </c>
      <c r="Z35" s="50">
        <v>0.3</v>
      </c>
      <c r="AA35" s="50">
        <v>0</v>
      </c>
      <c r="AB35" s="73">
        <v>62</v>
      </c>
      <c r="AC35" s="73"/>
      <c r="AD35" s="74"/>
      <c r="AE35" s="90" t="s">
        <v>302</v>
      </c>
      <c r="AF35" s="102" t="str">
        <f>HYPERLINK("http://ar.wikipedia.org/wiki/1919")</f>
        <v>http://ar.wikipedia.org/wiki/1919</v>
      </c>
      <c r="AG35" s="90" t="s">
        <v>364</v>
      </c>
      <c r="AH35" s="90"/>
      <c r="AI35" s="90"/>
      <c r="AJ35" s="90">
        <v>0.479732</v>
      </c>
      <c r="AK35" s="90">
        <v>199</v>
      </c>
      <c r="AL35" s="90"/>
      <c r="AM35" s="90" t="str">
        <f>REPLACE(INDEX(GroupVertices[Group],MATCH(Vertices[[#This Row],[Vertex]],GroupVertices[Vertex],0)),1,1,"")</f>
        <v>5</v>
      </c>
      <c r="AN35" s="49"/>
      <c r="AO35" s="50"/>
      <c r="AP35" s="49"/>
      <c r="AQ35" s="50"/>
      <c r="AR35" s="49"/>
      <c r="AS35" s="50"/>
      <c r="AT35" s="49"/>
      <c r="AU35" s="50"/>
      <c r="AV35" s="49"/>
      <c r="AW35" s="115" t="s">
        <v>2147</v>
      </c>
      <c r="AX35" s="115" t="s">
        <v>2147</v>
      </c>
      <c r="AY35" s="115" t="s">
        <v>2147</v>
      </c>
      <c r="AZ35" s="115" t="s">
        <v>2147</v>
      </c>
      <c r="BA35" s="2"/>
      <c r="BB35" s="3"/>
      <c r="BC35" s="3"/>
      <c r="BD35" s="3"/>
      <c r="BE35" s="3"/>
    </row>
    <row r="36" spans="1:57" ht="41.45" customHeight="1">
      <c r="A36" s="66" t="s">
        <v>263</v>
      </c>
      <c r="C36" s="67"/>
      <c r="D36" s="67" t="s">
        <v>64</v>
      </c>
      <c r="E36" s="68">
        <v>280.4457801849085</v>
      </c>
      <c r="F36" s="70"/>
      <c r="G36" s="100" t="str">
        <f>HYPERLINK("https://upload.wikimedia.org/wikipedia/commons/3/3e/Kleopatra-VII.-Altes-Museum-Berlin1.jpg")</f>
        <v>https://upload.wikimedia.org/wikipedia/commons/3/3e/Kleopatra-VII.-Altes-Museum-Berlin1.jpg</v>
      </c>
      <c r="H36" s="67"/>
      <c r="I36" s="71" t="s">
        <v>263</v>
      </c>
      <c r="J36" s="72"/>
      <c r="K36" s="72" t="s">
        <v>75</v>
      </c>
      <c r="L36" s="51" t="s">
        <v>404</v>
      </c>
      <c r="M36" s="75">
        <v>8.131230657982488</v>
      </c>
      <c r="N36" s="76">
        <v>7141.3828125</v>
      </c>
      <c r="O36" s="76">
        <v>223.77845764160156</v>
      </c>
      <c r="P36" s="77"/>
      <c r="Q36" s="78"/>
      <c r="R36" s="78"/>
      <c r="S36" s="93"/>
      <c r="T36" s="49">
        <v>7</v>
      </c>
      <c r="U36" s="49">
        <v>3</v>
      </c>
      <c r="V36" s="50">
        <v>3.060317</v>
      </c>
      <c r="W36" s="50">
        <v>0.006667</v>
      </c>
      <c r="X36" s="50">
        <v>0.013662</v>
      </c>
      <c r="Y36" s="50">
        <v>0.892484</v>
      </c>
      <c r="Z36" s="50">
        <v>0.375</v>
      </c>
      <c r="AA36" s="50">
        <v>0.25</v>
      </c>
      <c r="AB36" s="73">
        <v>47</v>
      </c>
      <c r="AC36" s="73"/>
      <c r="AD36" s="74"/>
      <c r="AE36" s="90" t="s">
        <v>302</v>
      </c>
      <c r="AF36" s="102" t="str">
        <f>HYPERLINK("http://ar.wikipedia.org/wiki/كليوباترا")</f>
        <v>http://ar.wikipedia.org/wiki/كليوباترا</v>
      </c>
      <c r="AG36" s="90" t="s">
        <v>364</v>
      </c>
      <c r="AH36" s="90" t="s">
        <v>404</v>
      </c>
      <c r="AI36" s="90"/>
      <c r="AJ36" s="90">
        <v>0.4740596</v>
      </c>
      <c r="AK36" s="90">
        <v>433</v>
      </c>
      <c r="AL36" s="90"/>
      <c r="AM36" s="90" t="str">
        <f>REPLACE(INDEX(GroupVertices[Group],MATCH(Vertices[[#This Row],[Vertex]],GroupVertices[Vertex],0)),1,1,"")</f>
        <v>4</v>
      </c>
      <c r="AN36" s="49">
        <v>0</v>
      </c>
      <c r="AO36" s="50">
        <v>0</v>
      </c>
      <c r="AP36" s="49">
        <v>0</v>
      </c>
      <c r="AQ36" s="50">
        <v>0</v>
      </c>
      <c r="AR36" s="49">
        <v>0</v>
      </c>
      <c r="AS36" s="50">
        <v>0</v>
      </c>
      <c r="AT36" s="49">
        <v>249</v>
      </c>
      <c r="AU36" s="50">
        <v>100</v>
      </c>
      <c r="AV36" s="49">
        <v>249</v>
      </c>
      <c r="AW36" s="115" t="s">
        <v>2147</v>
      </c>
      <c r="AX36" s="115" t="s">
        <v>2147</v>
      </c>
      <c r="AY36" s="115" t="s">
        <v>2147</v>
      </c>
      <c r="AZ36" s="115" t="s">
        <v>2147</v>
      </c>
      <c r="BA36" s="2"/>
      <c r="BB36" s="3"/>
      <c r="BC36" s="3"/>
      <c r="BD36" s="3"/>
      <c r="BE36" s="3"/>
    </row>
    <row r="37" spans="1:57" ht="41.45" customHeight="1">
      <c r="A37" s="66" t="s">
        <v>260</v>
      </c>
      <c r="C37" s="67"/>
      <c r="D37" s="67" t="s">
        <v>64</v>
      </c>
      <c r="E37" s="68">
        <v>278.4689265802999</v>
      </c>
      <c r="F37" s="70"/>
      <c r="G37" s="100" t="str">
        <f>HYPERLINK("https://upload.wikimedia.org/wikipedia/commons/a/af/All_Gizah_Pyramids.jpg")</f>
        <v>https://upload.wikimedia.org/wikipedia/commons/a/af/All_Gizah_Pyramids.jpg</v>
      </c>
      <c r="H37" s="67"/>
      <c r="I37" s="71" t="s">
        <v>260</v>
      </c>
      <c r="J37" s="72"/>
      <c r="K37" s="72" t="s">
        <v>75</v>
      </c>
      <c r="L37" s="71" t="s">
        <v>427</v>
      </c>
      <c r="M37" s="75">
        <v>7.990678408134669</v>
      </c>
      <c r="N37" s="76">
        <v>7268.09228515625</v>
      </c>
      <c r="O37" s="76">
        <v>5697.75244140625</v>
      </c>
      <c r="P37" s="77"/>
      <c r="Q37" s="78"/>
      <c r="R37" s="78"/>
      <c r="S37" s="93"/>
      <c r="T37" s="49">
        <v>2</v>
      </c>
      <c r="U37" s="49">
        <v>4</v>
      </c>
      <c r="V37" s="50">
        <v>3</v>
      </c>
      <c r="W37" s="50">
        <v>0.006536</v>
      </c>
      <c r="X37" s="50">
        <v>0.006428</v>
      </c>
      <c r="Y37" s="50">
        <v>0.706048</v>
      </c>
      <c r="Z37" s="50">
        <v>0.35</v>
      </c>
      <c r="AA37" s="50">
        <v>0.2</v>
      </c>
      <c r="AB37" s="73">
        <v>75</v>
      </c>
      <c r="AC37" s="73"/>
      <c r="AD37" s="74"/>
      <c r="AE37" s="90" t="s">
        <v>302</v>
      </c>
      <c r="AF37" s="90" t="s">
        <v>357</v>
      </c>
      <c r="AG37" s="90" t="s">
        <v>364</v>
      </c>
      <c r="AH37" s="90" t="s">
        <v>427</v>
      </c>
      <c r="AI37" s="90"/>
      <c r="AJ37" s="90">
        <v>0.4394498</v>
      </c>
      <c r="AK37" s="90">
        <v>243</v>
      </c>
      <c r="AL37" s="90"/>
      <c r="AM37" s="90" t="str">
        <f>REPLACE(INDEX(GroupVertices[Group],MATCH(Vertices[[#This Row],[Vertex]],GroupVertices[Vertex],0)),1,1,"")</f>
        <v>3</v>
      </c>
      <c r="AN37" s="49">
        <v>0</v>
      </c>
      <c r="AO37" s="50">
        <v>0</v>
      </c>
      <c r="AP37" s="49">
        <v>0</v>
      </c>
      <c r="AQ37" s="50">
        <v>0</v>
      </c>
      <c r="AR37" s="49">
        <v>0</v>
      </c>
      <c r="AS37" s="50">
        <v>0</v>
      </c>
      <c r="AT37" s="49">
        <v>0</v>
      </c>
      <c r="AU37" s="50">
        <v>0</v>
      </c>
      <c r="AV37" s="49">
        <v>0</v>
      </c>
      <c r="AW37" s="115" t="s">
        <v>2147</v>
      </c>
      <c r="AX37" s="115" t="s">
        <v>2147</v>
      </c>
      <c r="AY37" s="115" t="s">
        <v>2147</v>
      </c>
      <c r="AZ37" s="115" t="s">
        <v>2147</v>
      </c>
      <c r="BA37" s="2"/>
      <c r="BB37" s="3"/>
      <c r="BC37" s="3"/>
      <c r="BD37" s="3"/>
      <c r="BE37" s="3"/>
    </row>
    <row r="38" spans="1:57" ht="41.45" customHeight="1">
      <c r="A38" s="66" t="s">
        <v>211</v>
      </c>
      <c r="C38" s="67"/>
      <c r="D38" s="67" t="s">
        <v>64</v>
      </c>
      <c r="E38" s="68">
        <v>233.97634634037314</v>
      </c>
      <c r="F38" s="70"/>
      <c r="G38" s="100" t="str">
        <f>HYPERLINK("https://upload.wikimedia.org/wikipedia/commons/9/9f/Catherine_de_Medicis.jpg")</f>
        <v>https://upload.wikimedia.org/wikipedia/commons/9/9f/Catherine_de_Medicis.jpg</v>
      </c>
      <c r="H38" s="67"/>
      <c r="I38" s="71" t="s">
        <v>211</v>
      </c>
      <c r="J38" s="72"/>
      <c r="K38" s="72" t="s">
        <v>75</v>
      </c>
      <c r="L38" s="71" t="s">
        <v>366</v>
      </c>
      <c r="M38" s="75">
        <v>5.46626753749475</v>
      </c>
      <c r="N38" s="76">
        <v>2587.9150390625</v>
      </c>
      <c r="O38" s="76">
        <v>3422.7294921875</v>
      </c>
      <c r="P38" s="77"/>
      <c r="Q38" s="78"/>
      <c r="R38" s="78"/>
      <c r="S38" s="93"/>
      <c r="T38" s="49">
        <v>1</v>
      </c>
      <c r="U38" s="49">
        <v>3</v>
      </c>
      <c r="V38" s="50">
        <v>1.916667</v>
      </c>
      <c r="W38" s="50">
        <v>0.006494</v>
      </c>
      <c r="X38" s="50">
        <v>0.006544</v>
      </c>
      <c r="Y38" s="50">
        <v>0.548258</v>
      </c>
      <c r="Z38" s="50">
        <v>0.25</v>
      </c>
      <c r="AA38" s="50">
        <v>0</v>
      </c>
      <c r="AB38" s="73">
        <v>5</v>
      </c>
      <c r="AC38" s="73"/>
      <c r="AD38" s="74"/>
      <c r="AE38" s="90" t="s">
        <v>302</v>
      </c>
      <c r="AF38" s="90" t="s">
        <v>304</v>
      </c>
      <c r="AG38" s="90" t="s">
        <v>364</v>
      </c>
      <c r="AH38" s="90" t="s">
        <v>366</v>
      </c>
      <c r="AI38" s="90"/>
      <c r="AJ38" s="90">
        <v>0.6831168</v>
      </c>
      <c r="AK38" s="90">
        <v>70</v>
      </c>
      <c r="AL38" s="90"/>
      <c r="AM38" s="90" t="str">
        <f>REPLACE(INDEX(GroupVertices[Group],MATCH(Vertices[[#This Row],[Vertex]],GroupVertices[Vertex],0)),1,1,"")</f>
        <v>1</v>
      </c>
      <c r="AN38" s="49">
        <v>0</v>
      </c>
      <c r="AO38" s="50">
        <v>0</v>
      </c>
      <c r="AP38" s="49">
        <v>0</v>
      </c>
      <c r="AQ38" s="50">
        <v>0</v>
      </c>
      <c r="AR38" s="49">
        <v>0</v>
      </c>
      <c r="AS38" s="50">
        <v>0</v>
      </c>
      <c r="AT38" s="49">
        <v>129</v>
      </c>
      <c r="AU38" s="50">
        <v>100</v>
      </c>
      <c r="AV38" s="49">
        <v>129</v>
      </c>
      <c r="AW38" s="115" t="s">
        <v>2147</v>
      </c>
      <c r="AX38" s="115" t="s">
        <v>2147</v>
      </c>
      <c r="AY38" s="115" t="s">
        <v>2147</v>
      </c>
      <c r="AZ38" s="115" t="s">
        <v>2147</v>
      </c>
      <c r="BA38" s="2"/>
      <c r="BB38" s="3"/>
      <c r="BC38" s="3"/>
      <c r="BD38" s="3"/>
      <c r="BE38" s="3"/>
    </row>
    <row r="39" spans="1:57" ht="41.45" customHeight="1">
      <c r="A39" s="66" t="s">
        <v>249</v>
      </c>
      <c r="C39" s="67"/>
      <c r="D39" s="67" t="s">
        <v>64</v>
      </c>
      <c r="E39" s="68">
        <v>230.75842216591494</v>
      </c>
      <c r="F39" s="70"/>
      <c r="G39" s="100" t="str">
        <f>HYPERLINK("https://upload.wikimedia.org/wikipedia/commons/2/2d/ModernEgypt%2C_Muhammad_Ali_by_Auguste_Couder%2C_BAP_17996.jpg")</f>
        <v>https://upload.wikimedia.org/wikipedia/commons/2/2d/ModernEgypt%2C_Muhammad_Ali_by_Auguste_Couder%2C_BAP_17996.jpg</v>
      </c>
      <c r="H39" s="67"/>
      <c r="I39" s="71" t="s">
        <v>249</v>
      </c>
      <c r="J39" s="72"/>
      <c r="K39" s="72" t="s">
        <v>75</v>
      </c>
      <c r="L39" s="51" t="s">
        <v>412</v>
      </c>
      <c r="M39" s="75">
        <v>5.323865088094911</v>
      </c>
      <c r="N39" s="76">
        <v>8799.9248046875</v>
      </c>
      <c r="O39" s="76">
        <v>9791.4560546875</v>
      </c>
      <c r="P39" s="77"/>
      <c r="Q39" s="78"/>
      <c r="R39" s="78"/>
      <c r="S39" s="93"/>
      <c r="T39" s="49">
        <v>5</v>
      </c>
      <c r="U39" s="49">
        <v>3</v>
      </c>
      <c r="V39" s="50">
        <v>1.855556</v>
      </c>
      <c r="W39" s="50">
        <v>0.006623</v>
      </c>
      <c r="X39" s="50">
        <v>0.013666</v>
      </c>
      <c r="Y39" s="50">
        <v>0.774546</v>
      </c>
      <c r="Z39" s="50">
        <v>0.5</v>
      </c>
      <c r="AA39" s="50">
        <v>0.14285714285714285</v>
      </c>
      <c r="AB39" s="73">
        <v>55</v>
      </c>
      <c r="AC39" s="73"/>
      <c r="AD39" s="74"/>
      <c r="AE39" s="90" t="s">
        <v>302</v>
      </c>
      <c r="AF39" s="102" t="str">
        <f>HYPERLINK("http://ar.wikipedia.org/wiki/باشا")</f>
        <v>http://ar.wikipedia.org/wiki/باشا</v>
      </c>
      <c r="AG39" s="90" t="s">
        <v>364</v>
      </c>
      <c r="AH39" s="90" t="s">
        <v>412</v>
      </c>
      <c r="AI39" s="90"/>
      <c r="AJ39" s="90">
        <v>0.3287569</v>
      </c>
      <c r="AK39" s="90">
        <v>140</v>
      </c>
      <c r="AL39" s="90"/>
      <c r="AM39" s="90" t="str">
        <f>REPLACE(INDEX(GroupVertices[Group],MATCH(Vertices[[#This Row],[Vertex]],GroupVertices[Vertex],0)),1,1,"")</f>
        <v>3</v>
      </c>
      <c r="AN39" s="49">
        <v>0</v>
      </c>
      <c r="AO39" s="50">
        <v>0</v>
      </c>
      <c r="AP39" s="49">
        <v>0</v>
      </c>
      <c r="AQ39" s="50">
        <v>0</v>
      </c>
      <c r="AR39" s="49">
        <v>0</v>
      </c>
      <c r="AS39" s="50">
        <v>0</v>
      </c>
      <c r="AT39" s="49">
        <v>235</v>
      </c>
      <c r="AU39" s="50">
        <v>100</v>
      </c>
      <c r="AV39" s="49">
        <v>235</v>
      </c>
      <c r="AW39" s="115" t="s">
        <v>2147</v>
      </c>
      <c r="AX39" s="115" t="s">
        <v>2147</v>
      </c>
      <c r="AY39" s="115" t="s">
        <v>2147</v>
      </c>
      <c r="AZ39" s="115" t="s">
        <v>2147</v>
      </c>
      <c r="BA39" s="2"/>
      <c r="BB39" s="3"/>
      <c r="BC39" s="3"/>
      <c r="BD39" s="3"/>
      <c r="BE39" s="3"/>
    </row>
    <row r="40" spans="1:57" ht="41.45" customHeight="1">
      <c r="A40" s="66" t="s">
        <v>273</v>
      </c>
      <c r="C40" s="67"/>
      <c r="D40" s="67" t="s">
        <v>64</v>
      </c>
      <c r="E40" s="68">
        <v>215.84557483353586</v>
      </c>
      <c r="F40" s="70"/>
      <c r="G40" s="100" t="str">
        <f>HYPERLINK("https://upload.wikimedia.org/wikipedia/commons/7/7a/Ismail_Pacha.JPG")</f>
        <v>https://upload.wikimedia.org/wikipedia/commons/7/7a/Ismail_Pacha.JPG</v>
      </c>
      <c r="H40" s="67"/>
      <c r="I40" s="71" t="s">
        <v>273</v>
      </c>
      <c r="J40" s="72"/>
      <c r="K40" s="72" t="s">
        <v>75</v>
      </c>
      <c r="L40" s="71" t="s">
        <v>401</v>
      </c>
      <c r="M40" s="75">
        <v>4.720963349689881</v>
      </c>
      <c r="N40" s="76">
        <v>6232.71630859375</v>
      </c>
      <c r="O40" s="76">
        <v>640.4734497070312</v>
      </c>
      <c r="P40" s="77"/>
      <c r="Q40" s="78"/>
      <c r="R40" s="78"/>
      <c r="S40" s="93"/>
      <c r="T40" s="49">
        <v>8</v>
      </c>
      <c r="U40" s="49">
        <v>5</v>
      </c>
      <c r="V40" s="50">
        <v>1.596825</v>
      </c>
      <c r="W40" s="50">
        <v>0.006711</v>
      </c>
      <c r="X40" s="50">
        <v>0.017074</v>
      </c>
      <c r="Y40" s="50">
        <v>0.950788</v>
      </c>
      <c r="Z40" s="50">
        <v>0.5138888888888888</v>
      </c>
      <c r="AA40" s="50">
        <v>0.4444444444444444</v>
      </c>
      <c r="AB40" s="73">
        <v>44</v>
      </c>
      <c r="AC40" s="73"/>
      <c r="AD40" s="74"/>
      <c r="AE40" s="90" t="s">
        <v>302</v>
      </c>
      <c r="AF40" s="90" t="s">
        <v>339</v>
      </c>
      <c r="AG40" s="90" t="s">
        <v>364</v>
      </c>
      <c r="AH40" s="90" t="s">
        <v>401</v>
      </c>
      <c r="AI40" s="90"/>
      <c r="AJ40" s="90">
        <v>0.4276363</v>
      </c>
      <c r="AK40" s="90">
        <v>500</v>
      </c>
      <c r="AL40" s="90"/>
      <c r="AM40" s="90" t="str">
        <f>REPLACE(INDEX(GroupVertices[Group],MATCH(Vertices[[#This Row],[Vertex]],GroupVertices[Vertex],0)),1,1,"")</f>
        <v>2</v>
      </c>
      <c r="AN40" s="49">
        <v>0</v>
      </c>
      <c r="AO40" s="50">
        <v>0</v>
      </c>
      <c r="AP40" s="49">
        <v>0</v>
      </c>
      <c r="AQ40" s="50">
        <v>0</v>
      </c>
      <c r="AR40" s="49">
        <v>0</v>
      </c>
      <c r="AS40" s="50">
        <v>0</v>
      </c>
      <c r="AT40" s="49">
        <v>67</v>
      </c>
      <c r="AU40" s="50">
        <v>100</v>
      </c>
      <c r="AV40" s="49">
        <v>67</v>
      </c>
      <c r="AW40" s="115" t="s">
        <v>2147</v>
      </c>
      <c r="AX40" s="115" t="s">
        <v>2147</v>
      </c>
      <c r="AY40" s="115" t="s">
        <v>2147</v>
      </c>
      <c r="AZ40" s="115" t="s">
        <v>2147</v>
      </c>
      <c r="BA40" s="2"/>
      <c r="BB40" s="3"/>
      <c r="BC40" s="3"/>
      <c r="BD40" s="3"/>
      <c r="BE40" s="3"/>
    </row>
    <row r="41" spans="1:57" ht="41.45" customHeight="1">
      <c r="A41" s="66" t="s">
        <v>228</v>
      </c>
      <c r="C41" s="67"/>
      <c r="D41" s="67" t="s">
        <v>64</v>
      </c>
      <c r="E41" s="68">
        <v>213.95207735888863</v>
      </c>
      <c r="F41" s="70"/>
      <c r="G41" s="100" t="str">
        <f>HYPERLINK("https://upload.wikimedia.org/wikipedia/commons/1/12/Huda_Shaarawy.gif")</f>
        <v>https://upload.wikimedia.org/wikipedia/commons/1/12/Huda_Shaarawy.gif</v>
      </c>
      <c r="H41" s="67"/>
      <c r="I41" s="71" t="s">
        <v>228</v>
      </c>
      <c r="J41" s="72"/>
      <c r="K41" s="72" t="s">
        <v>75</v>
      </c>
      <c r="L41" s="71" t="s">
        <v>374</v>
      </c>
      <c r="M41" s="75">
        <v>4.650688389879039</v>
      </c>
      <c r="N41" s="76">
        <v>5614.666015625</v>
      </c>
      <c r="O41" s="76">
        <v>9795.513671875</v>
      </c>
      <c r="P41" s="77"/>
      <c r="Q41" s="78"/>
      <c r="R41" s="78"/>
      <c r="S41" s="93"/>
      <c r="T41" s="49">
        <v>2</v>
      </c>
      <c r="U41" s="49">
        <v>3</v>
      </c>
      <c r="V41" s="50">
        <v>1.566667</v>
      </c>
      <c r="W41" s="50">
        <v>0.006536</v>
      </c>
      <c r="X41" s="50">
        <v>0.007169</v>
      </c>
      <c r="Y41" s="50">
        <v>0.652633</v>
      </c>
      <c r="Z41" s="50">
        <v>0.4</v>
      </c>
      <c r="AA41" s="50">
        <v>0</v>
      </c>
      <c r="AB41" s="73">
        <v>13</v>
      </c>
      <c r="AC41" s="73"/>
      <c r="AD41" s="74"/>
      <c r="AE41" s="90" t="s">
        <v>302</v>
      </c>
      <c r="AF41" s="90" t="s">
        <v>309</v>
      </c>
      <c r="AG41" s="90" t="s">
        <v>364</v>
      </c>
      <c r="AH41" s="90" t="s">
        <v>374</v>
      </c>
      <c r="AI41" s="90"/>
      <c r="AJ41" s="90">
        <v>0.5134099</v>
      </c>
      <c r="AK41" s="90">
        <v>29</v>
      </c>
      <c r="AL41" s="90"/>
      <c r="AM41" s="90" t="str">
        <f>REPLACE(INDEX(GroupVertices[Group],MATCH(Vertices[[#This Row],[Vertex]],GroupVertices[Vertex],0)),1,1,"")</f>
        <v>2</v>
      </c>
      <c r="AN41" s="49">
        <v>0</v>
      </c>
      <c r="AO41" s="50">
        <v>0</v>
      </c>
      <c r="AP41" s="49">
        <v>0</v>
      </c>
      <c r="AQ41" s="50">
        <v>0</v>
      </c>
      <c r="AR41" s="49">
        <v>0</v>
      </c>
      <c r="AS41" s="50">
        <v>0</v>
      </c>
      <c r="AT41" s="49">
        <v>20</v>
      </c>
      <c r="AU41" s="50">
        <v>100</v>
      </c>
      <c r="AV41" s="49">
        <v>20</v>
      </c>
      <c r="AW41" s="115" t="s">
        <v>2147</v>
      </c>
      <c r="AX41" s="115" t="s">
        <v>2147</v>
      </c>
      <c r="AY41" s="115" t="s">
        <v>2147</v>
      </c>
      <c r="AZ41" s="115" t="s">
        <v>2147</v>
      </c>
      <c r="BA41" s="2"/>
      <c r="BB41" s="3"/>
      <c r="BC41" s="3"/>
      <c r="BD41" s="3"/>
      <c r="BE41" s="3"/>
    </row>
    <row r="42" spans="1:57" ht="41.45" customHeight="1">
      <c r="A42" s="66" t="s">
        <v>265</v>
      </c>
      <c r="C42" s="67"/>
      <c r="D42" s="67" t="s">
        <v>64</v>
      </c>
      <c r="E42" s="68">
        <v>197.93675719637739</v>
      </c>
      <c r="F42" s="70"/>
      <c r="G42" s="100" t="str">
        <f>HYPERLINK("https://upload.wikimedia.org/wikipedia/commons/4/47/Hathor.svg")</f>
        <v>https://upload.wikimedia.org/wikipedia/commons/4/47/Hathor.svg</v>
      </c>
      <c r="H42" s="67"/>
      <c r="I42" s="71" t="s">
        <v>265</v>
      </c>
      <c r="J42" s="72"/>
      <c r="K42" s="72" t="s">
        <v>75</v>
      </c>
      <c r="L42" s="71" t="s">
        <v>406</v>
      </c>
      <c r="M42" s="75">
        <v>4.106967404651141</v>
      </c>
      <c r="N42" s="76">
        <v>9120.9609375</v>
      </c>
      <c r="O42" s="76">
        <v>3007.079345703125</v>
      </c>
      <c r="P42" s="77"/>
      <c r="Q42" s="78"/>
      <c r="R42" s="78"/>
      <c r="S42" s="93"/>
      <c r="T42" s="49">
        <v>4</v>
      </c>
      <c r="U42" s="49">
        <v>1</v>
      </c>
      <c r="V42" s="50">
        <v>1.333333</v>
      </c>
      <c r="W42" s="50">
        <v>0.006494</v>
      </c>
      <c r="X42" s="50">
        <v>0.006309</v>
      </c>
      <c r="Y42" s="50">
        <v>0.569347</v>
      </c>
      <c r="Z42" s="50">
        <v>0.3333333333333333</v>
      </c>
      <c r="AA42" s="50">
        <v>0.25</v>
      </c>
      <c r="AB42" s="73">
        <v>49</v>
      </c>
      <c r="AC42" s="73"/>
      <c r="AD42" s="74"/>
      <c r="AE42" s="90" t="s">
        <v>302</v>
      </c>
      <c r="AF42" s="102" t="str">
        <f>HYPERLINK("http://ar.wikipedia.org/wiki/حتحور")</f>
        <v>http://ar.wikipedia.org/wiki/حتحور</v>
      </c>
      <c r="AG42" s="90" t="s">
        <v>364</v>
      </c>
      <c r="AH42" s="90" t="s">
        <v>406</v>
      </c>
      <c r="AI42" s="90"/>
      <c r="AJ42" s="90">
        <v>0.4036454</v>
      </c>
      <c r="AK42" s="90">
        <v>145</v>
      </c>
      <c r="AL42" s="90"/>
      <c r="AM42" s="90" t="str">
        <f>REPLACE(INDEX(GroupVertices[Group],MATCH(Vertices[[#This Row],[Vertex]],GroupVertices[Vertex],0)),1,1,"")</f>
        <v>4</v>
      </c>
      <c r="AN42" s="49">
        <v>0</v>
      </c>
      <c r="AO42" s="50">
        <v>0</v>
      </c>
      <c r="AP42" s="49">
        <v>0</v>
      </c>
      <c r="AQ42" s="50">
        <v>0</v>
      </c>
      <c r="AR42" s="49">
        <v>0</v>
      </c>
      <c r="AS42" s="50">
        <v>0</v>
      </c>
      <c r="AT42" s="49">
        <v>36</v>
      </c>
      <c r="AU42" s="50">
        <v>100</v>
      </c>
      <c r="AV42" s="49">
        <v>36</v>
      </c>
      <c r="AW42" s="115" t="s">
        <v>2147</v>
      </c>
      <c r="AX42" s="115" t="s">
        <v>2147</v>
      </c>
      <c r="AY42" s="115" t="s">
        <v>2147</v>
      </c>
      <c r="AZ42" s="115" t="s">
        <v>2147</v>
      </c>
      <c r="BA42" s="2"/>
      <c r="BB42" s="3"/>
      <c r="BC42" s="3"/>
      <c r="BD42" s="3"/>
      <c r="BE42" s="3"/>
    </row>
    <row r="43" spans="1:57" ht="41.45" customHeight="1">
      <c r="A43" s="66" t="s">
        <v>257</v>
      </c>
      <c r="C43" s="67"/>
      <c r="D43" s="67" t="s">
        <v>64</v>
      </c>
      <c r="E43" s="68">
        <v>197.93675719637739</v>
      </c>
      <c r="F43" s="70"/>
      <c r="G43" s="100" t="str">
        <f>HYPERLINK("https://upload.wikimedia.org/wikipedia/commons/a/ad/Karomama_Louvre_02.JPG")</f>
        <v>https://upload.wikimedia.org/wikipedia/commons/a/ad/Karomama_Louvre_02.JPG</v>
      </c>
      <c r="H43" s="67"/>
      <c r="I43" s="71" t="s">
        <v>257</v>
      </c>
      <c r="J43" s="72"/>
      <c r="K43" s="72" t="s">
        <v>75</v>
      </c>
      <c r="L43" s="51" t="s">
        <v>423</v>
      </c>
      <c r="M43" s="75">
        <v>4.106967404651141</v>
      </c>
      <c r="N43" s="76">
        <v>3158.126953125</v>
      </c>
      <c r="O43" s="76">
        <v>6615.4345703125</v>
      </c>
      <c r="P43" s="77"/>
      <c r="Q43" s="78"/>
      <c r="R43" s="78"/>
      <c r="S43" s="93"/>
      <c r="T43" s="49">
        <v>2</v>
      </c>
      <c r="U43" s="49">
        <v>3</v>
      </c>
      <c r="V43" s="50">
        <v>1.333333</v>
      </c>
      <c r="W43" s="50">
        <v>0.006494</v>
      </c>
      <c r="X43" s="50">
        <v>0.006031</v>
      </c>
      <c r="Y43" s="50">
        <v>0.585234</v>
      </c>
      <c r="Z43" s="50">
        <v>0.4166666666666667</v>
      </c>
      <c r="AA43" s="50">
        <v>0.25</v>
      </c>
      <c r="AB43" s="73">
        <v>71</v>
      </c>
      <c r="AC43" s="73"/>
      <c r="AD43" s="74"/>
      <c r="AE43" s="90" t="s">
        <v>302</v>
      </c>
      <c r="AF43" s="90" t="s">
        <v>354</v>
      </c>
      <c r="AG43" s="90" t="s">
        <v>364</v>
      </c>
      <c r="AH43" s="90" t="s">
        <v>423</v>
      </c>
      <c r="AI43" s="90"/>
      <c r="AJ43" s="90">
        <v>0.6282051</v>
      </c>
      <c r="AK43" s="90">
        <v>78</v>
      </c>
      <c r="AL43" s="90"/>
      <c r="AM43" s="90" t="str">
        <f>REPLACE(INDEX(GroupVertices[Group],MATCH(Vertices[[#This Row],[Vertex]],GroupVertices[Vertex],0)),1,1,"")</f>
        <v>1</v>
      </c>
      <c r="AN43" s="49">
        <v>0</v>
      </c>
      <c r="AO43" s="50">
        <v>0</v>
      </c>
      <c r="AP43" s="49">
        <v>0</v>
      </c>
      <c r="AQ43" s="50">
        <v>0</v>
      </c>
      <c r="AR43" s="49">
        <v>0</v>
      </c>
      <c r="AS43" s="50">
        <v>0</v>
      </c>
      <c r="AT43" s="49">
        <v>69</v>
      </c>
      <c r="AU43" s="50">
        <v>100</v>
      </c>
      <c r="AV43" s="49">
        <v>69</v>
      </c>
      <c r="AW43" s="115" t="s">
        <v>2147</v>
      </c>
      <c r="AX43" s="115" t="s">
        <v>2147</v>
      </c>
      <c r="AY43" s="115" t="s">
        <v>2147</v>
      </c>
      <c r="AZ43" s="115" t="s">
        <v>2147</v>
      </c>
      <c r="BA43" s="2"/>
      <c r="BB43" s="3"/>
      <c r="BC43" s="3"/>
      <c r="BD43" s="3"/>
      <c r="BE43" s="3"/>
    </row>
    <row r="44" spans="1:57" ht="41.45" customHeight="1">
      <c r="A44" s="66" t="s">
        <v>224</v>
      </c>
      <c r="C44" s="67"/>
      <c r="D44" s="67" t="s">
        <v>64</v>
      </c>
      <c r="E44" s="68">
        <v>171.47314708324055</v>
      </c>
      <c r="F44" s="70"/>
      <c r="G44" s="100" t="str">
        <f>HYPERLINK("https://upload.wikimedia.org/wikipedia/commons/1/1d/Doria_Shafik.jpg")</f>
        <v>https://upload.wikimedia.org/wikipedia/commons/1/1d/Doria_Shafik.jpg</v>
      </c>
      <c r="H44" s="67"/>
      <c r="I44" s="71" t="s">
        <v>224</v>
      </c>
      <c r="J44" s="72"/>
      <c r="K44" s="72" t="s">
        <v>75</v>
      </c>
      <c r="L44" s="51" t="s">
        <v>390</v>
      </c>
      <c r="M44" s="75">
        <v>3.3801605519141953</v>
      </c>
      <c r="N44" s="76">
        <v>6088.515625</v>
      </c>
      <c r="O44" s="76">
        <v>1734.0335693359375</v>
      </c>
      <c r="P44" s="77"/>
      <c r="Q44" s="78"/>
      <c r="R44" s="78"/>
      <c r="S44" s="93"/>
      <c r="T44" s="49">
        <v>2</v>
      </c>
      <c r="U44" s="49">
        <v>5</v>
      </c>
      <c r="V44" s="50">
        <v>1.021429</v>
      </c>
      <c r="W44" s="50">
        <v>0.006623</v>
      </c>
      <c r="X44" s="50">
        <v>0.013735</v>
      </c>
      <c r="Y44" s="50">
        <v>0.78104</v>
      </c>
      <c r="Z44" s="50">
        <v>0.5238095238095238</v>
      </c>
      <c r="AA44" s="50">
        <v>0</v>
      </c>
      <c r="AB44" s="73">
        <v>30</v>
      </c>
      <c r="AC44" s="73"/>
      <c r="AD44" s="74"/>
      <c r="AE44" s="90" t="s">
        <v>302</v>
      </c>
      <c r="AF44" s="90" t="s">
        <v>325</v>
      </c>
      <c r="AG44" s="90" t="s">
        <v>364</v>
      </c>
      <c r="AH44" s="90" t="s">
        <v>390</v>
      </c>
      <c r="AI44" s="90"/>
      <c r="AJ44" s="90">
        <v>0.4850113</v>
      </c>
      <c r="AK44" s="90">
        <v>136</v>
      </c>
      <c r="AL44" s="90"/>
      <c r="AM44" s="90" t="str">
        <f>REPLACE(INDEX(GroupVertices[Group],MATCH(Vertices[[#This Row],[Vertex]],GroupVertices[Vertex],0)),1,1,"")</f>
        <v>2</v>
      </c>
      <c r="AN44" s="49">
        <v>0</v>
      </c>
      <c r="AO44" s="50">
        <v>0</v>
      </c>
      <c r="AP44" s="49">
        <v>0</v>
      </c>
      <c r="AQ44" s="50">
        <v>0</v>
      </c>
      <c r="AR44" s="49">
        <v>0</v>
      </c>
      <c r="AS44" s="50">
        <v>0</v>
      </c>
      <c r="AT44" s="49">
        <v>221</v>
      </c>
      <c r="AU44" s="50">
        <v>100</v>
      </c>
      <c r="AV44" s="49">
        <v>221</v>
      </c>
      <c r="AW44" s="115" t="s">
        <v>2147</v>
      </c>
      <c r="AX44" s="115" t="s">
        <v>2147</v>
      </c>
      <c r="AY44" s="115" t="s">
        <v>2147</v>
      </c>
      <c r="AZ44" s="115" t="s">
        <v>2147</v>
      </c>
      <c r="BA44" s="2"/>
      <c r="BB44" s="3"/>
      <c r="BC44" s="3"/>
      <c r="BD44" s="3"/>
      <c r="BE44" s="3"/>
    </row>
    <row r="45" spans="1:57" ht="41.45" customHeight="1">
      <c r="A45" s="66" t="s">
        <v>255</v>
      </c>
      <c r="C45" s="67"/>
      <c r="D45" s="67" t="s">
        <v>64</v>
      </c>
      <c r="E45" s="68">
        <v>169.36754908355925</v>
      </c>
      <c r="F45" s="70"/>
      <c r="G45" s="100" t="str">
        <f>HYPERLINK("https://upload.wikimedia.org/wikipedia/commons/5/5a/%D0%9C%D0%B5%D1%80%D1%96%D1%82_%D0%9F%D1%82%D0%B0%D1%85.jpg")</f>
        <v>https://upload.wikimedia.org/wikipedia/commons/5/5a/%D0%9C%D0%B5%D1%80%D1%96%D1%82_%D0%9F%D1%82%D0%B0%D1%85.jpg</v>
      </c>
      <c r="H45" s="67"/>
      <c r="I45" s="71" t="s">
        <v>255</v>
      </c>
      <c r="J45" s="72"/>
      <c r="K45" s="72" t="s">
        <v>75</v>
      </c>
      <c r="L45" s="51" t="s">
        <v>397</v>
      </c>
      <c r="M45" s="75">
        <v>3.3302261360448897</v>
      </c>
      <c r="N45" s="76">
        <v>1675.9744873046875</v>
      </c>
      <c r="O45" s="76">
        <v>185.22093200683594</v>
      </c>
      <c r="P45" s="77"/>
      <c r="Q45" s="78"/>
      <c r="R45" s="78"/>
      <c r="S45" s="93"/>
      <c r="T45" s="49">
        <v>3</v>
      </c>
      <c r="U45" s="49">
        <v>1</v>
      </c>
      <c r="V45" s="50">
        <v>1</v>
      </c>
      <c r="W45" s="50">
        <v>0.006452</v>
      </c>
      <c r="X45" s="50">
        <v>0.005467</v>
      </c>
      <c r="Y45" s="50">
        <v>0.523929</v>
      </c>
      <c r="Z45" s="50">
        <v>0.3333333333333333</v>
      </c>
      <c r="AA45" s="50">
        <v>0.3333333333333333</v>
      </c>
      <c r="AB45" s="73">
        <v>40</v>
      </c>
      <c r="AC45" s="73"/>
      <c r="AD45" s="74"/>
      <c r="AE45" s="90" t="s">
        <v>302</v>
      </c>
      <c r="AF45" s="90" t="s">
        <v>335</v>
      </c>
      <c r="AG45" s="90" t="s">
        <v>364</v>
      </c>
      <c r="AH45" s="90" t="s">
        <v>397</v>
      </c>
      <c r="AI45" s="90"/>
      <c r="AJ45" s="90">
        <v>0.5509838</v>
      </c>
      <c r="AK45" s="90">
        <v>43</v>
      </c>
      <c r="AL45" s="90"/>
      <c r="AM45" s="90" t="str">
        <f>REPLACE(INDEX(GroupVertices[Group],MATCH(Vertices[[#This Row],[Vertex]],GroupVertices[Vertex],0)),1,1,"")</f>
        <v>1</v>
      </c>
      <c r="AN45" s="49">
        <v>1</v>
      </c>
      <c r="AO45" s="50">
        <v>1.1764705882352942</v>
      </c>
      <c r="AP45" s="49">
        <v>0</v>
      </c>
      <c r="AQ45" s="50">
        <v>0</v>
      </c>
      <c r="AR45" s="49">
        <v>0</v>
      </c>
      <c r="AS45" s="50">
        <v>0</v>
      </c>
      <c r="AT45" s="49">
        <v>84</v>
      </c>
      <c r="AU45" s="50">
        <v>98.82352941176471</v>
      </c>
      <c r="AV45" s="49">
        <v>85</v>
      </c>
      <c r="AW45" s="115" t="s">
        <v>2147</v>
      </c>
      <c r="AX45" s="115" t="s">
        <v>2147</v>
      </c>
      <c r="AY45" s="115" t="s">
        <v>2147</v>
      </c>
      <c r="AZ45" s="115" t="s">
        <v>2147</v>
      </c>
      <c r="BA45" s="2"/>
      <c r="BB45" s="3"/>
      <c r="BC45" s="3"/>
      <c r="BD45" s="3"/>
      <c r="BE45" s="3"/>
    </row>
    <row r="46" spans="1:57" ht="41.45" customHeight="1">
      <c r="A46" s="66" t="s">
        <v>237</v>
      </c>
      <c r="C46" s="67"/>
      <c r="D46" s="67" t="s">
        <v>64</v>
      </c>
      <c r="E46" s="68">
        <v>159.34915636300056</v>
      </c>
      <c r="F46" s="70"/>
      <c r="G46" s="100" t="str">
        <f>HYPERLINK("https://upload.wikimedia.org/wikipedia/commons/3/3b/Calendar-Logo-256x256.png")</f>
        <v>https://upload.wikimedia.org/wikipedia/commons/3/3b/Calendar-Logo-256x256.png</v>
      </c>
      <c r="H46" s="67"/>
      <c r="I46" s="71" t="s">
        <v>237</v>
      </c>
      <c r="J46" s="72"/>
      <c r="K46" s="72" t="s">
        <v>75</v>
      </c>
      <c r="L46" s="71" t="s">
        <v>416</v>
      </c>
      <c r="M46" s="75">
        <v>3.106617636030022</v>
      </c>
      <c r="N46" s="76">
        <v>6728.15380859375</v>
      </c>
      <c r="O46" s="76">
        <v>7236.03369140625</v>
      </c>
      <c r="P46" s="77"/>
      <c r="Q46" s="78"/>
      <c r="R46" s="78"/>
      <c r="S46" s="93"/>
      <c r="T46" s="49">
        <v>2</v>
      </c>
      <c r="U46" s="49">
        <v>4</v>
      </c>
      <c r="V46" s="50">
        <v>0.90404</v>
      </c>
      <c r="W46" s="50">
        <v>0.006579</v>
      </c>
      <c r="X46" s="50">
        <v>0.011847</v>
      </c>
      <c r="Y46" s="50">
        <v>0.688629</v>
      </c>
      <c r="Z46" s="50">
        <v>0.43333333333333335</v>
      </c>
      <c r="AA46" s="50">
        <v>0</v>
      </c>
      <c r="AB46" s="73">
        <v>59</v>
      </c>
      <c r="AC46" s="73"/>
      <c r="AD46" s="74"/>
      <c r="AE46" s="90" t="s">
        <v>302</v>
      </c>
      <c r="AF46" s="90" t="s">
        <v>349</v>
      </c>
      <c r="AG46" s="90" t="s">
        <v>364</v>
      </c>
      <c r="AH46" s="90" t="s">
        <v>416</v>
      </c>
      <c r="AI46" s="90"/>
      <c r="AJ46" s="90">
        <v>0.4602529</v>
      </c>
      <c r="AK46" s="90">
        <v>255</v>
      </c>
      <c r="AL46" s="90"/>
      <c r="AM46" s="90" t="str">
        <f>REPLACE(INDEX(GroupVertices[Group],MATCH(Vertices[[#This Row],[Vertex]],GroupVertices[Vertex],0)),1,1,"")</f>
        <v>2</v>
      </c>
      <c r="AN46" s="49">
        <v>0</v>
      </c>
      <c r="AO46" s="50">
        <v>0</v>
      </c>
      <c r="AP46" s="49">
        <v>0</v>
      </c>
      <c r="AQ46" s="50">
        <v>0</v>
      </c>
      <c r="AR46" s="49">
        <v>0</v>
      </c>
      <c r="AS46" s="50">
        <v>0</v>
      </c>
      <c r="AT46" s="49">
        <v>42</v>
      </c>
      <c r="AU46" s="50">
        <v>100</v>
      </c>
      <c r="AV46" s="49">
        <v>42</v>
      </c>
      <c r="AW46" s="115" t="s">
        <v>2147</v>
      </c>
      <c r="AX46" s="115" t="s">
        <v>2147</v>
      </c>
      <c r="AY46" s="115" t="s">
        <v>2147</v>
      </c>
      <c r="AZ46" s="115" t="s">
        <v>2147</v>
      </c>
      <c r="BA46" s="2"/>
      <c r="BB46" s="3"/>
      <c r="BC46" s="3"/>
      <c r="BD46" s="3"/>
      <c r="BE46" s="3"/>
    </row>
    <row r="47" spans="1:57" ht="41.45" customHeight="1">
      <c r="A47" s="66" t="s">
        <v>258</v>
      </c>
      <c r="C47" s="67"/>
      <c r="D47" s="67" t="s">
        <v>64</v>
      </c>
      <c r="E47" s="68">
        <v>100.53224386523415</v>
      </c>
      <c r="F47" s="70"/>
      <c r="G47" s="100" t="str">
        <f>HYPERLINK("https://upload.wikimedia.org/wikipedia/commons/e/e4/Ahmes_Nefertari_Grab_10.JPG")</f>
        <v>https://upload.wikimedia.org/wikipedia/commons/e/e4/Ahmes_Nefertari_Grab_10.JPG</v>
      </c>
      <c r="H47" s="67"/>
      <c r="I47" s="71" t="s">
        <v>258</v>
      </c>
      <c r="J47" s="72"/>
      <c r="K47" s="72" t="s">
        <v>75</v>
      </c>
      <c r="L47" s="71" t="s">
        <v>424</v>
      </c>
      <c r="M47" s="75">
        <v>2.165113068022445</v>
      </c>
      <c r="N47" s="76">
        <v>3354.69287109375</v>
      </c>
      <c r="O47" s="76">
        <v>5218.0087890625</v>
      </c>
      <c r="P47" s="77"/>
      <c r="Q47" s="78"/>
      <c r="R47" s="78"/>
      <c r="S47" s="93"/>
      <c r="T47" s="49">
        <v>3</v>
      </c>
      <c r="U47" s="49">
        <v>1</v>
      </c>
      <c r="V47" s="50">
        <v>0.5</v>
      </c>
      <c r="W47" s="50">
        <v>0.006452</v>
      </c>
      <c r="X47" s="50">
        <v>0.00508</v>
      </c>
      <c r="Y47" s="50">
        <v>0.473727</v>
      </c>
      <c r="Z47" s="50">
        <v>0.3333333333333333</v>
      </c>
      <c r="AA47" s="50">
        <v>0.3333333333333333</v>
      </c>
      <c r="AB47" s="73">
        <v>72</v>
      </c>
      <c r="AC47" s="73"/>
      <c r="AD47" s="74"/>
      <c r="AE47" s="90" t="s">
        <v>302</v>
      </c>
      <c r="AF47" s="102" t="str">
        <f>HYPERLINK("http://ar.wikipedia.org/wiki/أحمس-نفرتاري")</f>
        <v>http://ar.wikipedia.org/wiki/أحمس-نفرتاري</v>
      </c>
      <c r="AG47" s="90" t="s">
        <v>364</v>
      </c>
      <c r="AH47" s="90" t="s">
        <v>424</v>
      </c>
      <c r="AI47" s="90"/>
      <c r="AJ47" s="90">
        <v>0.399359</v>
      </c>
      <c r="AK47" s="90">
        <v>78</v>
      </c>
      <c r="AL47" s="90"/>
      <c r="AM47" s="90" t="str">
        <f>REPLACE(INDEX(GroupVertices[Group],MATCH(Vertices[[#This Row],[Vertex]],GroupVertices[Vertex],0)),1,1,"")</f>
        <v>1</v>
      </c>
      <c r="AN47" s="49">
        <v>0</v>
      </c>
      <c r="AO47" s="50">
        <v>0</v>
      </c>
      <c r="AP47" s="49">
        <v>0</v>
      </c>
      <c r="AQ47" s="50">
        <v>0</v>
      </c>
      <c r="AR47" s="49">
        <v>0</v>
      </c>
      <c r="AS47" s="50">
        <v>0</v>
      </c>
      <c r="AT47" s="49">
        <v>73</v>
      </c>
      <c r="AU47" s="50">
        <v>100</v>
      </c>
      <c r="AV47" s="49">
        <v>73</v>
      </c>
      <c r="AW47" s="115" t="s">
        <v>2147</v>
      </c>
      <c r="AX47" s="115" t="s">
        <v>2147</v>
      </c>
      <c r="AY47" s="115" t="s">
        <v>2147</v>
      </c>
      <c r="AZ47" s="115" t="s">
        <v>2147</v>
      </c>
      <c r="BA47" s="2"/>
      <c r="BB47" s="3"/>
      <c r="BC47" s="3"/>
      <c r="BD47" s="3"/>
      <c r="BE47" s="3"/>
    </row>
    <row r="48" spans="1:57" ht="41.45" customHeight="1">
      <c r="A48" s="66" t="s">
        <v>251</v>
      </c>
      <c r="C48" s="67"/>
      <c r="D48" s="67" t="s">
        <v>64</v>
      </c>
      <c r="E48" s="68">
        <v>79.37020819240314</v>
      </c>
      <c r="F48" s="70"/>
      <c r="G48" s="100" t="str">
        <f>HYPERLINK("https://upload.wikimedia.org/wikipedia/commons/3/3b/Calendar-Logo-256x256.png")</f>
        <v>https://upload.wikimedia.org/wikipedia/commons/3/3b/Calendar-Logo-256x256.png</v>
      </c>
      <c r="H48" s="67"/>
      <c r="I48" s="71" t="s">
        <v>251</v>
      </c>
      <c r="J48" s="72"/>
      <c r="K48" s="72" t="s">
        <v>75</v>
      </c>
      <c r="L48" s="51" t="s">
        <v>420</v>
      </c>
      <c r="M48" s="75">
        <v>1.9415045680075773</v>
      </c>
      <c r="N48" s="76">
        <v>9383.7822265625</v>
      </c>
      <c r="O48" s="76">
        <v>9186.1474609375</v>
      </c>
      <c r="P48" s="77"/>
      <c r="Q48" s="78"/>
      <c r="R48" s="78"/>
      <c r="S48" s="93"/>
      <c r="T48" s="49">
        <v>4</v>
      </c>
      <c r="U48" s="49">
        <v>3</v>
      </c>
      <c r="V48" s="50">
        <v>0.40404</v>
      </c>
      <c r="W48" s="50">
        <v>0.006579</v>
      </c>
      <c r="X48" s="50">
        <v>0.011656</v>
      </c>
      <c r="Y48" s="50">
        <v>0.691155</v>
      </c>
      <c r="Z48" s="50">
        <v>0.6333333333333333</v>
      </c>
      <c r="AA48" s="50">
        <v>0.16666666666666666</v>
      </c>
      <c r="AB48" s="73">
        <v>66</v>
      </c>
      <c r="AC48" s="73"/>
      <c r="AD48" s="74"/>
      <c r="AE48" s="90" t="s">
        <v>302</v>
      </c>
      <c r="AF48" s="102" t="str">
        <f>HYPERLINK("http://ar.wikipedia.org/wiki/1798")</f>
        <v>http://ar.wikipedia.org/wiki/1798</v>
      </c>
      <c r="AG48" s="90" t="s">
        <v>364</v>
      </c>
      <c r="AH48" s="90" t="s">
        <v>420</v>
      </c>
      <c r="AI48" s="90"/>
      <c r="AJ48" s="90">
        <v>0.3792667</v>
      </c>
      <c r="AK48" s="90">
        <v>113</v>
      </c>
      <c r="AL48" s="90"/>
      <c r="AM48" s="90" t="str">
        <f>REPLACE(INDEX(GroupVertices[Group],MATCH(Vertices[[#This Row],[Vertex]],GroupVertices[Vertex],0)),1,1,"")</f>
        <v>3</v>
      </c>
      <c r="AN48" s="49">
        <v>0</v>
      </c>
      <c r="AO48" s="50">
        <v>0</v>
      </c>
      <c r="AP48" s="49">
        <v>0</v>
      </c>
      <c r="AQ48" s="50">
        <v>0</v>
      </c>
      <c r="AR48" s="49">
        <v>0</v>
      </c>
      <c r="AS48" s="50">
        <v>0</v>
      </c>
      <c r="AT48" s="49">
        <v>18</v>
      </c>
      <c r="AU48" s="50">
        <v>100</v>
      </c>
      <c r="AV48" s="49">
        <v>18</v>
      </c>
      <c r="AW48" s="115" t="s">
        <v>2147</v>
      </c>
      <c r="AX48" s="115" t="s">
        <v>2147</v>
      </c>
      <c r="AY48" s="115" t="s">
        <v>2147</v>
      </c>
      <c r="AZ48" s="115" t="s">
        <v>2147</v>
      </c>
      <c r="BA48" s="2"/>
      <c r="BB48" s="3"/>
      <c r="BC48" s="3"/>
      <c r="BD48" s="3"/>
      <c r="BE48" s="3"/>
    </row>
    <row r="49" spans="1:57" ht="41.45" customHeight="1">
      <c r="A49" s="66" t="s">
        <v>214</v>
      </c>
      <c r="C49" s="67"/>
      <c r="D49" s="67" t="s">
        <v>64</v>
      </c>
      <c r="E49" s="68">
        <v>78.37222519530864</v>
      </c>
      <c r="F49" s="70"/>
      <c r="G49" s="100" t="str">
        <f>HYPERLINK("https://upload.wikimedia.org/wikipedia/commons/4/4d/COLLECTIE_TROPENMUSEUM_Getekende_Islamitische_geloofsbelijdenis_TMnr_674-856.jpg")</f>
        <v>https://upload.wikimedia.org/wikipedia/commons/4/4d/COLLECTIE_TROPENMUSEUM_Getekende_Islamitische_geloofsbelijdenis_TMnr_674-856.jpg</v>
      </c>
      <c r="H49" s="67"/>
      <c r="I49" s="71" t="s">
        <v>214</v>
      </c>
      <c r="J49" s="72"/>
      <c r="K49" s="72" t="s">
        <v>75</v>
      </c>
      <c r="L49" s="51" t="s">
        <v>372</v>
      </c>
      <c r="M49" s="75">
        <v>1.9320904544179558</v>
      </c>
      <c r="N49" s="76">
        <v>6321.03369140625</v>
      </c>
      <c r="O49" s="76">
        <v>9888.3095703125</v>
      </c>
      <c r="P49" s="77"/>
      <c r="Q49" s="78"/>
      <c r="R49" s="78"/>
      <c r="S49" s="93"/>
      <c r="T49" s="49">
        <v>1</v>
      </c>
      <c r="U49" s="49">
        <v>3</v>
      </c>
      <c r="V49" s="50">
        <v>0.4</v>
      </c>
      <c r="W49" s="50">
        <v>0.006494</v>
      </c>
      <c r="X49" s="50">
        <v>0.006358</v>
      </c>
      <c r="Y49" s="50">
        <v>0.552026</v>
      </c>
      <c r="Z49" s="50">
        <v>0.4166666666666667</v>
      </c>
      <c r="AA49" s="50">
        <v>0</v>
      </c>
      <c r="AB49" s="73">
        <v>11</v>
      </c>
      <c r="AC49" s="73"/>
      <c r="AD49" s="74"/>
      <c r="AE49" s="90" t="s">
        <v>302</v>
      </c>
      <c r="AF49" s="90" t="s">
        <v>307</v>
      </c>
      <c r="AG49" s="90" t="s">
        <v>364</v>
      </c>
      <c r="AH49" s="90" t="s">
        <v>372</v>
      </c>
      <c r="AI49" s="90"/>
      <c r="AJ49" s="90">
        <v>0.6108373</v>
      </c>
      <c r="AK49" s="90">
        <v>29</v>
      </c>
      <c r="AL49" s="90"/>
      <c r="AM49" s="90" t="str">
        <f>REPLACE(INDEX(GroupVertices[Group],MATCH(Vertices[[#This Row],[Vertex]],GroupVertices[Vertex],0)),1,1,"")</f>
        <v>2</v>
      </c>
      <c r="AN49" s="49">
        <v>0</v>
      </c>
      <c r="AO49" s="50">
        <v>0</v>
      </c>
      <c r="AP49" s="49">
        <v>0</v>
      </c>
      <c r="AQ49" s="50">
        <v>0</v>
      </c>
      <c r="AR49" s="49">
        <v>0</v>
      </c>
      <c r="AS49" s="50">
        <v>0</v>
      </c>
      <c r="AT49" s="49">
        <v>219</v>
      </c>
      <c r="AU49" s="50">
        <v>100</v>
      </c>
      <c r="AV49" s="49">
        <v>219</v>
      </c>
      <c r="AW49" s="115" t="s">
        <v>2147</v>
      </c>
      <c r="AX49" s="115" t="s">
        <v>2147</v>
      </c>
      <c r="AY49" s="115" t="s">
        <v>2147</v>
      </c>
      <c r="AZ49" s="115" t="s">
        <v>2147</v>
      </c>
      <c r="BA49" s="2"/>
      <c r="BB49" s="3"/>
      <c r="BC49" s="3"/>
      <c r="BD49" s="3"/>
      <c r="BE49" s="3"/>
    </row>
    <row r="50" spans="1:57" ht="41.45" customHeight="1">
      <c r="A50" s="66" t="s">
        <v>225</v>
      </c>
      <c r="C50" s="67"/>
      <c r="D50" s="67" t="s">
        <v>64</v>
      </c>
      <c r="E50" s="68">
        <v>78.37222519530864</v>
      </c>
      <c r="F50" s="70"/>
      <c r="G50" s="100" t="str">
        <f>HYPERLINK("https://upload.wikimedia.org/wikipedia/commons/2/2e/Arrows-orphan.svg")</f>
        <v>https://upload.wikimedia.org/wikipedia/commons/2/2e/Arrows-orphan.svg</v>
      </c>
      <c r="H50" s="67"/>
      <c r="I50" s="71" t="s">
        <v>225</v>
      </c>
      <c r="J50" s="72"/>
      <c r="K50" s="72" t="s">
        <v>75</v>
      </c>
      <c r="L50" s="71" t="s">
        <v>393</v>
      </c>
      <c r="M50" s="75">
        <v>1.9320904544179558</v>
      </c>
      <c r="N50" s="76">
        <v>1669.0872802734375</v>
      </c>
      <c r="O50" s="76">
        <v>9860.453125</v>
      </c>
      <c r="P50" s="77"/>
      <c r="Q50" s="78"/>
      <c r="R50" s="78"/>
      <c r="S50" s="93"/>
      <c r="T50" s="49">
        <v>1</v>
      </c>
      <c r="U50" s="49">
        <v>2</v>
      </c>
      <c r="V50" s="50">
        <v>0.4</v>
      </c>
      <c r="W50" s="50">
        <v>0.006452</v>
      </c>
      <c r="X50" s="50">
        <v>0.005887</v>
      </c>
      <c r="Y50" s="50">
        <v>0.443585</v>
      </c>
      <c r="Z50" s="50">
        <v>0.3333333333333333</v>
      </c>
      <c r="AA50" s="50">
        <v>0</v>
      </c>
      <c r="AB50" s="73">
        <v>33</v>
      </c>
      <c r="AC50" s="73"/>
      <c r="AD50" s="74"/>
      <c r="AE50" s="90" t="s">
        <v>302</v>
      </c>
      <c r="AF50" s="90" t="s">
        <v>328</v>
      </c>
      <c r="AG50" s="90" t="s">
        <v>364</v>
      </c>
      <c r="AH50" s="90" t="s">
        <v>393</v>
      </c>
      <c r="AI50" s="90"/>
      <c r="AJ50" s="90">
        <v>0.4404762</v>
      </c>
      <c r="AK50" s="90">
        <v>24</v>
      </c>
      <c r="AL50" s="90"/>
      <c r="AM50" s="90" t="str">
        <f>REPLACE(INDEX(GroupVertices[Group],MATCH(Vertices[[#This Row],[Vertex]],GroupVertices[Vertex],0)),1,1,"")</f>
        <v>1</v>
      </c>
      <c r="AN50" s="49">
        <v>0</v>
      </c>
      <c r="AO50" s="50">
        <v>0</v>
      </c>
      <c r="AP50" s="49">
        <v>0</v>
      </c>
      <c r="AQ50" s="50">
        <v>0</v>
      </c>
      <c r="AR50" s="49">
        <v>0</v>
      </c>
      <c r="AS50" s="50">
        <v>0</v>
      </c>
      <c r="AT50" s="49">
        <v>29</v>
      </c>
      <c r="AU50" s="50">
        <v>100</v>
      </c>
      <c r="AV50" s="49">
        <v>29</v>
      </c>
      <c r="AW50" s="115" t="s">
        <v>2147</v>
      </c>
      <c r="AX50" s="115" t="s">
        <v>2147</v>
      </c>
      <c r="AY50" s="115" t="s">
        <v>2147</v>
      </c>
      <c r="AZ50" s="115" t="s">
        <v>2147</v>
      </c>
      <c r="BA50" s="2"/>
      <c r="BB50" s="3"/>
      <c r="BC50" s="3"/>
      <c r="BD50" s="3"/>
      <c r="BE50" s="3"/>
    </row>
    <row r="51" spans="1:57" ht="41.45" customHeight="1">
      <c r="A51" s="66" t="s">
        <v>272</v>
      </c>
      <c r="C51" s="67"/>
      <c r="D51" s="67" t="s">
        <v>64</v>
      </c>
      <c r="E51" s="68">
        <v>60.266072278415514</v>
      </c>
      <c r="F51" s="70"/>
      <c r="G51" s="100" t="str">
        <f>HYPERLINK("https://upload.wikimedia.org/wikipedia/commons/2/21/Cairo_mosques.jpg")</f>
        <v>https://upload.wikimedia.org/wikipedia/commons/2/21/Cairo_mosques.jpg</v>
      </c>
      <c r="H51" s="67"/>
      <c r="I51" s="71" t="s">
        <v>272</v>
      </c>
      <c r="J51" s="72"/>
      <c r="K51" s="72" t="s">
        <v>75</v>
      </c>
      <c r="L51" s="51" t="s">
        <v>432</v>
      </c>
      <c r="M51" s="75">
        <v>1.7767412686062511</v>
      </c>
      <c r="N51" s="76">
        <v>7900.853515625</v>
      </c>
      <c r="O51" s="76">
        <v>3117.769287109375</v>
      </c>
      <c r="P51" s="77"/>
      <c r="Q51" s="78"/>
      <c r="R51" s="78"/>
      <c r="S51" s="93"/>
      <c r="T51" s="49">
        <v>2</v>
      </c>
      <c r="U51" s="49">
        <v>4</v>
      </c>
      <c r="V51" s="50">
        <v>0.333333</v>
      </c>
      <c r="W51" s="50">
        <v>0.006536</v>
      </c>
      <c r="X51" s="50">
        <v>0.010379</v>
      </c>
      <c r="Y51" s="50">
        <v>0.615191</v>
      </c>
      <c r="Z51" s="50">
        <v>0.65</v>
      </c>
      <c r="AA51" s="50">
        <v>0.2</v>
      </c>
      <c r="AB51" s="73">
        <v>81</v>
      </c>
      <c r="AC51" s="73"/>
      <c r="AD51" s="74"/>
      <c r="AE51" s="90" t="s">
        <v>302</v>
      </c>
      <c r="AF51" s="90" t="s">
        <v>362</v>
      </c>
      <c r="AG51" s="90" t="s">
        <v>364</v>
      </c>
      <c r="AH51" s="90" t="s">
        <v>432</v>
      </c>
      <c r="AI51" s="90"/>
      <c r="AJ51" s="90">
        <v>0.5463607</v>
      </c>
      <c r="AK51" s="90">
        <v>237</v>
      </c>
      <c r="AL51" s="90"/>
      <c r="AM51" s="90" t="str">
        <f>REPLACE(INDEX(GroupVertices[Group],MATCH(Vertices[[#This Row],[Vertex]],GroupVertices[Vertex],0)),1,1,"")</f>
        <v>3</v>
      </c>
      <c r="AN51" s="49">
        <v>0</v>
      </c>
      <c r="AO51" s="50">
        <v>0</v>
      </c>
      <c r="AP51" s="49">
        <v>0</v>
      </c>
      <c r="AQ51" s="50">
        <v>0</v>
      </c>
      <c r="AR51" s="49">
        <v>0</v>
      </c>
      <c r="AS51" s="50">
        <v>0</v>
      </c>
      <c r="AT51" s="49">
        <v>71</v>
      </c>
      <c r="AU51" s="50">
        <v>100</v>
      </c>
      <c r="AV51" s="49">
        <v>71</v>
      </c>
      <c r="AW51" s="115" t="s">
        <v>2147</v>
      </c>
      <c r="AX51" s="115" t="s">
        <v>2147</v>
      </c>
      <c r="AY51" s="115" t="s">
        <v>2147</v>
      </c>
      <c r="AZ51" s="115" t="s">
        <v>2147</v>
      </c>
      <c r="BA51" s="2"/>
      <c r="BB51" s="3"/>
      <c r="BC51" s="3"/>
      <c r="BD51" s="3"/>
      <c r="BE51" s="3"/>
    </row>
    <row r="52" spans="1:57" ht="41.45" customHeight="1">
      <c r="A52" s="66" t="s">
        <v>222</v>
      </c>
      <c r="C52" s="67"/>
      <c r="D52" s="67" t="s">
        <v>64</v>
      </c>
      <c r="E52" s="68">
        <v>31.696938646909047</v>
      </c>
      <c r="F52" s="70"/>
      <c r="G52" s="100" t="str">
        <f>HYPERLINK("https://upload.wikimedia.org/wikipedia/commons/2/2e/Arrows-orphan.svg")</f>
        <v>https://upload.wikimedia.org/wikipedia/commons/2/2e/Arrows-orphan.svg</v>
      </c>
      <c r="H52" s="67"/>
      <c r="I52" s="71" t="s">
        <v>222</v>
      </c>
      <c r="J52" s="72"/>
      <c r="K52" s="72" t="s">
        <v>75</v>
      </c>
      <c r="L52" s="71" t="s">
        <v>387</v>
      </c>
      <c r="M52" s="75">
        <v>1.5825565340112224</v>
      </c>
      <c r="N52" s="76">
        <v>2243.8115234375</v>
      </c>
      <c r="O52" s="76">
        <v>7690.943359375</v>
      </c>
      <c r="P52" s="77"/>
      <c r="Q52" s="78"/>
      <c r="R52" s="78"/>
      <c r="S52" s="93"/>
      <c r="T52" s="49">
        <v>2</v>
      </c>
      <c r="U52" s="49">
        <v>3</v>
      </c>
      <c r="V52" s="50">
        <v>0.25</v>
      </c>
      <c r="W52" s="50">
        <v>0.006494</v>
      </c>
      <c r="X52" s="50">
        <v>0.00841</v>
      </c>
      <c r="Y52" s="50">
        <v>0.530692</v>
      </c>
      <c r="Z52" s="50">
        <v>0.5</v>
      </c>
      <c r="AA52" s="50">
        <v>0.25</v>
      </c>
      <c r="AB52" s="73">
        <v>27</v>
      </c>
      <c r="AC52" s="73"/>
      <c r="AD52" s="74"/>
      <c r="AE52" s="90" t="s">
        <v>302</v>
      </c>
      <c r="AF52" s="90" t="s">
        <v>323</v>
      </c>
      <c r="AG52" s="90" t="s">
        <v>364</v>
      </c>
      <c r="AH52" s="90" t="s">
        <v>387</v>
      </c>
      <c r="AI52" s="90"/>
      <c r="AJ52" s="90">
        <v>0.265625</v>
      </c>
      <c r="AK52" s="90">
        <v>16</v>
      </c>
      <c r="AL52" s="90"/>
      <c r="AM52" s="90" t="str">
        <f>REPLACE(INDEX(GroupVertices[Group],MATCH(Vertices[[#This Row],[Vertex]],GroupVertices[Vertex],0)),1,1,"")</f>
        <v>1</v>
      </c>
      <c r="AN52" s="49">
        <v>0</v>
      </c>
      <c r="AO52" s="50">
        <v>0</v>
      </c>
      <c r="AP52" s="49">
        <v>0</v>
      </c>
      <c r="AQ52" s="50">
        <v>0</v>
      </c>
      <c r="AR52" s="49">
        <v>0</v>
      </c>
      <c r="AS52" s="50">
        <v>0</v>
      </c>
      <c r="AT52" s="49">
        <v>36</v>
      </c>
      <c r="AU52" s="50">
        <v>100</v>
      </c>
      <c r="AV52" s="49">
        <v>36</v>
      </c>
      <c r="AW52" s="115" t="s">
        <v>2147</v>
      </c>
      <c r="AX52" s="115" t="s">
        <v>2147</v>
      </c>
      <c r="AY52" s="115" t="s">
        <v>2147</v>
      </c>
      <c r="AZ52" s="115" t="s">
        <v>2147</v>
      </c>
      <c r="BA52" s="2"/>
      <c r="BB52" s="3"/>
      <c r="BC52" s="3"/>
      <c r="BD52" s="3"/>
      <c r="BE52" s="3"/>
    </row>
    <row r="53" spans="1:57" ht="41.45" customHeight="1">
      <c r="A53" s="66" t="s">
        <v>248</v>
      </c>
      <c r="C53" s="67"/>
      <c r="D53" s="67" t="s">
        <v>64</v>
      </c>
      <c r="E53" s="68">
        <v>20</v>
      </c>
      <c r="F53" s="70"/>
      <c r="G53" s="100" t="str">
        <f>HYPERLINK("https://upload.wikimedia.org/wikipedia/commons/3/3b/Calendar-Logo-256x256.png")</f>
        <v>https://upload.wikimedia.org/wikipedia/commons/3/3b/Calendar-Logo-256x256.png</v>
      </c>
      <c r="H53" s="67"/>
      <c r="I53" s="71" t="s">
        <v>248</v>
      </c>
      <c r="J53" s="72"/>
      <c r="K53" s="72" t="s">
        <v>75</v>
      </c>
      <c r="L53" s="71"/>
      <c r="M53" s="75">
        <v>1.5178275124041676</v>
      </c>
      <c r="N53" s="76">
        <v>9935.142578125</v>
      </c>
      <c r="O53" s="76">
        <v>5004.58740234375</v>
      </c>
      <c r="P53" s="77"/>
      <c r="Q53" s="78"/>
      <c r="R53" s="78"/>
      <c r="S53" s="93"/>
      <c r="T53" s="49">
        <v>4</v>
      </c>
      <c r="U53" s="49">
        <v>1</v>
      </c>
      <c r="V53" s="50">
        <v>0.222222</v>
      </c>
      <c r="W53" s="50">
        <v>0.006494</v>
      </c>
      <c r="X53" s="50">
        <v>0.008276</v>
      </c>
      <c r="Y53" s="50">
        <v>0.513668</v>
      </c>
      <c r="Z53" s="50">
        <v>0.5833333333333334</v>
      </c>
      <c r="AA53" s="50">
        <v>0.25</v>
      </c>
      <c r="AB53" s="73">
        <v>63</v>
      </c>
      <c r="AC53" s="73"/>
      <c r="AD53" s="74"/>
      <c r="AE53" s="90" t="s">
        <v>302</v>
      </c>
      <c r="AF53" s="102" t="str">
        <f>HYPERLINK("http://ar.wikipedia.org/wiki/1882")</f>
        <v>http://ar.wikipedia.org/wiki/1882</v>
      </c>
      <c r="AG53" s="90" t="s">
        <v>364</v>
      </c>
      <c r="AH53" s="90"/>
      <c r="AI53" s="90"/>
      <c r="AJ53" s="90">
        <v>0.3979179</v>
      </c>
      <c r="AK53" s="90">
        <v>133</v>
      </c>
      <c r="AL53" s="90"/>
      <c r="AM53" s="90" t="str">
        <f>REPLACE(INDEX(GroupVertices[Group],MATCH(Vertices[[#This Row],[Vertex]],GroupVertices[Vertex],0)),1,1,"")</f>
        <v>3</v>
      </c>
      <c r="AN53" s="49"/>
      <c r="AO53" s="50"/>
      <c r="AP53" s="49"/>
      <c r="AQ53" s="50"/>
      <c r="AR53" s="49"/>
      <c r="AS53" s="50"/>
      <c r="AT53" s="49"/>
      <c r="AU53" s="50"/>
      <c r="AV53" s="49"/>
      <c r="AW53" s="115" t="s">
        <v>2147</v>
      </c>
      <c r="AX53" s="115" t="s">
        <v>2147</v>
      </c>
      <c r="AY53" s="115" t="s">
        <v>2147</v>
      </c>
      <c r="AZ53" s="115" t="s">
        <v>2147</v>
      </c>
      <c r="BA53" s="2"/>
      <c r="BB53" s="3"/>
      <c r="BC53" s="3"/>
      <c r="BD53" s="3"/>
      <c r="BE53" s="3"/>
    </row>
    <row r="54" spans="1:57" ht="41.45" customHeight="1">
      <c r="A54" s="66" t="s">
        <v>254</v>
      </c>
      <c r="C54" s="67"/>
      <c r="D54" s="67" t="s">
        <v>64</v>
      </c>
      <c r="E54" s="68">
        <v>20</v>
      </c>
      <c r="F54" s="70"/>
      <c r="G54" s="100" t="str">
        <f>HYPERLINK("https://upload.wikimedia.org/wikipedia/commons/9/93/Abd_al-Rahman_al-Jabarti_portrait.jpg")</f>
        <v>https://upload.wikimedia.org/wikipedia/commons/9/93/Abd_al-Rahman_al-Jabarti_portrait.jpg</v>
      </c>
      <c r="H54" s="67"/>
      <c r="I54" s="71" t="s">
        <v>254</v>
      </c>
      <c r="J54" s="72"/>
      <c r="K54" s="72" t="s">
        <v>75</v>
      </c>
      <c r="L54" s="71" t="s">
        <v>421</v>
      </c>
      <c r="M54" s="75">
        <v>1.5178275124041676</v>
      </c>
      <c r="N54" s="76">
        <v>8914.9541015625</v>
      </c>
      <c r="O54" s="76">
        <v>4267.37548828125</v>
      </c>
      <c r="P54" s="77"/>
      <c r="Q54" s="78"/>
      <c r="R54" s="78"/>
      <c r="S54" s="93"/>
      <c r="T54" s="49">
        <v>3</v>
      </c>
      <c r="U54" s="49">
        <v>4</v>
      </c>
      <c r="V54" s="50">
        <v>0.222222</v>
      </c>
      <c r="W54" s="50">
        <v>0.006579</v>
      </c>
      <c r="X54" s="50">
        <v>0.012009</v>
      </c>
      <c r="Y54" s="50">
        <v>0.700198</v>
      </c>
      <c r="Z54" s="50">
        <v>0.7</v>
      </c>
      <c r="AA54" s="50">
        <v>0.16666666666666666</v>
      </c>
      <c r="AB54" s="73">
        <v>67</v>
      </c>
      <c r="AC54" s="73"/>
      <c r="AD54" s="74"/>
      <c r="AE54" s="90" t="s">
        <v>302</v>
      </c>
      <c r="AF54" s="90" t="s">
        <v>352</v>
      </c>
      <c r="AG54" s="90" t="s">
        <v>364</v>
      </c>
      <c r="AH54" s="90" t="s">
        <v>421</v>
      </c>
      <c r="AI54" s="90"/>
      <c r="AJ54" s="90">
        <v>0.3730855</v>
      </c>
      <c r="AK54" s="90">
        <v>203</v>
      </c>
      <c r="AL54" s="90"/>
      <c r="AM54" s="90" t="str">
        <f>REPLACE(INDEX(GroupVertices[Group],MATCH(Vertices[[#This Row],[Vertex]],GroupVertices[Vertex],0)),1,1,"")</f>
        <v>3</v>
      </c>
      <c r="AN54" s="49">
        <v>0</v>
      </c>
      <c r="AO54" s="50">
        <v>0</v>
      </c>
      <c r="AP54" s="49">
        <v>0</v>
      </c>
      <c r="AQ54" s="50">
        <v>0</v>
      </c>
      <c r="AR54" s="49">
        <v>0</v>
      </c>
      <c r="AS54" s="50">
        <v>0</v>
      </c>
      <c r="AT54" s="49">
        <v>72</v>
      </c>
      <c r="AU54" s="50">
        <v>100</v>
      </c>
      <c r="AV54" s="49">
        <v>72</v>
      </c>
      <c r="AW54" s="115" t="s">
        <v>2147</v>
      </c>
      <c r="AX54" s="115" t="s">
        <v>2147</v>
      </c>
      <c r="AY54" s="115" t="s">
        <v>2147</v>
      </c>
      <c r="AZ54" s="115" t="s">
        <v>2147</v>
      </c>
      <c r="BA54" s="2"/>
      <c r="BB54" s="3"/>
      <c r="BC54" s="3"/>
      <c r="BD54" s="3"/>
      <c r="BE54" s="3"/>
    </row>
    <row r="55" spans="1:57" ht="41.45" customHeight="1">
      <c r="A55" s="66" t="s">
        <v>290</v>
      </c>
      <c r="C55" s="67"/>
      <c r="D55" s="67" t="s">
        <v>64</v>
      </c>
      <c r="E55" s="68"/>
      <c r="F55" s="70"/>
      <c r="G55" s="100" t="str">
        <f>HYPERLINK("https://upload.wikimedia.org/wikipedia/commons/6/6c/Kitchen_and_fashion_-_that%27s_NOT_freedom.jpg")</f>
        <v>https://upload.wikimedia.org/wikipedia/commons/6/6c/Kitchen_and_fashion_-_that%27s_NOT_freedom.jpg</v>
      </c>
      <c r="H55" s="67"/>
      <c r="I55" s="71" t="s">
        <v>290</v>
      </c>
      <c r="J55" s="72"/>
      <c r="K55" s="72" t="s">
        <v>75</v>
      </c>
      <c r="L55" s="51" t="s">
        <v>365</v>
      </c>
      <c r="M55" s="75">
        <v>1</v>
      </c>
      <c r="N55" s="76">
        <v>2287.08251953125</v>
      </c>
      <c r="O55" s="76">
        <v>130.4298858642578</v>
      </c>
      <c r="P55" s="77"/>
      <c r="Q55" s="78"/>
      <c r="R55" s="78"/>
      <c r="S55" s="93"/>
      <c r="T55" s="49">
        <v>1</v>
      </c>
      <c r="U55" s="49">
        <v>0</v>
      </c>
      <c r="V55" s="50">
        <v>0</v>
      </c>
      <c r="W55" s="50">
        <v>0.006369</v>
      </c>
      <c r="X55" s="50">
        <v>0.003536</v>
      </c>
      <c r="Y55" s="50">
        <v>0.259803</v>
      </c>
      <c r="Z55" s="50">
        <v>0</v>
      </c>
      <c r="AA55" s="50">
        <v>0</v>
      </c>
      <c r="AB55" s="73">
        <v>4</v>
      </c>
      <c r="AC55" s="73"/>
      <c r="AD55" s="74"/>
      <c r="AE55" s="90" t="s">
        <v>302</v>
      </c>
      <c r="AF55" s="90" t="s">
        <v>303</v>
      </c>
      <c r="AG55" s="90" t="s">
        <v>364</v>
      </c>
      <c r="AH55" s="90" t="s">
        <v>365</v>
      </c>
      <c r="AI55" s="90"/>
      <c r="AJ55" s="90">
        <v>0.7074074</v>
      </c>
      <c r="AK55" s="90">
        <v>60</v>
      </c>
      <c r="AL55" s="90"/>
      <c r="AM55" s="90" t="str">
        <f>REPLACE(INDEX(GroupVertices[Group],MATCH(Vertices[[#This Row],[Vertex]],GroupVertices[Vertex],0)),1,1,"")</f>
        <v>1</v>
      </c>
      <c r="AN55" s="49">
        <v>0</v>
      </c>
      <c r="AO55" s="50">
        <v>0</v>
      </c>
      <c r="AP55" s="49">
        <v>0</v>
      </c>
      <c r="AQ55" s="50">
        <v>0</v>
      </c>
      <c r="AR55" s="49">
        <v>0</v>
      </c>
      <c r="AS55" s="50">
        <v>0</v>
      </c>
      <c r="AT55" s="49">
        <v>144</v>
      </c>
      <c r="AU55" s="50">
        <v>100</v>
      </c>
      <c r="AV55" s="49">
        <v>144</v>
      </c>
      <c r="AW55" s="49"/>
      <c r="AX55" s="49"/>
      <c r="AY55" s="49"/>
      <c r="AZ55" s="49"/>
      <c r="BA55" s="2"/>
      <c r="BB55" s="3"/>
      <c r="BC55" s="3"/>
      <c r="BD55" s="3"/>
      <c r="BE55" s="3"/>
    </row>
    <row r="56" spans="1:57" ht="41.45" customHeight="1">
      <c r="A56" s="66" t="s">
        <v>213</v>
      </c>
      <c r="C56" s="67"/>
      <c r="D56" s="67" t="s">
        <v>64</v>
      </c>
      <c r="E56" s="68"/>
      <c r="F56" s="70"/>
      <c r="G56" s="100" t="str">
        <f>HYPERLINK("https://upload.wikimedia.org/wikipedia/commons/5/5a/%D8%A8%D8%A7%D9%86%D8%B1_%D9%84%D8%AC%D9%85%D8%B9%D9%8A%D8%A9_%D8%AA%D8%B9%D8%B2%D9%8A%D8%B2_%D8%B5%D8%AD%D8%A9_%D8%A7%D9%84%D9%85%D8%B1%D8%A3%D8%A9.jpg")</f>
        <v>https://upload.wikimedia.org/wikipedia/commons/5/5a/%D8%A8%D8%A7%D9%86%D8%B1_%D9%84%D8%AC%D9%85%D8%B9%D9%8A%D8%A9_%D8%AA%D8%B9%D8%B2%D9%8A%D8%B2_%D8%B5%D8%AD%D8%A9_%D8%A7%D9%84%D9%85%D8%B1%D8%A3%D8%A9.jpg</v>
      </c>
      <c r="H56" s="67"/>
      <c r="I56" s="71" t="s">
        <v>213</v>
      </c>
      <c r="J56" s="72"/>
      <c r="K56" s="72" t="s">
        <v>75</v>
      </c>
      <c r="L56" s="51" t="s">
        <v>370</v>
      </c>
      <c r="M56" s="75">
        <v>1</v>
      </c>
      <c r="N56" s="76">
        <v>1368.8175048828125</v>
      </c>
      <c r="O56" s="76">
        <v>8788.435546875</v>
      </c>
      <c r="P56" s="77"/>
      <c r="Q56" s="78"/>
      <c r="R56" s="78"/>
      <c r="S56" s="93"/>
      <c r="T56" s="49">
        <v>1</v>
      </c>
      <c r="U56" s="49">
        <v>1</v>
      </c>
      <c r="V56" s="50">
        <v>0</v>
      </c>
      <c r="W56" s="50">
        <v>0.00641</v>
      </c>
      <c r="X56" s="50">
        <v>0.006278</v>
      </c>
      <c r="Y56" s="50">
        <v>0.345445</v>
      </c>
      <c r="Z56" s="50">
        <v>0.5</v>
      </c>
      <c r="AA56" s="50">
        <v>0</v>
      </c>
      <c r="AB56" s="73">
        <v>9</v>
      </c>
      <c r="AC56" s="73"/>
      <c r="AD56" s="74"/>
      <c r="AE56" s="90" t="s">
        <v>302</v>
      </c>
      <c r="AF56" s="90" t="s">
        <v>306</v>
      </c>
      <c r="AG56" s="90" t="s">
        <v>364</v>
      </c>
      <c r="AH56" s="90" t="s">
        <v>370</v>
      </c>
      <c r="AI56" s="90"/>
      <c r="AJ56" s="90">
        <v>0.3484849</v>
      </c>
      <c r="AK56" s="90">
        <v>11</v>
      </c>
      <c r="AL56" s="90"/>
      <c r="AM56" s="90" t="str">
        <f>REPLACE(INDEX(GroupVertices[Group],MATCH(Vertices[[#This Row],[Vertex]],GroupVertices[Vertex],0)),1,1,"")</f>
        <v>1</v>
      </c>
      <c r="AN56" s="49">
        <v>0</v>
      </c>
      <c r="AO56" s="50">
        <v>0</v>
      </c>
      <c r="AP56" s="49">
        <v>0</v>
      </c>
      <c r="AQ56" s="50">
        <v>0</v>
      </c>
      <c r="AR56" s="49">
        <v>0</v>
      </c>
      <c r="AS56" s="50">
        <v>0</v>
      </c>
      <c r="AT56" s="49">
        <v>154</v>
      </c>
      <c r="AU56" s="50">
        <v>100</v>
      </c>
      <c r="AV56" s="49">
        <v>154</v>
      </c>
      <c r="AW56" s="115" t="s">
        <v>2147</v>
      </c>
      <c r="AX56" s="115" t="s">
        <v>2147</v>
      </c>
      <c r="AY56" s="115" t="s">
        <v>2147</v>
      </c>
      <c r="AZ56" s="115" t="s">
        <v>2147</v>
      </c>
      <c r="BA56" s="2"/>
      <c r="BB56" s="3"/>
      <c r="BC56" s="3"/>
      <c r="BD56" s="3"/>
      <c r="BE56" s="3"/>
    </row>
    <row r="57" spans="1:57" ht="41.45" customHeight="1">
      <c r="A57" s="66" t="s">
        <v>215</v>
      </c>
      <c r="C57" s="67"/>
      <c r="D57" s="67" t="s">
        <v>64</v>
      </c>
      <c r="E57" s="68"/>
      <c r="F57" s="70"/>
      <c r="G57" s="100" t="str">
        <f>HYPERLINK("https://upload.wikimedia.org/wikipedia/commons/b/ba/A_School-boy_learning_the_Alphabet._%281836%29_-_TIMEA.jpg")</f>
        <v>https://upload.wikimedia.org/wikipedia/commons/b/ba/A_School-boy_learning_the_Alphabet._%281836%29_-_TIMEA.jpg</v>
      </c>
      <c r="H57" s="67"/>
      <c r="I57" s="71" t="s">
        <v>215</v>
      </c>
      <c r="J57" s="72"/>
      <c r="K57" s="72" t="s">
        <v>75</v>
      </c>
      <c r="L57" s="51" t="s">
        <v>376</v>
      </c>
      <c r="M57" s="75">
        <v>1</v>
      </c>
      <c r="N57" s="76">
        <v>830.1546630859375</v>
      </c>
      <c r="O57" s="76">
        <v>8974.265625</v>
      </c>
      <c r="P57" s="77"/>
      <c r="Q57" s="78"/>
      <c r="R57" s="78"/>
      <c r="S57" s="93"/>
      <c r="T57" s="49">
        <v>1</v>
      </c>
      <c r="U57" s="49">
        <v>1</v>
      </c>
      <c r="V57" s="50">
        <v>0</v>
      </c>
      <c r="W57" s="50">
        <v>0.00641</v>
      </c>
      <c r="X57" s="50">
        <v>0.005247</v>
      </c>
      <c r="Y57" s="50">
        <v>0.347231</v>
      </c>
      <c r="Z57" s="50">
        <v>0.5</v>
      </c>
      <c r="AA57" s="50">
        <v>0</v>
      </c>
      <c r="AB57" s="73">
        <v>15</v>
      </c>
      <c r="AC57" s="73"/>
      <c r="AD57" s="74"/>
      <c r="AE57" s="90" t="s">
        <v>302</v>
      </c>
      <c r="AF57" s="90" t="s">
        <v>311</v>
      </c>
      <c r="AG57" s="90" t="s">
        <v>364</v>
      </c>
      <c r="AH57" s="90" t="s">
        <v>376</v>
      </c>
      <c r="AI57" s="90"/>
      <c r="AJ57" s="90">
        <v>0.40625</v>
      </c>
      <c r="AK57" s="90">
        <v>63</v>
      </c>
      <c r="AL57" s="90"/>
      <c r="AM57" s="90" t="str">
        <f>REPLACE(INDEX(GroupVertices[Group],MATCH(Vertices[[#This Row],[Vertex]],GroupVertices[Vertex],0)),1,1,"")</f>
        <v>1</v>
      </c>
      <c r="AN57" s="49">
        <v>0</v>
      </c>
      <c r="AO57" s="50">
        <v>0</v>
      </c>
      <c r="AP57" s="49">
        <v>0</v>
      </c>
      <c r="AQ57" s="50">
        <v>0</v>
      </c>
      <c r="AR57" s="49">
        <v>0</v>
      </c>
      <c r="AS57" s="50">
        <v>0</v>
      </c>
      <c r="AT57" s="49">
        <v>333</v>
      </c>
      <c r="AU57" s="50">
        <v>100</v>
      </c>
      <c r="AV57" s="49">
        <v>333</v>
      </c>
      <c r="AW57" s="115" t="s">
        <v>2147</v>
      </c>
      <c r="AX57" s="115" t="s">
        <v>2147</v>
      </c>
      <c r="AY57" s="115" t="s">
        <v>2147</v>
      </c>
      <c r="AZ57" s="115" t="s">
        <v>2147</v>
      </c>
      <c r="BA57" s="2"/>
      <c r="BB57" s="3"/>
      <c r="BC57" s="3"/>
      <c r="BD57" s="3"/>
      <c r="BE57" s="3"/>
    </row>
    <row r="58" spans="1:57" ht="41.45" customHeight="1">
      <c r="A58" s="66" t="s">
        <v>276</v>
      </c>
      <c r="C58" s="67"/>
      <c r="D58" s="67" t="s">
        <v>64</v>
      </c>
      <c r="E58" s="68"/>
      <c r="F58" s="70"/>
      <c r="G58" s="100" t="str">
        <f>HYPERLINK("https://upload.wikimedia.org/wikipedia/commons/b/bc/Disambig_RTL.svg")</f>
        <v>https://upload.wikimedia.org/wikipedia/commons/b/bc/Disambig_RTL.svg</v>
      </c>
      <c r="H58" s="67"/>
      <c r="I58" s="71" t="s">
        <v>276</v>
      </c>
      <c r="J58" s="72"/>
      <c r="K58" s="72" t="s">
        <v>75</v>
      </c>
      <c r="L58" s="51" t="s">
        <v>378</v>
      </c>
      <c r="M58" s="75">
        <v>1</v>
      </c>
      <c r="N58" s="76">
        <v>206.01376342773438</v>
      </c>
      <c r="O58" s="76">
        <v>6759.02490234375</v>
      </c>
      <c r="P58" s="77"/>
      <c r="Q58" s="78"/>
      <c r="R58" s="78"/>
      <c r="S58" s="93"/>
      <c r="T58" s="49">
        <v>1</v>
      </c>
      <c r="U58" s="49">
        <v>0</v>
      </c>
      <c r="V58" s="50">
        <v>0</v>
      </c>
      <c r="W58" s="50">
        <v>0.006369</v>
      </c>
      <c r="X58" s="50">
        <v>0.003536</v>
      </c>
      <c r="Y58" s="50">
        <v>0.259803</v>
      </c>
      <c r="Z58" s="50">
        <v>0</v>
      </c>
      <c r="AA58" s="50">
        <v>0</v>
      </c>
      <c r="AB58" s="73">
        <v>17</v>
      </c>
      <c r="AC58" s="73"/>
      <c r="AD58" s="74"/>
      <c r="AE58" s="90" t="s">
        <v>302</v>
      </c>
      <c r="AF58" s="90" t="s">
        <v>313</v>
      </c>
      <c r="AG58" s="90" t="s">
        <v>364</v>
      </c>
      <c r="AH58" s="90" t="s">
        <v>378</v>
      </c>
      <c r="AI58" s="90"/>
      <c r="AJ58" s="90">
        <v>0.1714286</v>
      </c>
      <c r="AK58" s="90">
        <v>7</v>
      </c>
      <c r="AL58" s="90"/>
      <c r="AM58" s="90" t="str">
        <f>REPLACE(INDEX(GroupVertices[Group],MATCH(Vertices[[#This Row],[Vertex]],GroupVertices[Vertex],0)),1,1,"")</f>
        <v>1</v>
      </c>
      <c r="AN58" s="49">
        <v>0</v>
      </c>
      <c r="AO58" s="50">
        <v>0</v>
      </c>
      <c r="AP58" s="49">
        <v>0</v>
      </c>
      <c r="AQ58" s="50">
        <v>0</v>
      </c>
      <c r="AR58" s="49">
        <v>0</v>
      </c>
      <c r="AS58" s="50">
        <v>0</v>
      </c>
      <c r="AT58" s="49">
        <v>29</v>
      </c>
      <c r="AU58" s="50">
        <v>100</v>
      </c>
      <c r="AV58" s="49">
        <v>29</v>
      </c>
      <c r="AW58" s="49"/>
      <c r="AX58" s="49"/>
      <c r="AY58" s="49"/>
      <c r="AZ58" s="49"/>
      <c r="BA58" s="2"/>
      <c r="BB58" s="3"/>
      <c r="BC58" s="3"/>
      <c r="BD58" s="3"/>
      <c r="BE58" s="3"/>
    </row>
    <row r="59" spans="1:57" ht="41.45" customHeight="1">
      <c r="A59" s="66" t="s">
        <v>216</v>
      </c>
      <c r="C59" s="67"/>
      <c r="D59" s="67" t="s">
        <v>64</v>
      </c>
      <c r="E59" s="68"/>
      <c r="F59" s="70"/>
      <c r="G59" s="100" t="str">
        <f>HYPERLINK("https://upload.wikimedia.org/wikipedia/commons/7/73/Blue_pencil.svg")</f>
        <v>https://upload.wikimedia.org/wikipedia/commons/7/73/Blue_pencil.svg</v>
      </c>
      <c r="H59" s="67"/>
      <c r="I59" s="71" t="s">
        <v>216</v>
      </c>
      <c r="J59" s="72"/>
      <c r="K59" s="72" t="s">
        <v>75</v>
      </c>
      <c r="L59" s="71" t="s">
        <v>379</v>
      </c>
      <c r="M59" s="75">
        <v>1</v>
      </c>
      <c r="N59" s="76">
        <v>4161.3720703125</v>
      </c>
      <c r="O59" s="76">
        <v>3698.8916015625</v>
      </c>
      <c r="P59" s="77"/>
      <c r="Q59" s="78"/>
      <c r="R59" s="78"/>
      <c r="S59" s="93"/>
      <c r="T59" s="49">
        <v>1</v>
      </c>
      <c r="U59" s="49">
        <v>2</v>
      </c>
      <c r="V59" s="50">
        <v>0</v>
      </c>
      <c r="W59" s="50">
        <v>0.006452</v>
      </c>
      <c r="X59" s="50">
        <v>0.006853</v>
      </c>
      <c r="Y59" s="50">
        <v>0.458191</v>
      </c>
      <c r="Z59" s="50">
        <v>0.5</v>
      </c>
      <c r="AA59" s="50">
        <v>0</v>
      </c>
      <c r="AB59" s="73">
        <v>18</v>
      </c>
      <c r="AC59" s="73"/>
      <c r="AD59" s="74"/>
      <c r="AE59" s="90" t="s">
        <v>302</v>
      </c>
      <c r="AF59" s="90" t="s">
        <v>314</v>
      </c>
      <c r="AG59" s="90" t="s">
        <v>364</v>
      </c>
      <c r="AH59" s="90" t="s">
        <v>379</v>
      </c>
      <c r="AI59" s="90"/>
      <c r="AJ59" s="90">
        <v>0.5446622</v>
      </c>
      <c r="AK59" s="90">
        <v>108</v>
      </c>
      <c r="AL59" s="90"/>
      <c r="AM59" s="90" t="str">
        <f>REPLACE(INDEX(GroupVertices[Group],MATCH(Vertices[[#This Row],[Vertex]],GroupVertices[Vertex],0)),1,1,"")</f>
        <v>2</v>
      </c>
      <c r="AN59" s="49">
        <v>0</v>
      </c>
      <c r="AO59" s="50">
        <v>0</v>
      </c>
      <c r="AP59" s="49">
        <v>0</v>
      </c>
      <c r="AQ59" s="50">
        <v>0</v>
      </c>
      <c r="AR59" s="49">
        <v>0</v>
      </c>
      <c r="AS59" s="50">
        <v>0</v>
      </c>
      <c r="AT59" s="49">
        <v>63</v>
      </c>
      <c r="AU59" s="50">
        <v>100</v>
      </c>
      <c r="AV59" s="49">
        <v>63</v>
      </c>
      <c r="AW59" s="115" t="s">
        <v>2147</v>
      </c>
      <c r="AX59" s="115" t="s">
        <v>2147</v>
      </c>
      <c r="AY59" s="115" t="s">
        <v>2147</v>
      </c>
      <c r="AZ59" s="115" t="s">
        <v>2147</v>
      </c>
      <c r="BA59" s="2"/>
      <c r="BB59" s="3"/>
      <c r="BC59" s="3"/>
      <c r="BD59" s="3"/>
      <c r="BE59" s="3"/>
    </row>
    <row r="60" spans="1:57" ht="41.45" customHeight="1">
      <c r="A60" s="66" t="s">
        <v>277</v>
      </c>
      <c r="C60" s="67"/>
      <c r="D60" s="67" t="s">
        <v>64</v>
      </c>
      <c r="E60" s="68"/>
      <c r="F60" s="70"/>
      <c r="G60" s="100" t="str">
        <f>HYPERLINK("https://upload.wikimedia.org/wikipedia/commons/5/52/Emblem_of_the_United_Nations.svg")</f>
        <v>https://upload.wikimedia.org/wikipedia/commons/5/52/Emblem_of_the_United_Nations.svg</v>
      </c>
      <c r="H60" s="67"/>
      <c r="I60" s="71" t="s">
        <v>277</v>
      </c>
      <c r="J60" s="72"/>
      <c r="K60" s="72" t="s">
        <v>75</v>
      </c>
      <c r="L60" s="51" t="s">
        <v>382</v>
      </c>
      <c r="M60" s="75">
        <v>1</v>
      </c>
      <c r="N60" s="76">
        <v>2781.4755859375</v>
      </c>
      <c r="O60" s="76">
        <v>9499.1240234375</v>
      </c>
      <c r="P60" s="77"/>
      <c r="Q60" s="78"/>
      <c r="R60" s="78"/>
      <c r="S60" s="93"/>
      <c r="T60" s="49">
        <v>2</v>
      </c>
      <c r="U60" s="49">
        <v>0</v>
      </c>
      <c r="V60" s="50">
        <v>0</v>
      </c>
      <c r="W60" s="50">
        <v>0.00641</v>
      </c>
      <c r="X60" s="50">
        <v>0.00523</v>
      </c>
      <c r="Y60" s="50">
        <v>0.350423</v>
      </c>
      <c r="Z60" s="50">
        <v>0.5</v>
      </c>
      <c r="AA60" s="50">
        <v>0</v>
      </c>
      <c r="AB60" s="73">
        <v>21</v>
      </c>
      <c r="AC60" s="73"/>
      <c r="AD60" s="74"/>
      <c r="AE60" s="90" t="s">
        <v>302</v>
      </c>
      <c r="AF60" s="90" t="s">
        <v>317</v>
      </c>
      <c r="AG60" s="90" t="s">
        <v>364</v>
      </c>
      <c r="AH60" s="90" t="s">
        <v>382</v>
      </c>
      <c r="AI60" s="90"/>
      <c r="AJ60" s="90">
        <v>0.5498891</v>
      </c>
      <c r="AK60" s="90">
        <v>41</v>
      </c>
      <c r="AL60" s="90"/>
      <c r="AM60" s="90" t="str">
        <f>REPLACE(INDEX(GroupVertices[Group],MATCH(Vertices[[#This Row],[Vertex]],GroupVertices[Vertex],0)),1,1,"")</f>
        <v>1</v>
      </c>
      <c r="AN60" s="49">
        <v>0</v>
      </c>
      <c r="AO60" s="50">
        <v>0</v>
      </c>
      <c r="AP60" s="49">
        <v>0</v>
      </c>
      <c r="AQ60" s="50">
        <v>0</v>
      </c>
      <c r="AR60" s="49">
        <v>0</v>
      </c>
      <c r="AS60" s="50">
        <v>0</v>
      </c>
      <c r="AT60" s="49">
        <v>70</v>
      </c>
      <c r="AU60" s="50">
        <v>100</v>
      </c>
      <c r="AV60" s="49">
        <v>70</v>
      </c>
      <c r="AW60" s="49"/>
      <c r="AX60" s="49"/>
      <c r="AY60" s="49"/>
      <c r="AZ60" s="49"/>
      <c r="BA60" s="2"/>
      <c r="BB60" s="3"/>
      <c r="BC60" s="3"/>
      <c r="BD60" s="3"/>
      <c r="BE60" s="3"/>
    </row>
    <row r="61" spans="1:57" ht="41.45" customHeight="1">
      <c r="A61" s="66" t="s">
        <v>218</v>
      </c>
      <c r="C61" s="67"/>
      <c r="D61" s="67" t="s">
        <v>64</v>
      </c>
      <c r="E61" s="68"/>
      <c r="F61" s="70"/>
      <c r="G61" s="100" t="str">
        <f>HYPERLINK("https://upload.wikimedia.org/wikipedia/commons/4/4c/Feminism_symbol.svg")</f>
        <v>https://upload.wikimedia.org/wikipedia/commons/4/4c/Feminism_symbol.svg</v>
      </c>
      <c r="H61" s="67"/>
      <c r="I61" s="71" t="s">
        <v>218</v>
      </c>
      <c r="J61" s="72"/>
      <c r="K61" s="72" t="s">
        <v>75</v>
      </c>
      <c r="L61" s="71" t="s">
        <v>383</v>
      </c>
      <c r="M61" s="75">
        <v>1</v>
      </c>
      <c r="N61" s="76">
        <v>4781.8251953125</v>
      </c>
      <c r="O61" s="76">
        <v>1000.043212890625</v>
      </c>
      <c r="P61" s="77"/>
      <c r="Q61" s="78"/>
      <c r="R61" s="78"/>
      <c r="S61" s="93"/>
      <c r="T61" s="49">
        <v>2</v>
      </c>
      <c r="U61" s="49">
        <v>2</v>
      </c>
      <c r="V61" s="50">
        <v>0</v>
      </c>
      <c r="W61" s="50">
        <v>0.006494</v>
      </c>
      <c r="X61" s="50">
        <v>0.008547</v>
      </c>
      <c r="Y61" s="50">
        <v>0.548811</v>
      </c>
      <c r="Z61" s="50">
        <v>0.5</v>
      </c>
      <c r="AA61" s="50">
        <v>0</v>
      </c>
      <c r="AB61" s="73">
        <v>22</v>
      </c>
      <c r="AC61" s="73"/>
      <c r="AD61" s="74"/>
      <c r="AE61" s="90" t="s">
        <v>302</v>
      </c>
      <c r="AF61" s="90" t="s">
        <v>318</v>
      </c>
      <c r="AG61" s="90" t="s">
        <v>364</v>
      </c>
      <c r="AH61" s="90" t="s">
        <v>383</v>
      </c>
      <c r="AI61" s="90"/>
      <c r="AJ61" s="90">
        <v>0.4733334</v>
      </c>
      <c r="AK61" s="90">
        <v>25</v>
      </c>
      <c r="AL61" s="90"/>
      <c r="AM61" s="90" t="str">
        <f>REPLACE(INDEX(GroupVertices[Group],MATCH(Vertices[[#This Row],[Vertex]],GroupVertices[Vertex],0)),1,1,"")</f>
        <v>2</v>
      </c>
      <c r="AN61" s="49">
        <v>0</v>
      </c>
      <c r="AO61" s="50">
        <v>0</v>
      </c>
      <c r="AP61" s="49">
        <v>0</v>
      </c>
      <c r="AQ61" s="50">
        <v>0</v>
      </c>
      <c r="AR61" s="49">
        <v>0</v>
      </c>
      <c r="AS61" s="50">
        <v>0</v>
      </c>
      <c r="AT61" s="49">
        <v>54</v>
      </c>
      <c r="AU61" s="50">
        <v>100</v>
      </c>
      <c r="AV61" s="49">
        <v>54</v>
      </c>
      <c r="AW61" s="115" t="s">
        <v>2147</v>
      </c>
      <c r="AX61" s="115" t="s">
        <v>2147</v>
      </c>
      <c r="AY61" s="115" t="s">
        <v>2147</v>
      </c>
      <c r="AZ61" s="115" t="s">
        <v>2147</v>
      </c>
      <c r="BA61" s="2"/>
      <c r="BB61" s="3"/>
      <c r="BC61" s="3"/>
      <c r="BD61" s="3"/>
      <c r="BE61" s="3"/>
    </row>
    <row r="62" spans="1:57" ht="41.45" customHeight="1">
      <c r="A62" s="66" t="s">
        <v>278</v>
      </c>
      <c r="C62" s="67"/>
      <c r="D62" s="67" t="s">
        <v>64</v>
      </c>
      <c r="E62" s="68"/>
      <c r="F62" s="70"/>
      <c r="G62" s="100" t="str">
        <f>HYPERLINK("https://upload.wikimedia.org/wikipedia/en/thumb/8/80/Wikipedia-logo-v2.svg/1024px-Wikipedia-logo-v2.svg.png")</f>
        <v>https://upload.wikimedia.org/wikipedia/en/thumb/8/80/Wikipedia-logo-v2.svg/1024px-Wikipedia-logo-v2.svg.png</v>
      </c>
      <c r="H62" s="67"/>
      <c r="I62" s="71" t="s">
        <v>278</v>
      </c>
      <c r="J62" s="72"/>
      <c r="K62" s="72" t="s">
        <v>75</v>
      </c>
      <c r="L62" s="71"/>
      <c r="M62" s="75">
        <v>1</v>
      </c>
      <c r="N62" s="76">
        <v>3979.698974609375</v>
      </c>
      <c r="O62" s="76">
        <v>6621.1591796875</v>
      </c>
      <c r="P62" s="77"/>
      <c r="Q62" s="78"/>
      <c r="R62" s="78"/>
      <c r="S62" s="93"/>
      <c r="T62" s="49">
        <v>1</v>
      </c>
      <c r="U62" s="49">
        <v>0</v>
      </c>
      <c r="V62" s="50">
        <v>0</v>
      </c>
      <c r="W62" s="50">
        <v>0.006369</v>
      </c>
      <c r="X62" s="50">
        <v>0.003536</v>
      </c>
      <c r="Y62" s="50">
        <v>0.259803</v>
      </c>
      <c r="Z62" s="50">
        <v>0</v>
      </c>
      <c r="AA62" s="50">
        <v>0</v>
      </c>
      <c r="AB62" s="73">
        <v>23</v>
      </c>
      <c r="AC62" s="73"/>
      <c r="AD62" s="74"/>
      <c r="AE62" s="90" t="s">
        <v>302</v>
      </c>
      <c r="AF62" s="90" t="s">
        <v>319</v>
      </c>
      <c r="AG62" s="90" t="s">
        <v>364</v>
      </c>
      <c r="AH62" s="90"/>
      <c r="AI62" s="90"/>
      <c r="AJ62" s="90" t="s">
        <v>435</v>
      </c>
      <c r="AK62" s="90">
        <v>0</v>
      </c>
      <c r="AL62" s="90"/>
      <c r="AM62" s="90" t="str">
        <f>REPLACE(INDEX(GroupVertices[Group],MATCH(Vertices[[#This Row],[Vertex]],GroupVertices[Vertex],0)),1,1,"")</f>
        <v>1</v>
      </c>
      <c r="AN62" s="49"/>
      <c r="AO62" s="50"/>
      <c r="AP62" s="49"/>
      <c r="AQ62" s="50"/>
      <c r="AR62" s="49"/>
      <c r="AS62" s="50"/>
      <c r="AT62" s="49"/>
      <c r="AU62" s="50"/>
      <c r="AV62" s="49"/>
      <c r="AW62" s="49"/>
      <c r="AX62" s="49"/>
      <c r="AY62" s="49"/>
      <c r="AZ62" s="49"/>
      <c r="BA62" s="2"/>
      <c r="BB62" s="3"/>
      <c r="BC62" s="3"/>
      <c r="BD62" s="3"/>
      <c r="BE62" s="3"/>
    </row>
    <row r="63" spans="1:57" ht="41.45" customHeight="1">
      <c r="A63" s="66" t="s">
        <v>279</v>
      </c>
      <c r="C63" s="67"/>
      <c r="D63" s="67" t="s">
        <v>64</v>
      </c>
      <c r="E63" s="68"/>
      <c r="F63" s="70"/>
      <c r="G63" s="100" t="str">
        <f>HYPERLINK("https://upload.wikimedia.org/wikipedia/commons/3/31/Aya-229.png")</f>
        <v>https://upload.wikimedia.org/wikipedia/commons/3/31/Aya-229.png</v>
      </c>
      <c r="H63" s="67"/>
      <c r="I63" s="71" t="s">
        <v>279</v>
      </c>
      <c r="J63" s="72"/>
      <c r="K63" s="72" t="s">
        <v>75</v>
      </c>
      <c r="L63" s="71" t="s">
        <v>384</v>
      </c>
      <c r="M63" s="75">
        <v>1</v>
      </c>
      <c r="N63" s="76">
        <v>2855.48486328125</v>
      </c>
      <c r="O63" s="76">
        <v>314.2207946777344</v>
      </c>
      <c r="P63" s="77"/>
      <c r="Q63" s="78"/>
      <c r="R63" s="78"/>
      <c r="S63" s="93"/>
      <c r="T63" s="49">
        <v>1</v>
      </c>
      <c r="U63" s="49">
        <v>0</v>
      </c>
      <c r="V63" s="50">
        <v>0</v>
      </c>
      <c r="W63" s="50">
        <v>0.006369</v>
      </c>
      <c r="X63" s="50">
        <v>0.003536</v>
      </c>
      <c r="Y63" s="50">
        <v>0.259803</v>
      </c>
      <c r="Z63" s="50">
        <v>0</v>
      </c>
      <c r="AA63" s="50">
        <v>0</v>
      </c>
      <c r="AB63" s="73">
        <v>24</v>
      </c>
      <c r="AC63" s="73"/>
      <c r="AD63" s="74"/>
      <c r="AE63" s="90" t="s">
        <v>302</v>
      </c>
      <c r="AF63" s="90" t="s">
        <v>320</v>
      </c>
      <c r="AG63" s="90" t="s">
        <v>364</v>
      </c>
      <c r="AH63" s="90" t="s">
        <v>384</v>
      </c>
      <c r="AI63" s="90"/>
      <c r="AJ63" s="90">
        <v>0.4888889</v>
      </c>
      <c r="AK63" s="90">
        <v>15</v>
      </c>
      <c r="AL63" s="90"/>
      <c r="AM63" s="90" t="str">
        <f>REPLACE(INDEX(GroupVertices[Group],MATCH(Vertices[[#This Row],[Vertex]],GroupVertices[Vertex],0)),1,1,"")</f>
        <v>1</v>
      </c>
      <c r="AN63" s="49">
        <v>0</v>
      </c>
      <c r="AO63" s="50">
        <v>0</v>
      </c>
      <c r="AP63" s="49">
        <v>0</v>
      </c>
      <c r="AQ63" s="50">
        <v>0</v>
      </c>
      <c r="AR63" s="49">
        <v>0</v>
      </c>
      <c r="AS63" s="50">
        <v>0</v>
      </c>
      <c r="AT63" s="49">
        <v>121</v>
      </c>
      <c r="AU63" s="50">
        <v>100</v>
      </c>
      <c r="AV63" s="49">
        <v>121</v>
      </c>
      <c r="AW63" s="49"/>
      <c r="AX63" s="49"/>
      <c r="AY63" s="49"/>
      <c r="AZ63" s="49"/>
      <c r="BA63" s="2"/>
      <c r="BB63" s="3"/>
      <c r="BC63" s="3"/>
      <c r="BD63" s="3"/>
      <c r="BE63" s="3"/>
    </row>
    <row r="64" spans="1:57" ht="41.45" customHeight="1">
      <c r="A64" s="66" t="s">
        <v>220</v>
      </c>
      <c r="C64" s="67"/>
      <c r="D64" s="67" t="s">
        <v>64</v>
      </c>
      <c r="E64" s="68"/>
      <c r="F64" s="70"/>
      <c r="G64" s="100" t="str">
        <f>HYPERLINK("https://upload.wikimedia.org/wikipedia/commons/f/fe/Flag_of_Egypt.svg")</f>
        <v>https://upload.wikimedia.org/wikipedia/commons/f/fe/Flag_of_Egypt.svg</v>
      </c>
      <c r="H64" s="67"/>
      <c r="I64" s="71" t="s">
        <v>220</v>
      </c>
      <c r="J64" s="72"/>
      <c r="K64" s="72" t="s">
        <v>75</v>
      </c>
      <c r="L64" s="71" t="s">
        <v>385</v>
      </c>
      <c r="M64" s="75">
        <v>1</v>
      </c>
      <c r="N64" s="76">
        <v>5440.052734375</v>
      </c>
      <c r="O64" s="76">
        <v>122.31258392333984</v>
      </c>
      <c r="P64" s="77"/>
      <c r="Q64" s="78"/>
      <c r="R64" s="78"/>
      <c r="S64" s="93"/>
      <c r="T64" s="49">
        <v>1</v>
      </c>
      <c r="U64" s="49">
        <v>2</v>
      </c>
      <c r="V64" s="50">
        <v>0</v>
      </c>
      <c r="W64" s="50">
        <v>0.006452</v>
      </c>
      <c r="X64" s="50">
        <v>0.007972</v>
      </c>
      <c r="Y64" s="50">
        <v>0.436064</v>
      </c>
      <c r="Z64" s="50">
        <v>0.5</v>
      </c>
      <c r="AA64" s="50">
        <v>0</v>
      </c>
      <c r="AB64" s="73">
        <v>25</v>
      </c>
      <c r="AC64" s="73"/>
      <c r="AD64" s="74"/>
      <c r="AE64" s="90" t="s">
        <v>302</v>
      </c>
      <c r="AF64" s="90" t="s">
        <v>321</v>
      </c>
      <c r="AG64" s="90" t="s">
        <v>364</v>
      </c>
      <c r="AH64" s="90" t="s">
        <v>385</v>
      </c>
      <c r="AI64" s="90"/>
      <c r="AJ64" s="90">
        <v>0.4130435</v>
      </c>
      <c r="AK64" s="90">
        <v>23</v>
      </c>
      <c r="AL64" s="90"/>
      <c r="AM64" s="90" t="str">
        <f>REPLACE(INDEX(GroupVertices[Group],MATCH(Vertices[[#This Row],[Vertex]],GroupVertices[Vertex],0)),1,1,"")</f>
        <v>2</v>
      </c>
      <c r="AN64" s="49">
        <v>0</v>
      </c>
      <c r="AO64" s="50">
        <v>0</v>
      </c>
      <c r="AP64" s="49">
        <v>0</v>
      </c>
      <c r="AQ64" s="50">
        <v>0</v>
      </c>
      <c r="AR64" s="49">
        <v>0</v>
      </c>
      <c r="AS64" s="50">
        <v>0</v>
      </c>
      <c r="AT64" s="49">
        <v>19</v>
      </c>
      <c r="AU64" s="50">
        <v>100</v>
      </c>
      <c r="AV64" s="49">
        <v>19</v>
      </c>
      <c r="AW64" s="115" t="s">
        <v>2147</v>
      </c>
      <c r="AX64" s="115" t="s">
        <v>2147</v>
      </c>
      <c r="AY64" s="115" t="s">
        <v>2147</v>
      </c>
      <c r="AZ64" s="115" t="s">
        <v>2147</v>
      </c>
      <c r="BA64" s="2"/>
      <c r="BB64" s="3"/>
      <c r="BC64" s="3"/>
      <c r="BD64" s="3"/>
      <c r="BE64" s="3"/>
    </row>
    <row r="65" spans="1:57" ht="41.45" customHeight="1">
      <c r="A65" s="66" t="s">
        <v>221</v>
      </c>
      <c r="C65" s="67"/>
      <c r="D65" s="67" t="s">
        <v>64</v>
      </c>
      <c r="E65" s="68"/>
      <c r="F65" s="70"/>
      <c r="G65" s="100" t="str">
        <f>HYPERLINK("https://upload.wikimedia.org/wikipedia/commons/6/6a/Caligrafia_arabe_pajaro.jpg")</f>
        <v>https://upload.wikimedia.org/wikipedia/commons/6/6a/Caligrafia_arabe_pajaro.jpg</v>
      </c>
      <c r="H65" s="67"/>
      <c r="I65" s="71" t="s">
        <v>221</v>
      </c>
      <c r="J65" s="72"/>
      <c r="K65" s="72" t="s">
        <v>75</v>
      </c>
      <c r="L65" s="71" t="s">
        <v>386</v>
      </c>
      <c r="M65" s="75">
        <v>1</v>
      </c>
      <c r="N65" s="76">
        <v>1812.0765380859375</v>
      </c>
      <c r="O65" s="76">
        <v>1999.2779541015625</v>
      </c>
      <c r="P65" s="77"/>
      <c r="Q65" s="78"/>
      <c r="R65" s="78"/>
      <c r="S65" s="93"/>
      <c r="T65" s="49">
        <v>1</v>
      </c>
      <c r="U65" s="49">
        <v>1</v>
      </c>
      <c r="V65" s="50">
        <v>0</v>
      </c>
      <c r="W65" s="50">
        <v>0.00641</v>
      </c>
      <c r="X65" s="50">
        <v>0.004006</v>
      </c>
      <c r="Y65" s="50">
        <v>0.373154</v>
      </c>
      <c r="Z65" s="50">
        <v>0.5</v>
      </c>
      <c r="AA65" s="50">
        <v>0</v>
      </c>
      <c r="AB65" s="73">
        <v>26</v>
      </c>
      <c r="AC65" s="73"/>
      <c r="AD65" s="74"/>
      <c r="AE65" s="90" t="s">
        <v>302</v>
      </c>
      <c r="AF65" s="90" t="s">
        <v>322</v>
      </c>
      <c r="AG65" s="90" t="s">
        <v>364</v>
      </c>
      <c r="AH65" s="90" t="s">
        <v>386</v>
      </c>
      <c r="AI65" s="90"/>
      <c r="AJ65" s="90">
        <v>0.3732194</v>
      </c>
      <c r="AK65" s="90">
        <v>54</v>
      </c>
      <c r="AL65" s="90"/>
      <c r="AM65" s="90" t="str">
        <f>REPLACE(INDEX(GroupVertices[Group],MATCH(Vertices[[#This Row],[Vertex]],GroupVertices[Vertex],0)),1,1,"")</f>
        <v>1</v>
      </c>
      <c r="AN65" s="49">
        <v>0</v>
      </c>
      <c r="AO65" s="50">
        <v>0</v>
      </c>
      <c r="AP65" s="49">
        <v>0</v>
      </c>
      <c r="AQ65" s="50">
        <v>0</v>
      </c>
      <c r="AR65" s="49">
        <v>0</v>
      </c>
      <c r="AS65" s="50">
        <v>0</v>
      </c>
      <c r="AT65" s="49">
        <v>78</v>
      </c>
      <c r="AU65" s="50">
        <v>100</v>
      </c>
      <c r="AV65" s="49">
        <v>78</v>
      </c>
      <c r="AW65" s="115" t="s">
        <v>2147</v>
      </c>
      <c r="AX65" s="115" t="s">
        <v>2147</v>
      </c>
      <c r="AY65" s="115" t="s">
        <v>2147</v>
      </c>
      <c r="AZ65" s="115" t="s">
        <v>2147</v>
      </c>
      <c r="BA65" s="2"/>
      <c r="BB65" s="3"/>
      <c r="BC65" s="3"/>
      <c r="BD65" s="3"/>
      <c r="BE65" s="3"/>
    </row>
    <row r="66" spans="1:57" ht="41.45" customHeight="1">
      <c r="A66" s="66" t="s">
        <v>280</v>
      </c>
      <c r="C66" s="67"/>
      <c r="D66" s="67" t="s">
        <v>64</v>
      </c>
      <c r="E66" s="68"/>
      <c r="F66" s="70"/>
      <c r="G66" s="100" t="str">
        <f>HYPERLINK("https://upload.wikimedia.org/wikipedia/en/thumb/8/80/Wikipedia-logo-v2.svg/1024px-Wikipedia-logo-v2.svg.png")</f>
        <v>https://upload.wikimedia.org/wikipedia/en/thumb/8/80/Wikipedia-logo-v2.svg/1024px-Wikipedia-logo-v2.svg.png</v>
      </c>
      <c r="H66" s="67"/>
      <c r="I66" s="71" t="s">
        <v>280</v>
      </c>
      <c r="J66" s="72"/>
      <c r="K66" s="72" t="s">
        <v>75</v>
      </c>
      <c r="L66" s="71"/>
      <c r="M66" s="75">
        <v>1</v>
      </c>
      <c r="N66" s="76">
        <v>3742.810302734375</v>
      </c>
      <c r="O66" s="76">
        <v>2615.720947265625</v>
      </c>
      <c r="P66" s="77"/>
      <c r="Q66" s="78"/>
      <c r="R66" s="78"/>
      <c r="S66" s="93"/>
      <c r="T66" s="49">
        <v>1</v>
      </c>
      <c r="U66" s="49">
        <v>0</v>
      </c>
      <c r="V66" s="50">
        <v>0</v>
      </c>
      <c r="W66" s="50">
        <v>0.006369</v>
      </c>
      <c r="X66" s="50">
        <v>0.003536</v>
      </c>
      <c r="Y66" s="50">
        <v>0.259803</v>
      </c>
      <c r="Z66" s="50">
        <v>0</v>
      </c>
      <c r="AA66" s="50">
        <v>0</v>
      </c>
      <c r="AB66" s="73">
        <v>34</v>
      </c>
      <c r="AC66" s="73"/>
      <c r="AD66" s="74"/>
      <c r="AE66" s="90" t="s">
        <v>302</v>
      </c>
      <c r="AF66" s="90" t="s">
        <v>329</v>
      </c>
      <c r="AG66" s="90" t="s">
        <v>364</v>
      </c>
      <c r="AH66" s="90"/>
      <c r="AI66" s="90"/>
      <c r="AJ66" s="90" t="s">
        <v>435</v>
      </c>
      <c r="AK66" s="90">
        <v>0</v>
      </c>
      <c r="AL66" s="90"/>
      <c r="AM66" s="90" t="str">
        <f>REPLACE(INDEX(GroupVertices[Group],MATCH(Vertices[[#This Row],[Vertex]],GroupVertices[Vertex],0)),1,1,"")</f>
        <v>1</v>
      </c>
      <c r="AN66" s="49"/>
      <c r="AO66" s="50"/>
      <c r="AP66" s="49"/>
      <c r="AQ66" s="50"/>
      <c r="AR66" s="49"/>
      <c r="AS66" s="50"/>
      <c r="AT66" s="49"/>
      <c r="AU66" s="50"/>
      <c r="AV66" s="49"/>
      <c r="AW66" s="49"/>
      <c r="AX66" s="49"/>
      <c r="AY66" s="49"/>
      <c r="AZ66" s="49"/>
      <c r="BA66" s="2"/>
      <c r="BB66" s="3"/>
      <c r="BC66" s="3"/>
      <c r="BD66" s="3"/>
      <c r="BE66" s="3"/>
    </row>
    <row r="67" spans="1:57" ht="41.45" customHeight="1">
      <c r="A67" s="66" t="s">
        <v>226</v>
      </c>
      <c r="C67" s="67"/>
      <c r="D67" s="67" t="s">
        <v>64</v>
      </c>
      <c r="E67" s="68"/>
      <c r="F67" s="70"/>
      <c r="G67" s="100" t="str">
        <f>HYPERLINK("https://upload.wikimedia.org/wikipedia/commons/b/b9/American_University_in_Cairo.JPG")</f>
        <v>https://upload.wikimedia.org/wikipedia/commons/b/b9/American_University_in_Cairo.JPG</v>
      </c>
      <c r="H67" s="67"/>
      <c r="I67" s="71" t="s">
        <v>226</v>
      </c>
      <c r="J67" s="72"/>
      <c r="K67" s="72" t="s">
        <v>75</v>
      </c>
      <c r="L67" s="51" t="s">
        <v>394</v>
      </c>
      <c r="M67" s="75">
        <v>1</v>
      </c>
      <c r="N67" s="76">
        <v>90.46460723876953</v>
      </c>
      <c r="O67" s="76">
        <v>5360.11376953125</v>
      </c>
      <c r="P67" s="77"/>
      <c r="Q67" s="78"/>
      <c r="R67" s="78"/>
      <c r="S67" s="93"/>
      <c r="T67" s="49">
        <v>1</v>
      </c>
      <c r="U67" s="49">
        <v>2</v>
      </c>
      <c r="V67" s="50">
        <v>0</v>
      </c>
      <c r="W67" s="50">
        <v>0.006452</v>
      </c>
      <c r="X67" s="50">
        <v>0.007647</v>
      </c>
      <c r="Y67" s="50">
        <v>0.434927</v>
      </c>
      <c r="Z67" s="50">
        <v>0.6666666666666666</v>
      </c>
      <c r="AA67" s="50">
        <v>0</v>
      </c>
      <c r="AB67" s="73">
        <v>35</v>
      </c>
      <c r="AC67" s="73"/>
      <c r="AD67" s="74"/>
      <c r="AE67" s="90" t="s">
        <v>302</v>
      </c>
      <c r="AF67" s="90" t="s">
        <v>330</v>
      </c>
      <c r="AG67" s="90" t="s">
        <v>364</v>
      </c>
      <c r="AH67" s="90" t="s">
        <v>394</v>
      </c>
      <c r="AI67" s="90"/>
      <c r="AJ67" s="90">
        <v>0.549401</v>
      </c>
      <c r="AK67" s="90">
        <v>404</v>
      </c>
      <c r="AL67" s="90"/>
      <c r="AM67" s="90" t="str">
        <f>REPLACE(INDEX(GroupVertices[Group],MATCH(Vertices[[#This Row],[Vertex]],GroupVertices[Vertex],0)),1,1,"")</f>
        <v>1</v>
      </c>
      <c r="AN67" s="49">
        <v>0</v>
      </c>
      <c r="AO67" s="50">
        <v>0</v>
      </c>
      <c r="AP67" s="49">
        <v>0</v>
      </c>
      <c r="AQ67" s="50">
        <v>0</v>
      </c>
      <c r="AR67" s="49">
        <v>0</v>
      </c>
      <c r="AS67" s="50">
        <v>0</v>
      </c>
      <c r="AT67" s="49">
        <v>196</v>
      </c>
      <c r="AU67" s="50">
        <v>100</v>
      </c>
      <c r="AV67" s="49">
        <v>196</v>
      </c>
      <c r="AW67" s="115" t="s">
        <v>2147</v>
      </c>
      <c r="AX67" s="115" t="s">
        <v>2147</v>
      </c>
      <c r="AY67" s="115" t="s">
        <v>2147</v>
      </c>
      <c r="AZ67" s="115" t="s">
        <v>2147</v>
      </c>
      <c r="BA67" s="2"/>
      <c r="BB67" s="3"/>
      <c r="BC67" s="3"/>
      <c r="BD67" s="3"/>
      <c r="BE67" s="3"/>
    </row>
    <row r="68" spans="1:57" ht="41.45" customHeight="1">
      <c r="A68" s="66" t="s">
        <v>281</v>
      </c>
      <c r="C68" s="67"/>
      <c r="D68" s="67" t="s">
        <v>64</v>
      </c>
      <c r="E68" s="68"/>
      <c r="F68" s="70"/>
      <c r="G68" s="100" t="str">
        <f>HYPERLINK("https://upload.wikimedia.org/wikipedia/en/thumb/8/80/Wikipedia-logo-v2.svg/1024px-Wikipedia-logo-v2.svg.png")</f>
        <v>https://upload.wikimedia.org/wikipedia/en/thumb/8/80/Wikipedia-logo-v2.svg/1024px-Wikipedia-logo-v2.svg.png</v>
      </c>
      <c r="H68" s="67"/>
      <c r="I68" s="71" t="s">
        <v>281</v>
      </c>
      <c r="J68" s="72"/>
      <c r="K68" s="72" t="s">
        <v>75</v>
      </c>
      <c r="L68" s="71"/>
      <c r="M68" s="75">
        <v>1</v>
      </c>
      <c r="N68" s="76">
        <v>3968.960693359375</v>
      </c>
      <c r="O68" s="76">
        <v>3709.8603515625</v>
      </c>
      <c r="P68" s="77"/>
      <c r="Q68" s="78"/>
      <c r="R68" s="78"/>
      <c r="S68" s="93"/>
      <c r="T68" s="49">
        <v>1</v>
      </c>
      <c r="U68" s="49">
        <v>0</v>
      </c>
      <c r="V68" s="50">
        <v>0</v>
      </c>
      <c r="W68" s="50">
        <v>0.006369</v>
      </c>
      <c r="X68" s="50">
        <v>0.003536</v>
      </c>
      <c r="Y68" s="50">
        <v>0.259803</v>
      </c>
      <c r="Z68" s="50">
        <v>0</v>
      </c>
      <c r="AA68" s="50">
        <v>0</v>
      </c>
      <c r="AB68" s="73">
        <v>36</v>
      </c>
      <c r="AC68" s="73"/>
      <c r="AD68" s="74"/>
      <c r="AE68" s="90" t="s">
        <v>302</v>
      </c>
      <c r="AF68" s="90" t="s">
        <v>331</v>
      </c>
      <c r="AG68" s="90" t="s">
        <v>364</v>
      </c>
      <c r="AH68" s="90"/>
      <c r="AI68" s="90"/>
      <c r="AJ68" s="90" t="s">
        <v>435</v>
      </c>
      <c r="AK68" s="90">
        <v>0</v>
      </c>
      <c r="AL68" s="90"/>
      <c r="AM68" s="90" t="str">
        <f>REPLACE(INDEX(GroupVertices[Group],MATCH(Vertices[[#This Row],[Vertex]],GroupVertices[Vertex],0)),1,1,"")</f>
        <v>1</v>
      </c>
      <c r="AN68" s="49"/>
      <c r="AO68" s="50"/>
      <c r="AP68" s="49"/>
      <c r="AQ68" s="50"/>
      <c r="AR68" s="49"/>
      <c r="AS68" s="50"/>
      <c r="AT68" s="49"/>
      <c r="AU68" s="50"/>
      <c r="AV68" s="49"/>
      <c r="AW68" s="49"/>
      <c r="AX68" s="49"/>
      <c r="AY68" s="49"/>
      <c r="AZ68" s="49"/>
      <c r="BA68" s="2"/>
      <c r="BB68" s="3"/>
      <c r="BC68" s="3"/>
      <c r="BD68" s="3"/>
      <c r="BE68" s="3"/>
    </row>
    <row r="69" spans="1:57" ht="41.45" customHeight="1">
      <c r="A69" s="66" t="s">
        <v>282</v>
      </c>
      <c r="C69" s="67"/>
      <c r="D69" s="67" t="s">
        <v>64</v>
      </c>
      <c r="E69" s="68"/>
      <c r="F69" s="70"/>
      <c r="G69" s="100" t="str">
        <f>HYPERLINK("https://upload.wikimedia.org/wikipedia/commons/4/4a/Commons-logo.svg")</f>
        <v>https://upload.wikimedia.org/wikipedia/commons/4/4a/Commons-logo.svg</v>
      </c>
      <c r="H69" s="67"/>
      <c r="I69" s="71" t="s">
        <v>282</v>
      </c>
      <c r="J69" s="72"/>
      <c r="K69" s="72" t="s">
        <v>75</v>
      </c>
      <c r="L69" s="71" t="s">
        <v>395</v>
      </c>
      <c r="M69" s="75">
        <v>1</v>
      </c>
      <c r="N69" s="76">
        <v>4097.5146484375</v>
      </c>
      <c r="O69" s="76">
        <v>5060.01708984375</v>
      </c>
      <c r="P69" s="77"/>
      <c r="Q69" s="78"/>
      <c r="R69" s="78"/>
      <c r="S69" s="93"/>
      <c r="T69" s="49">
        <v>1</v>
      </c>
      <c r="U69" s="49">
        <v>0</v>
      </c>
      <c r="V69" s="50">
        <v>0</v>
      </c>
      <c r="W69" s="50">
        <v>0.006369</v>
      </c>
      <c r="X69" s="50">
        <v>0.003536</v>
      </c>
      <c r="Y69" s="50">
        <v>0.259803</v>
      </c>
      <c r="Z69" s="50">
        <v>0</v>
      </c>
      <c r="AA69" s="50">
        <v>0</v>
      </c>
      <c r="AB69" s="73">
        <v>37</v>
      </c>
      <c r="AC69" s="73"/>
      <c r="AD69" s="74"/>
      <c r="AE69" s="90" t="s">
        <v>302</v>
      </c>
      <c r="AF69" s="90" t="s">
        <v>332</v>
      </c>
      <c r="AG69" s="90" t="s">
        <v>364</v>
      </c>
      <c r="AH69" s="90" t="s">
        <v>395</v>
      </c>
      <c r="AI69" s="90"/>
      <c r="AJ69" s="90">
        <v>0.2574786</v>
      </c>
      <c r="AK69" s="90">
        <v>52</v>
      </c>
      <c r="AL69" s="90"/>
      <c r="AM69" s="90" t="str">
        <f>REPLACE(INDEX(GroupVertices[Group],MATCH(Vertices[[#This Row],[Vertex]],GroupVertices[Vertex],0)),1,1,"")</f>
        <v>1</v>
      </c>
      <c r="AN69" s="49">
        <v>0</v>
      </c>
      <c r="AO69" s="50">
        <v>0</v>
      </c>
      <c r="AP69" s="49">
        <v>0</v>
      </c>
      <c r="AQ69" s="50">
        <v>0</v>
      </c>
      <c r="AR69" s="49">
        <v>0</v>
      </c>
      <c r="AS69" s="50">
        <v>0</v>
      </c>
      <c r="AT69" s="49">
        <v>48</v>
      </c>
      <c r="AU69" s="50">
        <v>100</v>
      </c>
      <c r="AV69" s="49">
        <v>48</v>
      </c>
      <c r="AW69" s="49"/>
      <c r="AX69" s="49"/>
      <c r="AY69" s="49"/>
      <c r="AZ69" s="49"/>
      <c r="BA69" s="2"/>
      <c r="BB69" s="3"/>
      <c r="BC69" s="3"/>
      <c r="BD69" s="3"/>
      <c r="BE69" s="3"/>
    </row>
    <row r="70" spans="1:57" ht="41.45" customHeight="1">
      <c r="A70" s="66" t="s">
        <v>232</v>
      </c>
      <c r="C70" s="67"/>
      <c r="D70" s="67" t="s">
        <v>64</v>
      </c>
      <c r="E70" s="68"/>
      <c r="F70" s="70"/>
      <c r="G70" s="100" t="s">
        <v>301</v>
      </c>
      <c r="H70" s="67"/>
      <c r="I70" s="71" t="s">
        <v>232</v>
      </c>
      <c r="J70" s="72"/>
      <c r="K70" s="72" t="s">
        <v>75</v>
      </c>
      <c r="L70" s="71" t="s">
        <v>414</v>
      </c>
      <c r="M70" s="75">
        <v>1</v>
      </c>
      <c r="N70" s="76">
        <v>7077.525390625</v>
      </c>
      <c r="O70" s="76">
        <v>3687.45703125</v>
      </c>
      <c r="P70" s="77"/>
      <c r="Q70" s="78"/>
      <c r="R70" s="78"/>
      <c r="S70" s="93"/>
      <c r="T70" s="49">
        <v>4</v>
      </c>
      <c r="U70" s="49">
        <v>4</v>
      </c>
      <c r="V70" s="50">
        <v>0</v>
      </c>
      <c r="W70" s="50">
        <v>0.006579</v>
      </c>
      <c r="X70" s="50">
        <v>0.011363</v>
      </c>
      <c r="Y70" s="50">
        <v>0.692514</v>
      </c>
      <c r="Z70" s="50">
        <v>0.7333333333333333</v>
      </c>
      <c r="AA70" s="50">
        <v>0.3333333333333333</v>
      </c>
      <c r="AB70" s="73">
        <v>57</v>
      </c>
      <c r="AC70" s="73"/>
      <c r="AD70" s="74"/>
      <c r="AE70" s="90" t="s">
        <v>302</v>
      </c>
      <c r="AF70" s="90" t="s">
        <v>347</v>
      </c>
      <c r="AG70" s="90" t="s">
        <v>364</v>
      </c>
      <c r="AH70" s="90" t="s">
        <v>414</v>
      </c>
      <c r="AI70" s="90"/>
      <c r="AJ70" s="90">
        <v>0.3674743</v>
      </c>
      <c r="AK70" s="90">
        <v>145</v>
      </c>
      <c r="AL70" s="90"/>
      <c r="AM70" s="90" t="str">
        <f>REPLACE(INDEX(GroupVertices[Group],MATCH(Vertices[[#This Row],[Vertex]],GroupVertices[Vertex],0)),1,1,"")</f>
        <v>2</v>
      </c>
      <c r="AN70" s="49">
        <v>0</v>
      </c>
      <c r="AO70" s="50">
        <v>0</v>
      </c>
      <c r="AP70" s="49">
        <v>0</v>
      </c>
      <c r="AQ70" s="50">
        <v>0</v>
      </c>
      <c r="AR70" s="49">
        <v>0</v>
      </c>
      <c r="AS70" s="50">
        <v>0</v>
      </c>
      <c r="AT70" s="49">
        <v>87</v>
      </c>
      <c r="AU70" s="50">
        <v>100</v>
      </c>
      <c r="AV70" s="49">
        <v>87</v>
      </c>
      <c r="AW70" s="115" t="s">
        <v>2147</v>
      </c>
      <c r="AX70" s="115" t="s">
        <v>2147</v>
      </c>
      <c r="AY70" s="115" t="s">
        <v>2147</v>
      </c>
      <c r="AZ70" s="115" t="s">
        <v>2147</v>
      </c>
      <c r="BA70" s="2"/>
      <c r="BB70" s="3"/>
      <c r="BC70" s="3"/>
      <c r="BD70" s="3"/>
      <c r="BE70" s="3"/>
    </row>
    <row r="71" spans="1:57" ht="41.45" customHeight="1">
      <c r="A71" s="66" t="s">
        <v>240</v>
      </c>
      <c r="C71" s="67"/>
      <c r="D71" s="67" t="s">
        <v>64</v>
      </c>
      <c r="E71" s="68"/>
      <c r="F71" s="70"/>
      <c r="G71" s="100" t="str">
        <f>HYPERLINK("https://upload.wikimedia.org/wikipedia/commons/2/2d/ModernEgypt%2C_Muhammad_Ali_by_Auguste_Couder%2C_BAP_17996.jpg")</f>
        <v>https://upload.wikimedia.org/wikipedia/commons/2/2d/ModernEgypt%2C_Muhammad_Ali_by_Auguste_Couder%2C_BAP_17996.jpg</v>
      </c>
      <c r="H71" s="67"/>
      <c r="I71" s="71" t="s">
        <v>240</v>
      </c>
      <c r="J71" s="72"/>
      <c r="K71" s="72" t="s">
        <v>75</v>
      </c>
      <c r="L71" s="71" t="s">
        <v>418</v>
      </c>
      <c r="M71" s="75">
        <v>1</v>
      </c>
      <c r="N71" s="76">
        <v>3668.85498046875</v>
      </c>
      <c r="O71" s="76">
        <v>7968.75927734375</v>
      </c>
      <c r="P71" s="77"/>
      <c r="Q71" s="78"/>
      <c r="R71" s="78"/>
      <c r="S71" s="93"/>
      <c r="T71" s="49">
        <v>1</v>
      </c>
      <c r="U71" s="49">
        <v>1</v>
      </c>
      <c r="V71" s="50">
        <v>0</v>
      </c>
      <c r="W71" s="50">
        <v>0.00641</v>
      </c>
      <c r="X71" s="50">
        <v>0.005247</v>
      </c>
      <c r="Y71" s="50">
        <v>0.347231</v>
      </c>
      <c r="Z71" s="50">
        <v>0.5</v>
      </c>
      <c r="AA71" s="50">
        <v>0</v>
      </c>
      <c r="AB71" s="73">
        <v>61</v>
      </c>
      <c r="AC71" s="73"/>
      <c r="AD71" s="74"/>
      <c r="AE71" s="90" t="s">
        <v>302</v>
      </c>
      <c r="AF71" s="90" t="s">
        <v>350</v>
      </c>
      <c r="AG71" s="90" t="s">
        <v>364</v>
      </c>
      <c r="AH71" s="90" t="s">
        <v>418</v>
      </c>
      <c r="AI71" s="90"/>
      <c r="AJ71" s="90">
        <v>0.2617283</v>
      </c>
      <c r="AK71" s="90">
        <v>27</v>
      </c>
      <c r="AL71" s="90"/>
      <c r="AM71" s="90" t="str">
        <f>REPLACE(INDEX(GroupVertices[Group],MATCH(Vertices[[#This Row],[Vertex]],GroupVertices[Vertex],0)),1,1,"")</f>
        <v>1</v>
      </c>
      <c r="AN71" s="49">
        <v>0</v>
      </c>
      <c r="AO71" s="50">
        <v>0</v>
      </c>
      <c r="AP71" s="49">
        <v>0</v>
      </c>
      <c r="AQ71" s="50">
        <v>0</v>
      </c>
      <c r="AR71" s="49">
        <v>0</v>
      </c>
      <c r="AS71" s="50">
        <v>0</v>
      </c>
      <c r="AT71" s="49">
        <v>28</v>
      </c>
      <c r="AU71" s="50">
        <v>100</v>
      </c>
      <c r="AV71" s="49">
        <v>28</v>
      </c>
      <c r="AW71" s="115" t="s">
        <v>2147</v>
      </c>
      <c r="AX71" s="115" t="s">
        <v>2147</v>
      </c>
      <c r="AY71" s="115" t="s">
        <v>2147</v>
      </c>
      <c r="AZ71" s="115" t="s">
        <v>2147</v>
      </c>
      <c r="BA71" s="2"/>
      <c r="BB71" s="3"/>
      <c r="BC71" s="3"/>
      <c r="BD71" s="3"/>
      <c r="BE71" s="3"/>
    </row>
    <row r="72" spans="1:57" ht="41.45" customHeight="1">
      <c r="A72" s="66" t="s">
        <v>283</v>
      </c>
      <c r="C72" s="67"/>
      <c r="D72" s="67" t="s">
        <v>64</v>
      </c>
      <c r="E72" s="68"/>
      <c r="F72" s="70"/>
      <c r="G72" s="100" t="str">
        <f>HYPERLINK("https://upload.wikimedia.org/wikipedia/en/thumb/8/80/Wikipedia-logo-v2.svg/1024px-Wikipedia-logo-v2.svg.png")</f>
        <v>https://upload.wikimedia.org/wikipedia/en/thumb/8/80/Wikipedia-logo-v2.svg/1024px-Wikipedia-logo-v2.svg.png</v>
      </c>
      <c r="H72" s="67"/>
      <c r="I72" s="71" t="s">
        <v>283</v>
      </c>
      <c r="J72" s="72"/>
      <c r="K72" s="72" t="s">
        <v>75</v>
      </c>
      <c r="L72" s="71"/>
      <c r="M72" s="75">
        <v>1</v>
      </c>
      <c r="N72" s="76">
        <v>3221.112060546875</v>
      </c>
      <c r="O72" s="76">
        <v>8813.810546875</v>
      </c>
      <c r="P72" s="77"/>
      <c r="Q72" s="78"/>
      <c r="R72" s="78"/>
      <c r="S72" s="93"/>
      <c r="T72" s="49">
        <v>1</v>
      </c>
      <c r="U72" s="49">
        <v>0</v>
      </c>
      <c r="V72" s="50">
        <v>0</v>
      </c>
      <c r="W72" s="50">
        <v>0.006369</v>
      </c>
      <c r="X72" s="50">
        <v>0.003536</v>
      </c>
      <c r="Y72" s="50">
        <v>0.259803</v>
      </c>
      <c r="Z72" s="50">
        <v>0</v>
      </c>
      <c r="AA72" s="50">
        <v>0</v>
      </c>
      <c r="AB72" s="73">
        <v>64</v>
      </c>
      <c r="AC72" s="73"/>
      <c r="AD72" s="74"/>
      <c r="AE72" s="90" t="s">
        <v>302</v>
      </c>
      <c r="AF72" s="102" t="str">
        <f>HYPERLINK("http://ar.wikipedia.org/wiki/خاص:BookSources/9772391104")</f>
        <v>http://ar.wikipedia.org/wiki/خاص:BookSources/9772391104</v>
      </c>
      <c r="AG72" s="90" t="s">
        <v>364</v>
      </c>
      <c r="AH72" s="90"/>
      <c r="AI72" s="90"/>
      <c r="AJ72" s="90" t="s">
        <v>435</v>
      </c>
      <c r="AK72" s="90">
        <v>0</v>
      </c>
      <c r="AL72" s="90"/>
      <c r="AM72" s="90" t="str">
        <f>REPLACE(INDEX(GroupVertices[Group],MATCH(Vertices[[#This Row],[Vertex]],GroupVertices[Vertex],0)),1,1,"")</f>
        <v>1</v>
      </c>
      <c r="AN72" s="49"/>
      <c r="AO72" s="50"/>
      <c r="AP72" s="49"/>
      <c r="AQ72" s="50"/>
      <c r="AR72" s="49"/>
      <c r="AS72" s="50"/>
      <c r="AT72" s="49"/>
      <c r="AU72" s="50"/>
      <c r="AV72" s="49"/>
      <c r="AW72" s="49"/>
      <c r="AX72" s="49"/>
      <c r="AY72" s="49"/>
      <c r="AZ72" s="49"/>
      <c r="BA72" s="2"/>
      <c r="BB72" s="3"/>
      <c r="BC72" s="3"/>
      <c r="BD72" s="3"/>
      <c r="BE72" s="3"/>
    </row>
    <row r="73" spans="1:57" ht="41.45" customHeight="1">
      <c r="A73" s="66" t="s">
        <v>284</v>
      </c>
      <c r="C73" s="67"/>
      <c r="D73" s="67" t="s">
        <v>64</v>
      </c>
      <c r="E73" s="68"/>
      <c r="F73" s="70"/>
      <c r="G73" s="100" t="str">
        <f>HYPERLINK("https://upload.wikimedia.org/wikipedia/en/thumb/8/80/Wikipedia-logo-v2.svg/1024px-Wikipedia-logo-v2.svg.png")</f>
        <v>https://upload.wikimedia.org/wikipedia/en/thumb/8/80/Wikipedia-logo-v2.svg/1024px-Wikipedia-logo-v2.svg.png</v>
      </c>
      <c r="H73" s="67"/>
      <c r="I73" s="71" t="s">
        <v>284</v>
      </c>
      <c r="J73" s="72"/>
      <c r="K73" s="72" t="s">
        <v>75</v>
      </c>
      <c r="L73" s="71"/>
      <c r="M73" s="75">
        <v>1</v>
      </c>
      <c r="N73" s="76">
        <v>3506.277099609375</v>
      </c>
      <c r="O73" s="76">
        <v>1318.8017578125</v>
      </c>
      <c r="P73" s="77"/>
      <c r="Q73" s="78"/>
      <c r="R73" s="78"/>
      <c r="S73" s="93"/>
      <c r="T73" s="49">
        <v>1</v>
      </c>
      <c r="U73" s="49">
        <v>0</v>
      </c>
      <c r="V73" s="50">
        <v>0</v>
      </c>
      <c r="W73" s="50">
        <v>0.006369</v>
      </c>
      <c r="X73" s="50">
        <v>0.003536</v>
      </c>
      <c r="Y73" s="50">
        <v>0.259803</v>
      </c>
      <c r="Z73" s="50">
        <v>0</v>
      </c>
      <c r="AA73" s="50">
        <v>0</v>
      </c>
      <c r="AB73" s="73">
        <v>68</v>
      </c>
      <c r="AC73" s="73"/>
      <c r="AD73" s="74"/>
      <c r="AE73" s="90" t="s">
        <v>302</v>
      </c>
      <c r="AF73" s="102" t="str">
        <f>HYPERLINK("http://ar.wikipedia.org/wiki/إرتيراو")</f>
        <v>http://ar.wikipedia.org/wiki/إرتيراو</v>
      </c>
      <c r="AG73" s="90" t="s">
        <v>364</v>
      </c>
      <c r="AH73" s="90"/>
      <c r="AI73" s="90"/>
      <c r="AJ73" s="90" t="s">
        <v>435</v>
      </c>
      <c r="AK73" s="90">
        <v>0</v>
      </c>
      <c r="AL73" s="90"/>
      <c r="AM73" s="90" t="str">
        <f>REPLACE(INDEX(GroupVertices[Group],MATCH(Vertices[[#This Row],[Vertex]],GroupVertices[Vertex],0)),1,1,"")</f>
        <v>1</v>
      </c>
      <c r="AN73" s="49"/>
      <c r="AO73" s="50"/>
      <c r="AP73" s="49"/>
      <c r="AQ73" s="50"/>
      <c r="AR73" s="49"/>
      <c r="AS73" s="50"/>
      <c r="AT73" s="49"/>
      <c r="AU73" s="50"/>
      <c r="AV73" s="49"/>
      <c r="AW73" s="49"/>
      <c r="AX73" s="49"/>
      <c r="AY73" s="49"/>
      <c r="AZ73" s="49"/>
      <c r="BA73" s="2"/>
      <c r="BB73" s="3"/>
      <c r="BC73" s="3"/>
      <c r="BD73" s="3"/>
      <c r="BE73" s="3"/>
    </row>
    <row r="74" spans="1:57" ht="41.45" customHeight="1">
      <c r="A74" s="66" t="s">
        <v>285</v>
      </c>
      <c r="C74" s="67"/>
      <c r="D74" s="67" t="s">
        <v>64</v>
      </c>
      <c r="E74" s="68"/>
      <c r="F74" s="70"/>
      <c r="G74" s="100" t="str">
        <f>HYPERLINK("https://upload.wikimedia.org/wikipedia/en/thumb/8/80/Wikipedia-logo-v2.svg/1024px-Wikipedia-logo-v2.svg.png")</f>
        <v>https://upload.wikimedia.org/wikipedia/en/thumb/8/80/Wikipedia-logo-v2.svg/1024px-Wikipedia-logo-v2.svg.png</v>
      </c>
      <c r="H74" s="67"/>
      <c r="I74" s="71" t="s">
        <v>285</v>
      </c>
      <c r="J74" s="72"/>
      <c r="K74" s="72" t="s">
        <v>75</v>
      </c>
      <c r="L74" s="71"/>
      <c r="M74" s="75">
        <v>1</v>
      </c>
      <c r="N74" s="76">
        <v>2956.704833984375</v>
      </c>
      <c r="O74" s="76">
        <v>1800.3367919921875</v>
      </c>
      <c r="P74" s="77"/>
      <c r="Q74" s="78"/>
      <c r="R74" s="78"/>
      <c r="S74" s="93"/>
      <c r="T74" s="49">
        <v>1</v>
      </c>
      <c r="U74" s="49">
        <v>0</v>
      </c>
      <c r="V74" s="50">
        <v>0</v>
      </c>
      <c r="W74" s="50">
        <v>0.006369</v>
      </c>
      <c r="X74" s="50">
        <v>0.003536</v>
      </c>
      <c r="Y74" s="50">
        <v>0.259803</v>
      </c>
      <c r="Z74" s="50">
        <v>0</v>
      </c>
      <c r="AA74" s="50">
        <v>0</v>
      </c>
      <c r="AB74" s="73">
        <v>69</v>
      </c>
      <c r="AC74" s="73"/>
      <c r="AD74" s="74"/>
      <c r="AE74" s="90" t="s">
        <v>302</v>
      </c>
      <c r="AF74" s="90" t="s">
        <v>353</v>
      </c>
      <c r="AG74" s="90" t="s">
        <v>364</v>
      </c>
      <c r="AH74" s="90"/>
      <c r="AI74" s="90"/>
      <c r="AJ74" s="90" t="s">
        <v>435</v>
      </c>
      <c r="AK74" s="90">
        <v>0</v>
      </c>
      <c r="AL74" s="90"/>
      <c r="AM74" s="90" t="str">
        <f>REPLACE(INDEX(GroupVertices[Group],MATCH(Vertices[[#This Row],[Vertex]],GroupVertices[Vertex],0)),1,1,"")</f>
        <v>1</v>
      </c>
      <c r="AN74" s="49"/>
      <c r="AO74" s="50"/>
      <c r="AP74" s="49"/>
      <c r="AQ74" s="50"/>
      <c r="AR74" s="49"/>
      <c r="AS74" s="50"/>
      <c r="AT74" s="49"/>
      <c r="AU74" s="50"/>
      <c r="AV74" s="49"/>
      <c r="AW74" s="49"/>
      <c r="AX74" s="49"/>
      <c r="AY74" s="49"/>
      <c r="AZ74" s="49"/>
      <c r="BA74" s="2"/>
      <c r="BB74" s="3"/>
      <c r="BC74" s="3"/>
      <c r="BD74" s="3"/>
      <c r="BE74" s="3"/>
    </row>
    <row r="75" spans="1:57" ht="41.45" customHeight="1">
      <c r="A75" s="66" t="s">
        <v>256</v>
      </c>
      <c r="C75" s="67"/>
      <c r="D75" s="67" t="s">
        <v>64</v>
      </c>
      <c r="E75" s="68"/>
      <c r="F75" s="70"/>
      <c r="G75" s="100" t="str">
        <f>HYPERLINK("https://upload.wikimedia.org/wikipedia/commons/4/4a/Commons-logo.svg")</f>
        <v>https://upload.wikimedia.org/wikipedia/commons/4/4a/Commons-logo.svg</v>
      </c>
      <c r="H75" s="67"/>
      <c r="I75" s="71" t="s">
        <v>256</v>
      </c>
      <c r="J75" s="72"/>
      <c r="K75" s="72" t="s">
        <v>75</v>
      </c>
      <c r="L75" s="51" t="s">
        <v>422</v>
      </c>
      <c r="M75" s="75">
        <v>1</v>
      </c>
      <c r="N75" s="76">
        <v>1229.0946044921875</v>
      </c>
      <c r="O75" s="76">
        <v>524.41748046875</v>
      </c>
      <c r="P75" s="77"/>
      <c r="Q75" s="78"/>
      <c r="R75" s="78"/>
      <c r="S75" s="93"/>
      <c r="T75" s="49">
        <v>2</v>
      </c>
      <c r="U75" s="49">
        <v>1</v>
      </c>
      <c r="V75" s="50">
        <v>0</v>
      </c>
      <c r="W75" s="50">
        <v>0.00641</v>
      </c>
      <c r="X75" s="50">
        <v>0.003871</v>
      </c>
      <c r="Y75" s="50">
        <v>0.40825</v>
      </c>
      <c r="Z75" s="50">
        <v>0.5</v>
      </c>
      <c r="AA75" s="50">
        <v>0.5</v>
      </c>
      <c r="AB75" s="73">
        <v>70</v>
      </c>
      <c r="AC75" s="73"/>
      <c r="AD75" s="74"/>
      <c r="AE75" s="90" t="s">
        <v>302</v>
      </c>
      <c r="AF75" s="102" t="str">
        <f>HYPERLINK("http://ar.wikipedia.org/wiki/بسشيت")</f>
        <v>http://ar.wikipedia.org/wiki/بسشيت</v>
      </c>
      <c r="AG75" s="90" t="s">
        <v>364</v>
      </c>
      <c r="AH75" s="90" t="s">
        <v>422</v>
      </c>
      <c r="AI75" s="90"/>
      <c r="AJ75" s="90">
        <v>0.6189189</v>
      </c>
      <c r="AK75" s="90">
        <v>37</v>
      </c>
      <c r="AL75" s="90"/>
      <c r="AM75" s="90" t="str">
        <f>REPLACE(INDEX(GroupVertices[Group],MATCH(Vertices[[#This Row],[Vertex]],GroupVertices[Vertex],0)),1,1,"")</f>
        <v>1</v>
      </c>
      <c r="AN75" s="49">
        <v>0</v>
      </c>
      <c r="AO75" s="50">
        <v>0</v>
      </c>
      <c r="AP75" s="49">
        <v>0</v>
      </c>
      <c r="AQ75" s="50">
        <v>0</v>
      </c>
      <c r="AR75" s="49">
        <v>0</v>
      </c>
      <c r="AS75" s="50">
        <v>0</v>
      </c>
      <c r="AT75" s="49">
        <v>82</v>
      </c>
      <c r="AU75" s="50">
        <v>100</v>
      </c>
      <c r="AV75" s="49">
        <v>82</v>
      </c>
      <c r="AW75" s="115" t="s">
        <v>2147</v>
      </c>
      <c r="AX75" s="115" t="s">
        <v>2147</v>
      </c>
      <c r="AY75" s="115" t="s">
        <v>2147</v>
      </c>
      <c r="AZ75" s="115" t="s">
        <v>2147</v>
      </c>
      <c r="BA75" s="2"/>
      <c r="BB75" s="3"/>
      <c r="BC75" s="3"/>
      <c r="BD75" s="3"/>
      <c r="BE75" s="3"/>
    </row>
    <row r="76" spans="1:57" ht="41.45" customHeight="1">
      <c r="A76" s="66" t="s">
        <v>286</v>
      </c>
      <c r="C76" s="67"/>
      <c r="D76" s="67" t="s">
        <v>64</v>
      </c>
      <c r="E76" s="68"/>
      <c r="F76" s="70"/>
      <c r="G76" s="100" t="str">
        <f>HYPERLINK("https://upload.wikimedia.org/wikipedia/commons/e/e9/Breezeicons-actions-22-help-about.svg")</f>
        <v>https://upload.wikimedia.org/wikipedia/commons/e/e9/Breezeicons-actions-22-help-about.svg</v>
      </c>
      <c r="H76" s="67"/>
      <c r="I76" s="71" t="s">
        <v>286</v>
      </c>
      <c r="J76" s="72"/>
      <c r="K76" s="72" t="s">
        <v>75</v>
      </c>
      <c r="L76" s="71" t="s">
        <v>426</v>
      </c>
      <c r="M76" s="75">
        <v>1</v>
      </c>
      <c r="N76" s="76">
        <v>90.46460723876953</v>
      </c>
      <c r="O76" s="76">
        <v>3845.300537109375</v>
      </c>
      <c r="P76" s="77"/>
      <c r="Q76" s="78"/>
      <c r="R76" s="78"/>
      <c r="S76" s="93"/>
      <c r="T76" s="49">
        <v>1</v>
      </c>
      <c r="U76" s="49">
        <v>0</v>
      </c>
      <c r="V76" s="50">
        <v>0</v>
      </c>
      <c r="W76" s="50">
        <v>0.006369</v>
      </c>
      <c r="X76" s="50">
        <v>0.003536</v>
      </c>
      <c r="Y76" s="50">
        <v>0.259803</v>
      </c>
      <c r="Z76" s="50">
        <v>0</v>
      </c>
      <c r="AA76" s="50">
        <v>0</v>
      </c>
      <c r="AB76" s="73">
        <v>74</v>
      </c>
      <c r="AC76" s="73"/>
      <c r="AD76" s="74"/>
      <c r="AE76" s="90" t="s">
        <v>302</v>
      </c>
      <c r="AF76" s="90" t="s">
        <v>356</v>
      </c>
      <c r="AG76" s="90" t="s">
        <v>364</v>
      </c>
      <c r="AH76" s="90" t="s">
        <v>426</v>
      </c>
      <c r="AI76" s="90"/>
      <c r="AJ76" s="90">
        <v>0.6383117</v>
      </c>
      <c r="AK76" s="90">
        <v>110</v>
      </c>
      <c r="AL76" s="90"/>
      <c r="AM76" s="90" t="str">
        <f>REPLACE(INDEX(GroupVertices[Group],MATCH(Vertices[[#This Row],[Vertex]],GroupVertices[Vertex],0)),1,1,"")</f>
        <v>1</v>
      </c>
      <c r="AN76" s="49">
        <v>0</v>
      </c>
      <c r="AO76" s="50">
        <v>0</v>
      </c>
      <c r="AP76" s="49">
        <v>0</v>
      </c>
      <c r="AQ76" s="50">
        <v>0</v>
      </c>
      <c r="AR76" s="49">
        <v>0</v>
      </c>
      <c r="AS76" s="50">
        <v>0</v>
      </c>
      <c r="AT76" s="49">
        <v>37</v>
      </c>
      <c r="AU76" s="50">
        <v>100</v>
      </c>
      <c r="AV76" s="49">
        <v>37</v>
      </c>
      <c r="AW76" s="49"/>
      <c r="AX76" s="49"/>
      <c r="AY76" s="49"/>
      <c r="AZ76" s="49"/>
      <c r="BA76" s="2"/>
      <c r="BB76" s="3"/>
      <c r="BC76" s="3"/>
      <c r="BD76" s="3"/>
      <c r="BE76" s="3"/>
    </row>
    <row r="77" spans="1:57" ht="41.45" customHeight="1">
      <c r="A77" s="66" t="s">
        <v>261</v>
      </c>
      <c r="C77" s="67"/>
      <c r="D77" s="67" t="s">
        <v>64</v>
      </c>
      <c r="E77" s="68"/>
      <c r="F77" s="70"/>
      <c r="G77" s="100" t="str">
        <f>HYPERLINK("https://upload.wikimedia.org/wikipedia/commons/b/bf/Louvre_0320O7_01.jpg")</f>
        <v>https://upload.wikimedia.org/wikipedia/commons/b/bf/Louvre_0320O7_01.jpg</v>
      </c>
      <c r="H77" s="67"/>
      <c r="I77" s="71" t="s">
        <v>261</v>
      </c>
      <c r="J77" s="72"/>
      <c r="K77" s="72" t="s">
        <v>75</v>
      </c>
      <c r="L77" s="71" t="s">
        <v>428</v>
      </c>
      <c r="M77" s="75">
        <v>1</v>
      </c>
      <c r="N77" s="76">
        <v>7141.3828125</v>
      </c>
      <c r="O77" s="76">
        <v>6814.794921875</v>
      </c>
      <c r="P77" s="77"/>
      <c r="Q77" s="78"/>
      <c r="R77" s="78"/>
      <c r="S77" s="93"/>
      <c r="T77" s="49">
        <v>2</v>
      </c>
      <c r="U77" s="49">
        <v>1</v>
      </c>
      <c r="V77" s="50">
        <v>0</v>
      </c>
      <c r="W77" s="50">
        <v>0.006452</v>
      </c>
      <c r="X77" s="50">
        <v>0.00526</v>
      </c>
      <c r="Y77" s="50">
        <v>0.47312</v>
      </c>
      <c r="Z77" s="50">
        <v>0.6666666666666666</v>
      </c>
      <c r="AA77" s="50">
        <v>0</v>
      </c>
      <c r="AB77" s="73">
        <v>76</v>
      </c>
      <c r="AC77" s="73"/>
      <c r="AD77" s="74"/>
      <c r="AE77" s="90" t="s">
        <v>302</v>
      </c>
      <c r="AF77" s="90" t="s">
        <v>358</v>
      </c>
      <c r="AG77" s="90" t="s">
        <v>364</v>
      </c>
      <c r="AH77" s="90" t="s">
        <v>428</v>
      </c>
      <c r="AI77" s="90"/>
      <c r="AJ77" s="90">
        <v>0.4013468</v>
      </c>
      <c r="AK77" s="90">
        <v>55</v>
      </c>
      <c r="AL77" s="90"/>
      <c r="AM77" s="90" t="str">
        <f>REPLACE(INDEX(GroupVertices[Group],MATCH(Vertices[[#This Row],[Vertex]],GroupVertices[Vertex],0)),1,1,"")</f>
        <v>3</v>
      </c>
      <c r="AN77" s="49">
        <v>0</v>
      </c>
      <c r="AO77" s="50">
        <v>0</v>
      </c>
      <c r="AP77" s="49">
        <v>0</v>
      </c>
      <c r="AQ77" s="50">
        <v>0</v>
      </c>
      <c r="AR77" s="49">
        <v>0</v>
      </c>
      <c r="AS77" s="50">
        <v>0</v>
      </c>
      <c r="AT77" s="49">
        <v>36</v>
      </c>
      <c r="AU77" s="50">
        <v>100</v>
      </c>
      <c r="AV77" s="49">
        <v>36</v>
      </c>
      <c r="AW77" s="115" t="s">
        <v>2147</v>
      </c>
      <c r="AX77" s="115" t="s">
        <v>2147</v>
      </c>
      <c r="AY77" s="115" t="s">
        <v>2147</v>
      </c>
      <c r="AZ77" s="115" t="s">
        <v>2147</v>
      </c>
      <c r="BA77" s="2"/>
      <c r="BB77" s="3"/>
      <c r="BC77" s="3"/>
      <c r="BD77" s="3"/>
      <c r="BE77" s="3"/>
    </row>
    <row r="78" spans="1:57" ht="41.45" customHeight="1">
      <c r="A78" s="66" t="s">
        <v>266</v>
      </c>
      <c r="C78" s="67"/>
      <c r="D78" s="67" t="s">
        <v>64</v>
      </c>
      <c r="E78" s="68"/>
      <c r="F78" s="70"/>
      <c r="G78" s="100" t="str">
        <f>HYPERLINK("https://upload.wikimedia.org/wikipedia/commons/9/9d/Mut.svg")</f>
        <v>https://upload.wikimedia.org/wikipedia/commons/9/9d/Mut.svg</v>
      </c>
      <c r="H78" s="67"/>
      <c r="I78" s="71" t="s">
        <v>266</v>
      </c>
      <c r="J78" s="72"/>
      <c r="K78" s="72" t="s">
        <v>75</v>
      </c>
      <c r="L78" s="71" t="s">
        <v>429</v>
      </c>
      <c r="M78" s="75">
        <v>1</v>
      </c>
      <c r="N78" s="76">
        <v>337.84503173828125</v>
      </c>
      <c r="O78" s="76">
        <v>2341.71630859375</v>
      </c>
      <c r="P78" s="77"/>
      <c r="Q78" s="78"/>
      <c r="R78" s="78"/>
      <c r="S78" s="93"/>
      <c r="T78" s="49">
        <v>1</v>
      </c>
      <c r="U78" s="49">
        <v>1</v>
      </c>
      <c r="V78" s="50">
        <v>0</v>
      </c>
      <c r="W78" s="50">
        <v>0.00641</v>
      </c>
      <c r="X78" s="50">
        <v>0.004867</v>
      </c>
      <c r="Y78" s="50">
        <v>0.353092</v>
      </c>
      <c r="Z78" s="50">
        <v>0.5</v>
      </c>
      <c r="AA78" s="50">
        <v>0</v>
      </c>
      <c r="AB78" s="73">
        <v>77</v>
      </c>
      <c r="AC78" s="73"/>
      <c r="AD78" s="74"/>
      <c r="AE78" s="90" t="s">
        <v>302</v>
      </c>
      <c r="AF78" s="90" t="s">
        <v>359</v>
      </c>
      <c r="AG78" s="90" t="s">
        <v>364</v>
      </c>
      <c r="AH78" s="90" t="s">
        <v>429</v>
      </c>
      <c r="AI78" s="90"/>
      <c r="AJ78" s="90">
        <v>0.3284059</v>
      </c>
      <c r="AK78" s="90">
        <v>75</v>
      </c>
      <c r="AL78" s="90"/>
      <c r="AM78" s="90" t="str">
        <f>REPLACE(INDEX(GroupVertices[Group],MATCH(Vertices[[#This Row],[Vertex]],GroupVertices[Vertex],0)),1,1,"")</f>
        <v>1</v>
      </c>
      <c r="AN78" s="49">
        <v>0</v>
      </c>
      <c r="AO78" s="50">
        <v>0</v>
      </c>
      <c r="AP78" s="49">
        <v>0</v>
      </c>
      <c r="AQ78" s="50">
        <v>0</v>
      </c>
      <c r="AR78" s="49">
        <v>0</v>
      </c>
      <c r="AS78" s="50">
        <v>0</v>
      </c>
      <c r="AT78" s="49">
        <v>28</v>
      </c>
      <c r="AU78" s="50">
        <v>100</v>
      </c>
      <c r="AV78" s="49">
        <v>28</v>
      </c>
      <c r="AW78" s="115" t="s">
        <v>2147</v>
      </c>
      <c r="AX78" s="115" t="s">
        <v>2147</v>
      </c>
      <c r="AY78" s="115" t="s">
        <v>2147</v>
      </c>
      <c r="AZ78" s="115" t="s">
        <v>2147</v>
      </c>
      <c r="BA78" s="2"/>
      <c r="BB78" s="3"/>
      <c r="BC78" s="3"/>
      <c r="BD78" s="3"/>
      <c r="BE78" s="3"/>
    </row>
    <row r="79" spans="1:57" ht="41.45" customHeight="1">
      <c r="A79" s="66" t="s">
        <v>287</v>
      </c>
      <c r="C79" s="67"/>
      <c r="D79" s="67" t="s">
        <v>64</v>
      </c>
      <c r="E79" s="68"/>
      <c r="F79" s="70"/>
      <c r="G79" s="100" t="str">
        <f>HYPERLINK("https://upload.wikimedia.org/wikipedia/en/thumb/8/80/Wikipedia-logo-v2.svg/1024px-Wikipedia-logo-v2.svg.png")</f>
        <v>https://upload.wikimedia.org/wikipedia/en/thumb/8/80/Wikipedia-logo-v2.svg/1024px-Wikipedia-logo-v2.svg.png</v>
      </c>
      <c r="H79" s="67"/>
      <c r="I79" s="71" t="s">
        <v>287</v>
      </c>
      <c r="J79" s="72"/>
      <c r="K79" s="72" t="s">
        <v>75</v>
      </c>
      <c r="L79" s="71"/>
      <c r="M79" s="75">
        <v>1</v>
      </c>
      <c r="N79" s="76">
        <v>520.391845703125</v>
      </c>
      <c r="O79" s="76">
        <v>7808.0654296875</v>
      </c>
      <c r="P79" s="77"/>
      <c r="Q79" s="78"/>
      <c r="R79" s="78"/>
      <c r="S79" s="93"/>
      <c r="T79" s="49">
        <v>1</v>
      </c>
      <c r="U79" s="49">
        <v>0</v>
      </c>
      <c r="V79" s="50">
        <v>0</v>
      </c>
      <c r="W79" s="50">
        <v>0.006369</v>
      </c>
      <c r="X79" s="50">
        <v>0.003536</v>
      </c>
      <c r="Y79" s="50">
        <v>0.259803</v>
      </c>
      <c r="Z79" s="50">
        <v>0</v>
      </c>
      <c r="AA79" s="50">
        <v>0</v>
      </c>
      <c r="AB79" s="73">
        <v>78</v>
      </c>
      <c r="AC79" s="73"/>
      <c r="AD79" s="74"/>
      <c r="AE79" s="90" t="s">
        <v>302</v>
      </c>
      <c r="AF79" s="102" t="str">
        <f>HYPERLINK("http://ar.wikipedia.org/wiki/خاص:BookSources/0-86232-264-2")</f>
        <v>http://ar.wikipedia.org/wiki/خاص:BookSources/0-86232-264-2</v>
      </c>
      <c r="AG79" s="90" t="s">
        <v>364</v>
      </c>
      <c r="AH79" s="90"/>
      <c r="AI79" s="90"/>
      <c r="AJ79" s="90" t="s">
        <v>435</v>
      </c>
      <c r="AK79" s="90">
        <v>0</v>
      </c>
      <c r="AL79" s="90"/>
      <c r="AM79" s="90" t="str">
        <f>REPLACE(INDEX(GroupVertices[Group],MATCH(Vertices[[#This Row],[Vertex]],GroupVertices[Vertex],0)),1,1,"")</f>
        <v>1</v>
      </c>
      <c r="AN79" s="49"/>
      <c r="AO79" s="50"/>
      <c r="AP79" s="49"/>
      <c r="AQ79" s="50"/>
      <c r="AR79" s="49"/>
      <c r="AS79" s="50"/>
      <c r="AT79" s="49"/>
      <c r="AU79" s="50"/>
      <c r="AV79" s="49"/>
      <c r="AW79" s="49"/>
      <c r="AX79" s="49"/>
      <c r="AY79" s="49"/>
      <c r="AZ79" s="49"/>
      <c r="BA79" s="2"/>
      <c r="BB79" s="3"/>
      <c r="BC79" s="3"/>
      <c r="BD79" s="3"/>
      <c r="BE79" s="3"/>
    </row>
    <row r="80" spans="1:57" ht="41.45" customHeight="1">
      <c r="A80" s="66" t="s">
        <v>288</v>
      </c>
      <c r="C80" s="67"/>
      <c r="D80" s="67" t="s">
        <v>64</v>
      </c>
      <c r="E80" s="68"/>
      <c r="F80" s="70"/>
      <c r="G80" s="100" t="str">
        <f>HYPERLINK("https://upload.wikimedia.org/wikipedia/commons/2/28/EAN-13-ISBN-13.svg")</f>
        <v>https://upload.wikimedia.org/wikipedia/commons/2/28/EAN-13-ISBN-13.svg</v>
      </c>
      <c r="H80" s="67"/>
      <c r="I80" s="71" t="s">
        <v>288</v>
      </c>
      <c r="J80" s="72"/>
      <c r="K80" s="72" t="s">
        <v>75</v>
      </c>
      <c r="L80" s="51" t="s">
        <v>430</v>
      </c>
      <c r="M80" s="75">
        <v>1</v>
      </c>
      <c r="N80" s="76">
        <v>2254.373291015625</v>
      </c>
      <c r="O80" s="76">
        <v>9767.8505859375</v>
      </c>
      <c r="P80" s="77"/>
      <c r="Q80" s="78"/>
      <c r="R80" s="78"/>
      <c r="S80" s="93"/>
      <c r="T80" s="49">
        <v>1</v>
      </c>
      <c r="U80" s="49">
        <v>0</v>
      </c>
      <c r="V80" s="50">
        <v>0</v>
      </c>
      <c r="W80" s="50">
        <v>0.006369</v>
      </c>
      <c r="X80" s="50">
        <v>0.003536</v>
      </c>
      <c r="Y80" s="50">
        <v>0.259803</v>
      </c>
      <c r="Z80" s="50">
        <v>0</v>
      </c>
      <c r="AA80" s="50">
        <v>0</v>
      </c>
      <c r="AB80" s="73">
        <v>79</v>
      </c>
      <c r="AC80" s="73"/>
      <c r="AD80" s="74"/>
      <c r="AE80" s="90" t="s">
        <v>302</v>
      </c>
      <c r="AF80" s="90" t="s">
        <v>360</v>
      </c>
      <c r="AG80" s="90" t="s">
        <v>364</v>
      </c>
      <c r="AH80" s="90" t="s">
        <v>430</v>
      </c>
      <c r="AI80" s="90"/>
      <c r="AJ80" s="90">
        <v>0</v>
      </c>
      <c r="AK80" s="90">
        <v>2</v>
      </c>
      <c r="AL80" s="90"/>
      <c r="AM80" s="90" t="str">
        <f>REPLACE(INDEX(GroupVertices[Group],MATCH(Vertices[[#This Row],[Vertex]],GroupVertices[Vertex],0)),1,1,"")</f>
        <v>1</v>
      </c>
      <c r="AN80" s="49">
        <v>0</v>
      </c>
      <c r="AO80" s="50">
        <v>0</v>
      </c>
      <c r="AP80" s="49">
        <v>0</v>
      </c>
      <c r="AQ80" s="50">
        <v>0</v>
      </c>
      <c r="AR80" s="49">
        <v>0</v>
      </c>
      <c r="AS80" s="50">
        <v>0</v>
      </c>
      <c r="AT80" s="49">
        <v>254</v>
      </c>
      <c r="AU80" s="50">
        <v>100</v>
      </c>
      <c r="AV80" s="49">
        <v>254</v>
      </c>
      <c r="AW80" s="49"/>
      <c r="AX80" s="49"/>
      <c r="AY80" s="49"/>
      <c r="AZ80" s="49"/>
      <c r="BA80" s="2"/>
      <c r="BB80" s="3"/>
      <c r="BC80" s="3"/>
      <c r="BD80" s="3"/>
      <c r="BE80" s="3"/>
    </row>
    <row r="81" spans="1:57" ht="41.45" customHeight="1">
      <c r="A81" s="66" t="s">
        <v>289</v>
      </c>
      <c r="C81" s="67"/>
      <c r="D81" s="67" t="s">
        <v>64</v>
      </c>
      <c r="E81" s="68"/>
      <c r="F81" s="70"/>
      <c r="G81" s="100" t="str">
        <f>HYPERLINK("https://upload.wikimedia.org/wikipedia/commons/2/2e/Arrows-orphan.svg")</f>
        <v>https://upload.wikimedia.org/wikipedia/commons/2/2e/Arrows-orphan.svg</v>
      </c>
      <c r="H81" s="67"/>
      <c r="I81" s="71" t="s">
        <v>289</v>
      </c>
      <c r="J81" s="72"/>
      <c r="K81" s="72" t="s">
        <v>75</v>
      </c>
      <c r="L81" s="51" t="s">
        <v>431</v>
      </c>
      <c r="M81" s="75">
        <v>1</v>
      </c>
      <c r="N81" s="76">
        <v>740.3720703125</v>
      </c>
      <c r="O81" s="76">
        <v>1335.4310302734375</v>
      </c>
      <c r="P81" s="77"/>
      <c r="Q81" s="78"/>
      <c r="R81" s="78"/>
      <c r="S81" s="93"/>
      <c r="T81" s="49">
        <v>1</v>
      </c>
      <c r="U81" s="49">
        <v>0</v>
      </c>
      <c r="V81" s="50">
        <v>0</v>
      </c>
      <c r="W81" s="50">
        <v>0.006369</v>
      </c>
      <c r="X81" s="50">
        <v>0.003536</v>
      </c>
      <c r="Y81" s="50">
        <v>0.259803</v>
      </c>
      <c r="Z81" s="50">
        <v>0</v>
      </c>
      <c r="AA81" s="50">
        <v>0</v>
      </c>
      <c r="AB81" s="73">
        <v>80</v>
      </c>
      <c r="AC81" s="73"/>
      <c r="AD81" s="74"/>
      <c r="AE81" s="90" t="s">
        <v>302</v>
      </c>
      <c r="AF81" s="90" t="s">
        <v>361</v>
      </c>
      <c r="AG81" s="90" t="s">
        <v>364</v>
      </c>
      <c r="AH81" s="90" t="s">
        <v>431</v>
      </c>
      <c r="AI81" s="90"/>
      <c r="AJ81" s="90">
        <v>0.3588235</v>
      </c>
      <c r="AK81" s="90">
        <v>17</v>
      </c>
      <c r="AL81" s="90"/>
      <c r="AM81" s="90" t="str">
        <f>REPLACE(INDEX(GroupVertices[Group],MATCH(Vertices[[#This Row],[Vertex]],GroupVertices[Vertex],0)),1,1,"")</f>
        <v>1</v>
      </c>
      <c r="AN81" s="49">
        <v>0</v>
      </c>
      <c r="AO81" s="50">
        <v>0</v>
      </c>
      <c r="AP81" s="49">
        <v>0</v>
      </c>
      <c r="AQ81" s="50">
        <v>0</v>
      </c>
      <c r="AR81" s="49">
        <v>0</v>
      </c>
      <c r="AS81" s="50">
        <v>0</v>
      </c>
      <c r="AT81" s="49">
        <v>242</v>
      </c>
      <c r="AU81" s="50">
        <v>100</v>
      </c>
      <c r="AV81" s="49">
        <v>242</v>
      </c>
      <c r="AW81" s="49"/>
      <c r="AX81" s="49"/>
      <c r="AY81" s="49"/>
      <c r="AZ81" s="49"/>
      <c r="BA81" s="2"/>
      <c r="BB81" s="3"/>
      <c r="BC81" s="3"/>
      <c r="BD81" s="3"/>
      <c r="BE81" s="3"/>
    </row>
    <row r="82" spans="1:57" ht="41.45" customHeight="1">
      <c r="A82" s="81" t="s">
        <v>275</v>
      </c>
      <c r="C82" s="82"/>
      <c r="D82" s="82" t="s">
        <v>64</v>
      </c>
      <c r="E82" s="83"/>
      <c r="F82" s="85"/>
      <c r="G82" s="101" t="str">
        <f>HYPERLINK("https://upload.wikimedia.org/wikipedia/commons/4/4a/Commons-logo.svg")</f>
        <v>https://upload.wikimedia.org/wikipedia/commons/4/4a/Commons-logo.svg</v>
      </c>
      <c r="H82" s="82"/>
      <c r="I82" s="86" t="s">
        <v>275</v>
      </c>
      <c r="J82" s="87"/>
      <c r="K82" s="87" t="s">
        <v>75</v>
      </c>
      <c r="L82" s="116" t="s">
        <v>433</v>
      </c>
      <c r="M82" s="94">
        <v>1</v>
      </c>
      <c r="N82" s="95">
        <v>826.1292114257812</v>
      </c>
      <c r="O82" s="95">
        <v>3792.518310546875</v>
      </c>
      <c r="P82" s="96"/>
      <c r="Q82" s="97"/>
      <c r="R82" s="97"/>
      <c r="S82" s="98"/>
      <c r="T82" s="49">
        <v>2</v>
      </c>
      <c r="U82" s="49">
        <v>2</v>
      </c>
      <c r="V82" s="50">
        <v>0</v>
      </c>
      <c r="W82" s="50">
        <v>0.006452</v>
      </c>
      <c r="X82" s="50">
        <v>0.004873</v>
      </c>
      <c r="Y82" s="50">
        <v>0.469308</v>
      </c>
      <c r="Z82" s="50">
        <v>0.5</v>
      </c>
      <c r="AA82" s="50">
        <v>0.3333333333333333</v>
      </c>
      <c r="AB82" s="99">
        <v>82</v>
      </c>
      <c r="AC82" s="99"/>
      <c r="AD82" s="89"/>
      <c r="AE82" s="90" t="s">
        <v>302</v>
      </c>
      <c r="AF82" s="90" t="s">
        <v>363</v>
      </c>
      <c r="AG82" s="90" t="s">
        <v>364</v>
      </c>
      <c r="AH82" s="90" t="s">
        <v>433</v>
      </c>
      <c r="AI82" s="90"/>
      <c r="AJ82" s="90">
        <v>0.5743589</v>
      </c>
      <c r="AK82" s="90">
        <v>120</v>
      </c>
      <c r="AL82" s="90"/>
      <c r="AM82" s="90" t="str">
        <f>REPLACE(INDEX(GroupVertices[Group],MATCH(Vertices[[#This Row],[Vertex]],GroupVertices[Vertex],0)),1,1,"")</f>
        <v>1</v>
      </c>
      <c r="AN82" s="49">
        <v>0</v>
      </c>
      <c r="AO82" s="50">
        <v>0</v>
      </c>
      <c r="AP82" s="49">
        <v>0</v>
      </c>
      <c r="AQ82" s="50">
        <v>0</v>
      </c>
      <c r="AR82" s="49">
        <v>0</v>
      </c>
      <c r="AS82" s="50">
        <v>0</v>
      </c>
      <c r="AT82" s="49">
        <v>366</v>
      </c>
      <c r="AU82" s="50">
        <v>100</v>
      </c>
      <c r="AV82" s="49">
        <v>366</v>
      </c>
      <c r="AW82" s="115" t="s">
        <v>2147</v>
      </c>
      <c r="AX82" s="115" t="s">
        <v>2147</v>
      </c>
      <c r="AY82" s="115" t="s">
        <v>2147</v>
      </c>
      <c r="AZ82" s="115" t="s">
        <v>2147</v>
      </c>
      <c r="BA82" s="2"/>
      <c r="BB82" s="3"/>
      <c r="BC82" s="3"/>
      <c r="BD82" s="3"/>
      <c r="BE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2"/>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2"/>
    <dataValidation allowBlank="1" showInputMessage="1" promptTitle="Vertex Tooltip" prompt="Enter optional text that will pop up when the mouse is hovered over the vertex." errorTitle="Invalid Vertex Image Key" sqref="L3:L8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2"/>
    <dataValidation allowBlank="1" showInputMessage="1" promptTitle="Vertex Label Fill Color" prompt="To select an optional fill color for the Label shape, right-click and select Select Color on the right-click menu." sqref="J3:J82"/>
    <dataValidation allowBlank="1" showInputMessage="1" promptTitle="Vertex Image File" prompt="Enter the path to an image file.  Hover over the column header for examples." errorTitle="Invalid Vertex Image Key" sqref="G3:G82"/>
    <dataValidation allowBlank="1" showInputMessage="1" promptTitle="Vertex Color" prompt="To select an optional vertex color, right-click and select Select Color on the right-click menu." sqref="C3:C82"/>
    <dataValidation allowBlank="1" showInputMessage="1" promptTitle="Vertex Opacity" prompt="Enter an optional vertex opacity between 0 (transparent) and 100 (opaque)." errorTitle="Invalid Vertex Opacity" error="The optional vertex opacity must be a whole number between 0 and 10." sqref="F3:F82"/>
    <dataValidation type="list" allowBlank="1" showInputMessage="1" showErrorMessage="1" promptTitle="Vertex Shape" prompt="Select an optional vertex shape." errorTitle="Invalid Vertex Shape" error="You have entered an invalid vertex shape.  Try selecting from the drop-down list instead." sqref="D3:D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2">
      <formula1>ValidVertexLabelPositions</formula1>
    </dataValidation>
    <dataValidation allowBlank="1" showInputMessage="1" showErrorMessage="1" promptTitle="Vertex Name" prompt="Enter the name of the vertex." sqref="A3:A82"/>
  </dataValidations>
  <hyperlinks>
    <hyperlink ref="G70" r:id="rId1" display="https://upload.wikimedia.org/wikipedia/ar/a/a7/%D8%A7%D9%84%D8%B1%D8%A6%D9%8A%D8%B3_%D9%85%D8%AD%D9%85%D8%AF_%D9%86%D8%AC%D9%8A%D8%A8_%D9%81%D9%8A_%D9%85%D9%83%D8%AA%D8%A8_%D8%A7%D9%84%D9%81%D8%B1%D9%8A%D9%82_%D8%AD%D8%B3%D9%8A%D9%86_%D9%81%D8%B1%D9%8A%D8%AF_%D8%A8%D8%B9%D8%AF_%D8%A7%D9%84%D8%A3%D8%B3%D8%AA%D9%8A%D9%84%D8%A7%D8%A1_%D8%B9%D9%84%D9%8A%D9%87.jpg"/>
  </hyperlinks>
  <printOptions/>
  <pageMargins left="0.7" right="0.7" top="0.75" bottom="0.75" header="0.3" footer="0.3"/>
  <pageSetup horizontalDpi="600" verticalDpi="600" orientation="portrait" r:id="rId6"/>
  <drawing r:id="rId5"/>
  <legacyDrawing r:id="rId3"/>
  <tableParts>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7.140625" style="0" bestFit="1"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5" t="s">
        <v>2034</v>
      </c>
      <c r="Z2" s="55" t="s">
        <v>2035</v>
      </c>
      <c r="AA2" s="55" t="s">
        <v>2036</v>
      </c>
      <c r="AB2" s="55" t="s">
        <v>2037</v>
      </c>
      <c r="AC2" s="55" t="s">
        <v>2038</v>
      </c>
      <c r="AD2" s="55" t="s">
        <v>2039</v>
      </c>
      <c r="AE2" s="55" t="s">
        <v>2040</v>
      </c>
      <c r="AF2" s="55" t="s">
        <v>2041</v>
      </c>
      <c r="AG2" s="55" t="s">
        <v>2044</v>
      </c>
      <c r="AH2" s="13" t="s">
        <v>2084</v>
      </c>
      <c r="AI2" s="13" t="s">
        <v>2140</v>
      </c>
    </row>
    <row r="3" spans="1:35" ht="15">
      <c r="A3" s="66" t="s">
        <v>436</v>
      </c>
      <c r="B3" s="67" t="s">
        <v>441</v>
      </c>
      <c r="C3" s="67" t="s">
        <v>56</v>
      </c>
      <c r="D3" s="104"/>
      <c r="E3" s="14"/>
      <c r="F3" s="15" t="s">
        <v>2151</v>
      </c>
      <c r="G3" s="65"/>
      <c r="H3" s="65"/>
      <c r="I3" s="105">
        <v>3</v>
      </c>
      <c r="J3" s="52"/>
      <c r="K3" s="49">
        <v>33</v>
      </c>
      <c r="L3" s="49">
        <v>46</v>
      </c>
      <c r="M3" s="49">
        <v>0</v>
      </c>
      <c r="N3" s="49">
        <v>46</v>
      </c>
      <c r="O3" s="49">
        <v>0</v>
      </c>
      <c r="P3" s="50">
        <v>0.09523809523809523</v>
      </c>
      <c r="Q3" s="50">
        <v>0.17391304347826086</v>
      </c>
      <c r="R3" s="49">
        <v>1</v>
      </c>
      <c r="S3" s="49">
        <v>0</v>
      </c>
      <c r="T3" s="49">
        <v>33</v>
      </c>
      <c r="U3" s="49">
        <v>46</v>
      </c>
      <c r="V3" s="49">
        <v>2</v>
      </c>
      <c r="W3" s="50">
        <v>1.862259</v>
      </c>
      <c r="X3" s="50">
        <v>0.043560606060606064</v>
      </c>
      <c r="Y3" s="49">
        <v>1</v>
      </c>
      <c r="Z3" s="50">
        <v>0.029922202274087373</v>
      </c>
      <c r="AA3" s="49">
        <v>0</v>
      </c>
      <c r="AB3" s="50">
        <v>0</v>
      </c>
      <c r="AC3" s="49">
        <v>0</v>
      </c>
      <c r="AD3" s="50">
        <v>0</v>
      </c>
      <c r="AE3" s="49">
        <v>3341</v>
      </c>
      <c r="AF3" s="50">
        <v>99.9700777977259</v>
      </c>
      <c r="AG3" s="49">
        <v>3342</v>
      </c>
      <c r="AH3" s="106" t="s">
        <v>2085</v>
      </c>
      <c r="AI3" s="106" t="s">
        <v>2141</v>
      </c>
    </row>
    <row r="4" spans="1:35" ht="15">
      <c r="A4" s="66" t="s">
        <v>437</v>
      </c>
      <c r="B4" s="67" t="s">
        <v>442</v>
      </c>
      <c r="C4" s="67" t="s">
        <v>56</v>
      </c>
      <c r="D4" s="104"/>
      <c r="E4" s="14"/>
      <c r="F4" s="15" t="s">
        <v>2152</v>
      </c>
      <c r="G4" s="65"/>
      <c r="H4" s="65"/>
      <c r="I4" s="105">
        <v>4</v>
      </c>
      <c r="J4" s="79"/>
      <c r="K4" s="49">
        <v>24</v>
      </c>
      <c r="L4" s="49">
        <v>110</v>
      </c>
      <c r="M4" s="49">
        <v>0</v>
      </c>
      <c r="N4" s="49">
        <v>110</v>
      </c>
      <c r="O4" s="49">
        <v>0</v>
      </c>
      <c r="P4" s="50">
        <v>0.25</v>
      </c>
      <c r="Q4" s="50">
        <v>0.4</v>
      </c>
      <c r="R4" s="49">
        <v>1</v>
      </c>
      <c r="S4" s="49">
        <v>0</v>
      </c>
      <c r="T4" s="49">
        <v>24</v>
      </c>
      <c r="U4" s="49">
        <v>110</v>
      </c>
      <c r="V4" s="49">
        <v>3</v>
      </c>
      <c r="W4" s="50">
        <v>1.652778</v>
      </c>
      <c r="X4" s="50">
        <v>0.19927536231884058</v>
      </c>
      <c r="Y4" s="49">
        <v>1</v>
      </c>
      <c r="Z4" s="50">
        <v>0.02701242571582928</v>
      </c>
      <c r="AA4" s="49">
        <v>0</v>
      </c>
      <c r="AB4" s="50">
        <v>0</v>
      </c>
      <c r="AC4" s="49">
        <v>0</v>
      </c>
      <c r="AD4" s="50">
        <v>0</v>
      </c>
      <c r="AE4" s="49">
        <v>3701</v>
      </c>
      <c r="AF4" s="50">
        <v>99.97298757428418</v>
      </c>
      <c r="AG4" s="49">
        <v>3702</v>
      </c>
      <c r="AH4" s="106" t="s">
        <v>2086</v>
      </c>
      <c r="AI4" s="106" t="s">
        <v>2142</v>
      </c>
    </row>
    <row r="5" spans="1:35" ht="15">
      <c r="A5" s="66" t="s">
        <v>438</v>
      </c>
      <c r="B5" s="67" t="s">
        <v>443</v>
      </c>
      <c r="C5" s="67" t="s">
        <v>56</v>
      </c>
      <c r="D5" s="104"/>
      <c r="E5" s="14"/>
      <c r="F5" s="15" t="s">
        <v>2153</v>
      </c>
      <c r="G5" s="65"/>
      <c r="H5" s="65"/>
      <c r="I5" s="105">
        <v>5</v>
      </c>
      <c r="J5" s="79"/>
      <c r="K5" s="49">
        <v>16</v>
      </c>
      <c r="L5" s="49">
        <v>60</v>
      </c>
      <c r="M5" s="49">
        <v>0</v>
      </c>
      <c r="N5" s="49">
        <v>60</v>
      </c>
      <c r="O5" s="49">
        <v>1</v>
      </c>
      <c r="P5" s="50">
        <v>0.3409090909090909</v>
      </c>
      <c r="Q5" s="50">
        <v>0.5084745762711864</v>
      </c>
      <c r="R5" s="49">
        <v>1</v>
      </c>
      <c r="S5" s="49">
        <v>0</v>
      </c>
      <c r="T5" s="49">
        <v>16</v>
      </c>
      <c r="U5" s="49">
        <v>60</v>
      </c>
      <c r="V5" s="49">
        <v>3</v>
      </c>
      <c r="W5" s="50">
        <v>1.648438</v>
      </c>
      <c r="X5" s="50">
        <v>0.24583333333333332</v>
      </c>
      <c r="Y5" s="49">
        <v>0</v>
      </c>
      <c r="Z5" s="50">
        <v>0</v>
      </c>
      <c r="AA5" s="49">
        <v>0</v>
      </c>
      <c r="AB5" s="50">
        <v>0</v>
      </c>
      <c r="AC5" s="49">
        <v>0</v>
      </c>
      <c r="AD5" s="50">
        <v>0</v>
      </c>
      <c r="AE5" s="49">
        <v>4143</v>
      </c>
      <c r="AF5" s="50">
        <v>100</v>
      </c>
      <c r="AG5" s="49">
        <v>4143</v>
      </c>
      <c r="AH5" s="106" t="s">
        <v>2087</v>
      </c>
      <c r="AI5" s="106" t="s">
        <v>2143</v>
      </c>
    </row>
    <row r="6" spans="1:35" ht="15">
      <c r="A6" s="66" t="s">
        <v>439</v>
      </c>
      <c r="B6" s="67" t="s">
        <v>444</v>
      </c>
      <c r="C6" s="67" t="s">
        <v>56</v>
      </c>
      <c r="D6" s="104"/>
      <c r="E6" s="14"/>
      <c r="F6" s="15" t="s">
        <v>2154</v>
      </c>
      <c r="G6" s="65"/>
      <c r="H6" s="65"/>
      <c r="I6" s="105">
        <v>6</v>
      </c>
      <c r="J6" s="79"/>
      <c r="K6" s="49">
        <v>5</v>
      </c>
      <c r="L6" s="49">
        <v>8</v>
      </c>
      <c r="M6" s="49">
        <v>0</v>
      </c>
      <c r="N6" s="49">
        <v>8</v>
      </c>
      <c r="O6" s="49">
        <v>0</v>
      </c>
      <c r="P6" s="50">
        <v>0.3333333333333333</v>
      </c>
      <c r="Q6" s="50">
        <v>0.5</v>
      </c>
      <c r="R6" s="49">
        <v>1</v>
      </c>
      <c r="S6" s="49">
        <v>0</v>
      </c>
      <c r="T6" s="49">
        <v>5</v>
      </c>
      <c r="U6" s="49">
        <v>8</v>
      </c>
      <c r="V6" s="49">
        <v>3</v>
      </c>
      <c r="W6" s="50">
        <v>1.2</v>
      </c>
      <c r="X6" s="50">
        <v>0.4</v>
      </c>
      <c r="Y6" s="49">
        <v>0</v>
      </c>
      <c r="Z6" s="50">
        <v>0</v>
      </c>
      <c r="AA6" s="49">
        <v>0</v>
      </c>
      <c r="AB6" s="50">
        <v>0</v>
      </c>
      <c r="AC6" s="49">
        <v>0</v>
      </c>
      <c r="AD6" s="50">
        <v>0</v>
      </c>
      <c r="AE6" s="49">
        <v>1073</v>
      </c>
      <c r="AF6" s="50">
        <v>100</v>
      </c>
      <c r="AG6" s="49">
        <v>1073</v>
      </c>
      <c r="AH6" s="106" t="s">
        <v>2088</v>
      </c>
      <c r="AI6" s="106" t="s">
        <v>2144</v>
      </c>
    </row>
    <row r="7" spans="1:35" ht="15">
      <c r="A7" s="66" t="s">
        <v>440</v>
      </c>
      <c r="B7" s="67" t="s">
        <v>445</v>
      </c>
      <c r="C7" s="67" t="s">
        <v>56</v>
      </c>
      <c r="D7" s="104"/>
      <c r="E7" s="14"/>
      <c r="F7" s="15" t="s">
        <v>2155</v>
      </c>
      <c r="G7" s="65"/>
      <c r="H7" s="65"/>
      <c r="I7" s="105">
        <v>7</v>
      </c>
      <c r="J7" s="79"/>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640</v>
      </c>
      <c r="AF7" s="50">
        <v>100</v>
      </c>
      <c r="AG7" s="49">
        <v>640</v>
      </c>
      <c r="AH7" s="106" t="s">
        <v>2089</v>
      </c>
      <c r="AI7" s="106" t="s">
        <v>2145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90" t="s">
        <v>436</v>
      </c>
      <c r="B2" s="106" t="s">
        <v>274</v>
      </c>
      <c r="C2" s="90">
        <f>VLOOKUP(GroupVertices[[#This Row],[Vertex]],Vertices[],MATCH("ID",Vertices[[#Headers],[Vertex]:[Top Word Pairs in Content by Salience]],0),FALSE)</f>
        <v>8</v>
      </c>
    </row>
    <row r="3" spans="1:3" ht="15">
      <c r="A3" s="91" t="s">
        <v>436</v>
      </c>
      <c r="B3" s="106" t="s">
        <v>275</v>
      </c>
      <c r="C3" s="90">
        <f>VLOOKUP(GroupVertices[[#This Row],[Vertex]],Vertices[],MATCH("ID",Vertices[[#Headers],[Vertex]:[Top Word Pairs in Content by Salience]],0),FALSE)</f>
        <v>82</v>
      </c>
    </row>
    <row r="4" spans="1:3" ht="15">
      <c r="A4" s="91" t="s">
        <v>436</v>
      </c>
      <c r="B4" s="106" t="s">
        <v>212</v>
      </c>
      <c r="C4" s="90">
        <f>VLOOKUP(GroupVertices[[#This Row],[Vertex]],Vertices[],MATCH("ID",Vertices[[#Headers],[Vertex]:[Top Word Pairs in Content by Salience]],0),FALSE)</f>
        <v>3</v>
      </c>
    </row>
    <row r="5" spans="1:3" ht="15">
      <c r="A5" s="91" t="s">
        <v>436</v>
      </c>
      <c r="B5" s="106" t="s">
        <v>269</v>
      </c>
      <c r="C5" s="90">
        <f>VLOOKUP(GroupVertices[[#This Row],[Vertex]],Vertices[],MATCH("ID",Vertices[[#Headers],[Vertex]:[Top Word Pairs in Content by Salience]],0),FALSE)</f>
        <v>51</v>
      </c>
    </row>
    <row r="6" spans="1:3" ht="15">
      <c r="A6" s="91" t="s">
        <v>436</v>
      </c>
      <c r="B6" s="106" t="s">
        <v>289</v>
      </c>
      <c r="C6" s="90">
        <f>VLOOKUP(GroupVertices[[#This Row],[Vertex]],Vertices[],MATCH("ID",Vertices[[#Headers],[Vertex]:[Top Word Pairs in Content by Salience]],0),FALSE)</f>
        <v>80</v>
      </c>
    </row>
    <row r="7" spans="1:3" ht="15">
      <c r="A7" s="91" t="s">
        <v>436</v>
      </c>
      <c r="B7" s="106" t="s">
        <v>288</v>
      </c>
      <c r="C7" s="90">
        <f>VLOOKUP(GroupVertices[[#This Row],[Vertex]],Vertices[],MATCH("ID",Vertices[[#Headers],[Vertex]:[Top Word Pairs in Content by Salience]],0),FALSE)</f>
        <v>79</v>
      </c>
    </row>
    <row r="8" spans="1:3" ht="15">
      <c r="A8" s="91" t="s">
        <v>436</v>
      </c>
      <c r="B8" s="106" t="s">
        <v>287</v>
      </c>
      <c r="C8" s="90">
        <f>VLOOKUP(GroupVertices[[#This Row],[Vertex]],Vertices[],MATCH("ID",Vertices[[#Headers],[Vertex]:[Top Word Pairs in Content by Salience]],0),FALSE)</f>
        <v>78</v>
      </c>
    </row>
    <row r="9" spans="1:3" ht="15">
      <c r="A9" s="91" t="s">
        <v>436</v>
      </c>
      <c r="B9" s="106" t="s">
        <v>266</v>
      </c>
      <c r="C9" s="90">
        <f>VLOOKUP(GroupVertices[[#This Row],[Vertex]],Vertices[],MATCH("ID",Vertices[[#Headers],[Vertex]:[Top Word Pairs in Content by Salience]],0),FALSE)</f>
        <v>77</v>
      </c>
    </row>
    <row r="10" spans="1:3" ht="15">
      <c r="A10" s="91" t="s">
        <v>436</v>
      </c>
      <c r="B10" s="106" t="s">
        <v>286</v>
      </c>
      <c r="C10" s="90">
        <f>VLOOKUP(GroupVertices[[#This Row],[Vertex]],Vertices[],MATCH("ID",Vertices[[#Headers],[Vertex]:[Top Word Pairs in Content by Salience]],0),FALSE)</f>
        <v>74</v>
      </c>
    </row>
    <row r="11" spans="1:3" ht="15">
      <c r="A11" s="91" t="s">
        <v>436</v>
      </c>
      <c r="B11" s="106" t="s">
        <v>258</v>
      </c>
      <c r="C11" s="90">
        <f>VLOOKUP(GroupVertices[[#This Row],[Vertex]],Vertices[],MATCH("ID",Vertices[[#Headers],[Vertex]:[Top Word Pairs in Content by Salience]],0),FALSE)</f>
        <v>72</v>
      </c>
    </row>
    <row r="12" spans="1:3" ht="15">
      <c r="A12" s="91" t="s">
        <v>436</v>
      </c>
      <c r="B12" s="106" t="s">
        <v>257</v>
      </c>
      <c r="C12" s="90">
        <f>VLOOKUP(GroupVertices[[#This Row],[Vertex]],Vertices[],MATCH("ID",Vertices[[#Headers],[Vertex]:[Top Word Pairs in Content by Salience]],0),FALSE)</f>
        <v>71</v>
      </c>
    </row>
    <row r="13" spans="1:3" ht="15">
      <c r="A13" s="91" t="s">
        <v>436</v>
      </c>
      <c r="B13" s="106" t="s">
        <v>256</v>
      </c>
      <c r="C13" s="90">
        <f>VLOOKUP(GroupVertices[[#This Row],[Vertex]],Vertices[],MATCH("ID",Vertices[[#Headers],[Vertex]:[Top Word Pairs in Content by Salience]],0),FALSE)</f>
        <v>70</v>
      </c>
    </row>
    <row r="14" spans="1:3" ht="15">
      <c r="A14" s="91" t="s">
        <v>436</v>
      </c>
      <c r="B14" s="106" t="s">
        <v>255</v>
      </c>
      <c r="C14" s="90">
        <f>VLOOKUP(GroupVertices[[#This Row],[Vertex]],Vertices[],MATCH("ID",Vertices[[#Headers],[Vertex]:[Top Word Pairs in Content by Salience]],0),FALSE)</f>
        <v>40</v>
      </c>
    </row>
    <row r="15" spans="1:3" ht="15">
      <c r="A15" s="91" t="s">
        <v>436</v>
      </c>
      <c r="B15" s="106" t="s">
        <v>285</v>
      </c>
      <c r="C15" s="90">
        <f>VLOOKUP(GroupVertices[[#This Row],[Vertex]],Vertices[],MATCH("ID",Vertices[[#Headers],[Vertex]:[Top Word Pairs in Content by Salience]],0),FALSE)</f>
        <v>69</v>
      </c>
    </row>
    <row r="16" spans="1:3" ht="15">
      <c r="A16" s="91" t="s">
        <v>436</v>
      </c>
      <c r="B16" s="106" t="s">
        <v>284</v>
      </c>
      <c r="C16" s="90">
        <f>VLOOKUP(GroupVertices[[#This Row],[Vertex]],Vertices[],MATCH("ID",Vertices[[#Headers],[Vertex]:[Top Word Pairs in Content by Salience]],0),FALSE)</f>
        <v>68</v>
      </c>
    </row>
    <row r="17" spans="1:3" ht="15">
      <c r="A17" s="91" t="s">
        <v>436</v>
      </c>
      <c r="B17" s="106" t="s">
        <v>283</v>
      </c>
      <c r="C17" s="90">
        <f>VLOOKUP(GroupVertices[[#This Row],[Vertex]],Vertices[],MATCH("ID",Vertices[[#Headers],[Vertex]:[Top Word Pairs in Content by Salience]],0),FALSE)</f>
        <v>64</v>
      </c>
    </row>
    <row r="18" spans="1:3" ht="15">
      <c r="A18" s="91" t="s">
        <v>436</v>
      </c>
      <c r="B18" s="106" t="s">
        <v>240</v>
      </c>
      <c r="C18" s="90">
        <f>VLOOKUP(GroupVertices[[#This Row],[Vertex]],Vertices[],MATCH("ID",Vertices[[#Headers],[Vertex]:[Top Word Pairs in Content by Salience]],0),FALSE)</f>
        <v>61</v>
      </c>
    </row>
    <row r="19" spans="1:3" ht="15">
      <c r="A19" s="91" t="s">
        <v>436</v>
      </c>
      <c r="B19" s="106" t="s">
        <v>223</v>
      </c>
      <c r="C19" s="90">
        <f>VLOOKUP(GroupVertices[[#This Row],[Vertex]],Vertices[],MATCH("ID",Vertices[[#Headers],[Vertex]:[Top Word Pairs in Content by Salience]],0),FALSE)</f>
        <v>29</v>
      </c>
    </row>
    <row r="20" spans="1:3" ht="15">
      <c r="A20" s="91" t="s">
        <v>436</v>
      </c>
      <c r="B20" s="106" t="s">
        <v>282</v>
      </c>
      <c r="C20" s="90">
        <f>VLOOKUP(GroupVertices[[#This Row],[Vertex]],Vertices[],MATCH("ID",Vertices[[#Headers],[Vertex]:[Top Word Pairs in Content by Salience]],0),FALSE)</f>
        <v>37</v>
      </c>
    </row>
    <row r="21" spans="1:3" ht="15">
      <c r="A21" s="91" t="s">
        <v>436</v>
      </c>
      <c r="B21" s="106" t="s">
        <v>281</v>
      </c>
      <c r="C21" s="90">
        <f>VLOOKUP(GroupVertices[[#This Row],[Vertex]],Vertices[],MATCH("ID",Vertices[[#Headers],[Vertex]:[Top Word Pairs in Content by Salience]],0),FALSE)</f>
        <v>36</v>
      </c>
    </row>
    <row r="22" spans="1:3" ht="15">
      <c r="A22" s="91" t="s">
        <v>436</v>
      </c>
      <c r="B22" s="106" t="s">
        <v>226</v>
      </c>
      <c r="C22" s="90">
        <f>VLOOKUP(GroupVertices[[#This Row],[Vertex]],Vertices[],MATCH("ID",Vertices[[#Headers],[Vertex]:[Top Word Pairs in Content by Salience]],0),FALSE)</f>
        <v>35</v>
      </c>
    </row>
    <row r="23" spans="1:3" ht="15">
      <c r="A23" s="91" t="s">
        <v>436</v>
      </c>
      <c r="B23" s="106" t="s">
        <v>280</v>
      </c>
      <c r="C23" s="90">
        <f>VLOOKUP(GroupVertices[[#This Row],[Vertex]],Vertices[],MATCH("ID",Vertices[[#Headers],[Vertex]:[Top Word Pairs in Content by Salience]],0),FALSE)</f>
        <v>34</v>
      </c>
    </row>
    <row r="24" spans="1:3" ht="15">
      <c r="A24" s="91" t="s">
        <v>436</v>
      </c>
      <c r="B24" s="106" t="s">
        <v>225</v>
      </c>
      <c r="C24" s="90">
        <f>VLOOKUP(GroupVertices[[#This Row],[Vertex]],Vertices[],MATCH("ID",Vertices[[#Headers],[Vertex]:[Top Word Pairs in Content by Salience]],0),FALSE)</f>
        <v>33</v>
      </c>
    </row>
    <row r="25" spans="1:3" ht="15">
      <c r="A25" s="91" t="s">
        <v>436</v>
      </c>
      <c r="B25" s="106" t="s">
        <v>222</v>
      </c>
      <c r="C25" s="90">
        <f>VLOOKUP(GroupVertices[[#This Row],[Vertex]],Vertices[],MATCH("ID",Vertices[[#Headers],[Vertex]:[Top Word Pairs in Content by Salience]],0),FALSE)</f>
        <v>27</v>
      </c>
    </row>
    <row r="26" spans="1:3" ht="15">
      <c r="A26" s="91" t="s">
        <v>436</v>
      </c>
      <c r="B26" s="106" t="s">
        <v>221</v>
      </c>
      <c r="C26" s="90">
        <f>VLOOKUP(GroupVertices[[#This Row],[Vertex]],Vertices[],MATCH("ID",Vertices[[#Headers],[Vertex]:[Top Word Pairs in Content by Salience]],0),FALSE)</f>
        <v>26</v>
      </c>
    </row>
    <row r="27" spans="1:3" ht="15">
      <c r="A27" s="91" t="s">
        <v>436</v>
      </c>
      <c r="B27" s="106" t="s">
        <v>279</v>
      </c>
      <c r="C27" s="90">
        <f>VLOOKUP(GroupVertices[[#This Row],[Vertex]],Vertices[],MATCH("ID",Vertices[[#Headers],[Vertex]:[Top Word Pairs in Content by Salience]],0),FALSE)</f>
        <v>24</v>
      </c>
    </row>
    <row r="28" spans="1:3" ht="15">
      <c r="A28" s="91" t="s">
        <v>436</v>
      </c>
      <c r="B28" s="106" t="s">
        <v>278</v>
      </c>
      <c r="C28" s="90">
        <f>VLOOKUP(GroupVertices[[#This Row],[Vertex]],Vertices[],MATCH("ID",Vertices[[#Headers],[Vertex]:[Top Word Pairs in Content by Salience]],0),FALSE)</f>
        <v>23</v>
      </c>
    </row>
    <row r="29" spans="1:3" ht="15">
      <c r="A29" s="91" t="s">
        <v>436</v>
      </c>
      <c r="B29" s="106" t="s">
        <v>277</v>
      </c>
      <c r="C29" s="90">
        <f>VLOOKUP(GroupVertices[[#This Row],[Vertex]],Vertices[],MATCH("ID",Vertices[[#Headers],[Vertex]:[Top Word Pairs in Content by Salience]],0),FALSE)</f>
        <v>21</v>
      </c>
    </row>
    <row r="30" spans="1:3" ht="15">
      <c r="A30" s="91" t="s">
        <v>436</v>
      </c>
      <c r="B30" s="106" t="s">
        <v>276</v>
      </c>
      <c r="C30" s="90">
        <f>VLOOKUP(GroupVertices[[#This Row],[Vertex]],Vertices[],MATCH("ID",Vertices[[#Headers],[Vertex]:[Top Word Pairs in Content by Salience]],0),FALSE)</f>
        <v>17</v>
      </c>
    </row>
    <row r="31" spans="1:3" ht="15">
      <c r="A31" s="91" t="s">
        <v>436</v>
      </c>
      <c r="B31" s="106" t="s">
        <v>215</v>
      </c>
      <c r="C31" s="90">
        <f>VLOOKUP(GroupVertices[[#This Row],[Vertex]],Vertices[],MATCH("ID",Vertices[[#Headers],[Vertex]:[Top Word Pairs in Content by Salience]],0),FALSE)</f>
        <v>15</v>
      </c>
    </row>
    <row r="32" spans="1:3" ht="15">
      <c r="A32" s="91" t="s">
        <v>436</v>
      </c>
      <c r="B32" s="106" t="s">
        <v>213</v>
      </c>
      <c r="C32" s="90">
        <f>VLOOKUP(GroupVertices[[#This Row],[Vertex]],Vertices[],MATCH("ID",Vertices[[#Headers],[Vertex]:[Top Word Pairs in Content by Salience]],0),FALSE)</f>
        <v>9</v>
      </c>
    </row>
    <row r="33" spans="1:3" ht="15">
      <c r="A33" s="91" t="s">
        <v>436</v>
      </c>
      <c r="B33" s="106" t="s">
        <v>211</v>
      </c>
      <c r="C33" s="90">
        <f>VLOOKUP(GroupVertices[[#This Row],[Vertex]],Vertices[],MATCH("ID",Vertices[[#Headers],[Vertex]:[Top Word Pairs in Content by Salience]],0),FALSE)</f>
        <v>5</v>
      </c>
    </row>
    <row r="34" spans="1:3" ht="15">
      <c r="A34" s="91" t="s">
        <v>436</v>
      </c>
      <c r="B34" s="106" t="s">
        <v>290</v>
      </c>
      <c r="C34" s="90">
        <f>VLOOKUP(GroupVertices[[#This Row],[Vertex]],Vertices[],MATCH("ID",Vertices[[#Headers],[Vertex]:[Top Word Pairs in Content by Salience]],0),FALSE)</f>
        <v>4</v>
      </c>
    </row>
    <row r="35" spans="1:3" ht="15">
      <c r="A35" s="91" t="s">
        <v>437</v>
      </c>
      <c r="B35" s="106" t="s">
        <v>270</v>
      </c>
      <c r="C35" s="90">
        <f>VLOOKUP(GroupVertices[[#This Row],[Vertex]],Vertices[],MATCH("ID",Vertices[[#Headers],[Vertex]:[Top Word Pairs in Content by Salience]],0),FALSE)</f>
        <v>10</v>
      </c>
    </row>
    <row r="36" spans="1:3" ht="15">
      <c r="A36" s="91" t="s">
        <v>437</v>
      </c>
      <c r="B36" s="106" t="s">
        <v>233</v>
      </c>
      <c r="C36" s="90">
        <f>VLOOKUP(GroupVertices[[#This Row],[Vertex]],Vertices[],MATCH("ID",Vertices[[#Headers],[Vertex]:[Top Word Pairs in Content by Salience]],0),FALSE)</f>
        <v>12</v>
      </c>
    </row>
    <row r="37" spans="1:3" ht="15">
      <c r="A37" s="91" t="s">
        <v>437</v>
      </c>
      <c r="B37" s="106" t="s">
        <v>273</v>
      </c>
      <c r="C37" s="90">
        <f>VLOOKUP(GroupVertices[[#This Row],[Vertex]],Vertices[],MATCH("ID",Vertices[[#Headers],[Vertex]:[Top Word Pairs in Content by Salience]],0),FALSE)</f>
        <v>44</v>
      </c>
    </row>
    <row r="38" spans="1:3" ht="15">
      <c r="A38" s="91" t="s">
        <v>437</v>
      </c>
      <c r="B38" s="106" t="s">
        <v>236</v>
      </c>
      <c r="C38" s="90">
        <f>VLOOKUP(GroupVertices[[#This Row],[Vertex]],Vertices[],MATCH("ID",Vertices[[#Headers],[Vertex]:[Top Word Pairs in Content by Salience]],0),FALSE)</f>
        <v>43</v>
      </c>
    </row>
    <row r="39" spans="1:3" ht="15">
      <c r="A39" s="91" t="s">
        <v>437</v>
      </c>
      <c r="B39" s="106" t="s">
        <v>238</v>
      </c>
      <c r="C39" s="90">
        <f>VLOOKUP(GroupVertices[[#This Row],[Vertex]],Vertices[],MATCH("ID",Vertices[[#Headers],[Vertex]:[Top Word Pairs in Content by Salience]],0),FALSE)</f>
        <v>39</v>
      </c>
    </row>
    <row r="40" spans="1:3" ht="15">
      <c r="A40" s="91" t="s">
        <v>437</v>
      </c>
      <c r="B40" s="106" t="s">
        <v>247</v>
      </c>
      <c r="C40" s="90">
        <f>VLOOKUP(GroupVertices[[#This Row],[Vertex]],Vertices[],MATCH("ID",Vertices[[#Headers],[Vertex]:[Top Word Pairs in Content by Salience]],0),FALSE)</f>
        <v>38</v>
      </c>
    </row>
    <row r="41" spans="1:3" ht="15">
      <c r="A41" s="91" t="s">
        <v>437</v>
      </c>
      <c r="B41" s="106" t="s">
        <v>243</v>
      </c>
      <c r="C41" s="90">
        <f>VLOOKUP(GroupVertices[[#This Row],[Vertex]],Vertices[],MATCH("ID",Vertices[[#Headers],[Vertex]:[Top Word Pairs in Content by Salience]],0),FALSE)</f>
        <v>7</v>
      </c>
    </row>
    <row r="42" spans="1:3" ht="15">
      <c r="A42" s="91" t="s">
        <v>437</v>
      </c>
      <c r="B42" s="106" t="s">
        <v>235</v>
      </c>
      <c r="C42" s="90">
        <f>VLOOKUP(GroupVertices[[#This Row],[Vertex]],Vertices[],MATCH("ID",Vertices[[#Headers],[Vertex]:[Top Word Pairs in Content by Salience]],0),FALSE)</f>
        <v>56</v>
      </c>
    </row>
    <row r="43" spans="1:3" ht="15">
      <c r="A43" s="91" t="s">
        <v>437</v>
      </c>
      <c r="B43" s="106" t="s">
        <v>237</v>
      </c>
      <c r="C43" s="90">
        <f>VLOOKUP(GroupVertices[[#This Row],[Vertex]],Vertices[],MATCH("ID",Vertices[[#Headers],[Vertex]:[Top Word Pairs in Content by Salience]],0),FALSE)</f>
        <v>59</v>
      </c>
    </row>
    <row r="44" spans="1:3" ht="15">
      <c r="A44" s="91" t="s">
        <v>437</v>
      </c>
      <c r="B44" s="106" t="s">
        <v>239</v>
      </c>
      <c r="C44" s="90">
        <f>VLOOKUP(GroupVertices[[#This Row],[Vertex]],Vertices[],MATCH("ID",Vertices[[#Headers],[Vertex]:[Top Word Pairs in Content by Salience]],0),FALSE)</f>
        <v>54</v>
      </c>
    </row>
    <row r="45" spans="1:3" ht="15">
      <c r="A45" s="91" t="s">
        <v>437</v>
      </c>
      <c r="B45" s="106" t="s">
        <v>230</v>
      </c>
      <c r="C45" s="90">
        <f>VLOOKUP(GroupVertices[[#This Row],[Vertex]],Vertices[],MATCH("ID",Vertices[[#Headers],[Vertex]:[Top Word Pairs in Content by Salience]],0),FALSE)</f>
        <v>14</v>
      </c>
    </row>
    <row r="46" spans="1:3" ht="15">
      <c r="A46" s="91" t="s">
        <v>437</v>
      </c>
      <c r="B46" s="106" t="s">
        <v>232</v>
      </c>
      <c r="C46" s="90">
        <f>VLOOKUP(GroupVertices[[#This Row],[Vertex]],Vertices[],MATCH("ID",Vertices[[#Headers],[Vertex]:[Top Word Pairs in Content by Salience]],0),FALSE)</f>
        <v>57</v>
      </c>
    </row>
    <row r="47" spans="1:3" ht="15">
      <c r="A47" s="91" t="s">
        <v>437</v>
      </c>
      <c r="B47" s="106" t="s">
        <v>234</v>
      </c>
      <c r="C47" s="90">
        <f>VLOOKUP(GroupVertices[[#This Row],[Vertex]],Vertices[],MATCH("ID",Vertices[[#Headers],[Vertex]:[Top Word Pairs in Content by Salience]],0),FALSE)</f>
        <v>31</v>
      </c>
    </row>
    <row r="48" spans="1:3" ht="15">
      <c r="A48" s="91" t="s">
        <v>437</v>
      </c>
      <c r="B48" s="106" t="s">
        <v>227</v>
      </c>
      <c r="C48" s="90">
        <f>VLOOKUP(GroupVertices[[#This Row],[Vertex]],Vertices[],MATCH("ID",Vertices[[#Headers],[Vertex]:[Top Word Pairs in Content by Salience]],0),FALSE)</f>
        <v>42</v>
      </c>
    </row>
    <row r="49" spans="1:3" ht="15">
      <c r="A49" s="91" t="s">
        <v>437</v>
      </c>
      <c r="B49" s="106" t="s">
        <v>229</v>
      </c>
      <c r="C49" s="90">
        <f>VLOOKUP(GroupVertices[[#This Row],[Vertex]],Vertices[],MATCH("ID",Vertices[[#Headers],[Vertex]:[Top Word Pairs in Content by Salience]],0),FALSE)</f>
        <v>52</v>
      </c>
    </row>
    <row r="50" spans="1:3" ht="15">
      <c r="A50" s="91" t="s">
        <v>437</v>
      </c>
      <c r="B50" s="106" t="s">
        <v>231</v>
      </c>
      <c r="C50" s="90">
        <f>VLOOKUP(GroupVertices[[#This Row],[Vertex]],Vertices[],MATCH("ID",Vertices[[#Headers],[Vertex]:[Top Word Pairs in Content by Salience]],0),FALSE)</f>
        <v>41</v>
      </c>
    </row>
    <row r="51" spans="1:3" ht="15">
      <c r="A51" s="91" t="s">
        <v>437</v>
      </c>
      <c r="B51" s="106" t="s">
        <v>217</v>
      </c>
      <c r="C51" s="90">
        <f>VLOOKUP(GroupVertices[[#This Row],[Vertex]],Vertices[],MATCH("ID",Vertices[[#Headers],[Vertex]:[Top Word Pairs in Content by Salience]],0),FALSE)</f>
        <v>20</v>
      </c>
    </row>
    <row r="52" spans="1:3" ht="15">
      <c r="A52" s="91" t="s">
        <v>437</v>
      </c>
      <c r="B52" s="106" t="s">
        <v>228</v>
      </c>
      <c r="C52" s="90">
        <f>VLOOKUP(GroupVertices[[#This Row],[Vertex]],Vertices[],MATCH("ID",Vertices[[#Headers],[Vertex]:[Top Word Pairs in Content by Salience]],0),FALSE)</f>
        <v>13</v>
      </c>
    </row>
    <row r="53" spans="1:3" ht="15">
      <c r="A53" s="91" t="s">
        <v>437</v>
      </c>
      <c r="B53" s="106" t="s">
        <v>224</v>
      </c>
      <c r="C53" s="90">
        <f>VLOOKUP(GroupVertices[[#This Row],[Vertex]],Vertices[],MATCH("ID",Vertices[[#Headers],[Vertex]:[Top Word Pairs in Content by Salience]],0),FALSE)</f>
        <v>30</v>
      </c>
    </row>
    <row r="54" spans="1:3" ht="15">
      <c r="A54" s="91" t="s">
        <v>437</v>
      </c>
      <c r="B54" s="106" t="s">
        <v>220</v>
      </c>
      <c r="C54" s="90">
        <f>VLOOKUP(GroupVertices[[#This Row],[Vertex]],Vertices[],MATCH("ID",Vertices[[#Headers],[Vertex]:[Top Word Pairs in Content by Salience]],0),FALSE)</f>
        <v>25</v>
      </c>
    </row>
    <row r="55" spans="1:3" ht="15">
      <c r="A55" s="91" t="s">
        <v>437</v>
      </c>
      <c r="B55" s="106" t="s">
        <v>219</v>
      </c>
      <c r="C55" s="90">
        <f>VLOOKUP(GroupVertices[[#This Row],[Vertex]],Vertices[],MATCH("ID",Vertices[[#Headers],[Vertex]:[Top Word Pairs in Content by Salience]],0),FALSE)</f>
        <v>19</v>
      </c>
    </row>
    <row r="56" spans="1:3" ht="15">
      <c r="A56" s="91" t="s">
        <v>437</v>
      </c>
      <c r="B56" s="106" t="s">
        <v>218</v>
      </c>
      <c r="C56" s="90">
        <f>VLOOKUP(GroupVertices[[#This Row],[Vertex]],Vertices[],MATCH("ID",Vertices[[#Headers],[Vertex]:[Top Word Pairs in Content by Salience]],0),FALSE)</f>
        <v>22</v>
      </c>
    </row>
    <row r="57" spans="1:3" ht="15">
      <c r="A57" s="91" t="s">
        <v>437</v>
      </c>
      <c r="B57" s="106" t="s">
        <v>216</v>
      </c>
      <c r="C57" s="90">
        <f>VLOOKUP(GroupVertices[[#This Row],[Vertex]],Vertices[],MATCH("ID",Vertices[[#Headers],[Vertex]:[Top Word Pairs in Content by Salience]],0),FALSE)</f>
        <v>18</v>
      </c>
    </row>
    <row r="58" spans="1:3" ht="15">
      <c r="A58" s="91" t="s">
        <v>437</v>
      </c>
      <c r="B58" s="106" t="s">
        <v>214</v>
      </c>
      <c r="C58" s="90">
        <f>VLOOKUP(GroupVertices[[#This Row],[Vertex]],Vertices[],MATCH("ID",Vertices[[#Headers],[Vertex]:[Top Word Pairs in Content by Salience]],0),FALSE)</f>
        <v>11</v>
      </c>
    </row>
    <row r="59" spans="1:3" ht="15">
      <c r="A59" s="91" t="s">
        <v>438</v>
      </c>
      <c r="B59" s="106" t="s">
        <v>272</v>
      </c>
      <c r="C59" s="90">
        <f>VLOOKUP(GroupVertices[[#This Row],[Vertex]],Vertices[],MATCH("ID",Vertices[[#Headers],[Vertex]:[Top Word Pairs in Content by Salience]],0),FALSE)</f>
        <v>81</v>
      </c>
    </row>
    <row r="60" spans="1:3" ht="15">
      <c r="A60" s="91" t="s">
        <v>438</v>
      </c>
      <c r="B60" s="106" t="s">
        <v>267</v>
      </c>
      <c r="C60" s="90">
        <f>VLOOKUP(GroupVertices[[#This Row],[Vertex]],Vertices[],MATCH("ID",Vertices[[#Headers],[Vertex]:[Top Word Pairs in Content by Salience]],0),FALSE)</f>
        <v>53</v>
      </c>
    </row>
    <row r="61" spans="1:3" ht="15">
      <c r="A61" s="91" t="s">
        <v>438</v>
      </c>
      <c r="B61" s="106" t="s">
        <v>271</v>
      </c>
      <c r="C61" s="90">
        <f>VLOOKUP(GroupVertices[[#This Row],[Vertex]],Vertices[],MATCH("ID",Vertices[[#Headers],[Vertex]:[Top Word Pairs in Content by Salience]],0),FALSE)</f>
        <v>28</v>
      </c>
    </row>
    <row r="62" spans="1:3" ht="15">
      <c r="A62" s="91" t="s">
        <v>438</v>
      </c>
      <c r="B62" s="106" t="s">
        <v>261</v>
      </c>
      <c r="C62" s="90">
        <f>VLOOKUP(GroupVertices[[#This Row],[Vertex]],Vertices[],MATCH("ID",Vertices[[#Headers],[Vertex]:[Top Word Pairs in Content by Salience]],0),FALSE)</f>
        <v>76</v>
      </c>
    </row>
    <row r="63" spans="1:3" ht="15">
      <c r="A63" s="91" t="s">
        <v>438</v>
      </c>
      <c r="B63" s="106" t="s">
        <v>260</v>
      </c>
      <c r="C63" s="90">
        <f>VLOOKUP(GroupVertices[[#This Row],[Vertex]],Vertices[],MATCH("ID",Vertices[[#Headers],[Vertex]:[Top Word Pairs in Content by Salience]],0),FALSE)</f>
        <v>75</v>
      </c>
    </row>
    <row r="64" spans="1:3" ht="15">
      <c r="A64" s="91" t="s">
        <v>438</v>
      </c>
      <c r="B64" s="106" t="s">
        <v>268</v>
      </c>
      <c r="C64" s="90">
        <f>VLOOKUP(GroupVertices[[#This Row],[Vertex]],Vertices[],MATCH("ID",Vertices[[#Headers],[Vertex]:[Top Word Pairs in Content by Salience]],0),FALSE)</f>
        <v>48</v>
      </c>
    </row>
    <row r="65" spans="1:3" ht="15">
      <c r="A65" s="91" t="s">
        <v>438</v>
      </c>
      <c r="B65" s="106" t="s">
        <v>245</v>
      </c>
      <c r="C65" s="90">
        <f>VLOOKUP(GroupVertices[[#This Row],[Vertex]],Vertices[],MATCH("ID",Vertices[[#Headers],[Vertex]:[Top Word Pairs in Content by Salience]],0),FALSE)</f>
        <v>45</v>
      </c>
    </row>
    <row r="66" spans="1:3" ht="15">
      <c r="A66" s="91" t="s">
        <v>438</v>
      </c>
      <c r="B66" s="106" t="s">
        <v>244</v>
      </c>
      <c r="C66" s="90">
        <f>VLOOKUP(GroupVertices[[#This Row],[Vertex]],Vertices[],MATCH("ID",Vertices[[#Headers],[Vertex]:[Top Word Pairs in Content by Salience]],0),FALSE)</f>
        <v>32</v>
      </c>
    </row>
    <row r="67" spans="1:3" ht="15">
      <c r="A67" s="91" t="s">
        <v>438</v>
      </c>
      <c r="B67" s="106" t="s">
        <v>252</v>
      </c>
      <c r="C67" s="90">
        <f>VLOOKUP(GroupVertices[[#This Row],[Vertex]],Vertices[],MATCH("ID",Vertices[[#Headers],[Vertex]:[Top Word Pairs in Content by Salience]],0),FALSE)</f>
        <v>46</v>
      </c>
    </row>
    <row r="68" spans="1:3" ht="15">
      <c r="A68" s="91" t="s">
        <v>438</v>
      </c>
      <c r="B68" s="106" t="s">
        <v>254</v>
      </c>
      <c r="C68" s="90">
        <f>VLOOKUP(GroupVertices[[#This Row],[Vertex]],Vertices[],MATCH("ID",Vertices[[#Headers],[Vertex]:[Top Word Pairs in Content by Salience]],0),FALSE)</f>
        <v>67</v>
      </c>
    </row>
    <row r="69" spans="1:3" ht="15">
      <c r="A69" s="91" t="s">
        <v>438</v>
      </c>
      <c r="B69" s="106" t="s">
        <v>253</v>
      </c>
      <c r="C69" s="90">
        <f>VLOOKUP(GroupVertices[[#This Row],[Vertex]],Vertices[],MATCH("ID",Vertices[[#Headers],[Vertex]:[Top Word Pairs in Content by Salience]],0),FALSE)</f>
        <v>16</v>
      </c>
    </row>
    <row r="70" spans="1:3" ht="15">
      <c r="A70" s="91" t="s">
        <v>438</v>
      </c>
      <c r="B70" s="106" t="s">
        <v>250</v>
      </c>
      <c r="C70" s="90">
        <f>VLOOKUP(GroupVertices[[#This Row],[Vertex]],Vertices[],MATCH("ID",Vertices[[#Headers],[Vertex]:[Top Word Pairs in Content by Salience]],0),FALSE)</f>
        <v>65</v>
      </c>
    </row>
    <row r="71" spans="1:3" ht="15">
      <c r="A71" s="91" t="s">
        <v>438</v>
      </c>
      <c r="B71" s="106" t="s">
        <v>251</v>
      </c>
      <c r="C71" s="90">
        <f>VLOOKUP(GroupVertices[[#This Row],[Vertex]],Vertices[],MATCH("ID",Vertices[[#Headers],[Vertex]:[Top Word Pairs in Content by Salience]],0),FALSE)</f>
        <v>66</v>
      </c>
    </row>
    <row r="72" spans="1:3" ht="15">
      <c r="A72" s="91" t="s">
        <v>438</v>
      </c>
      <c r="B72" s="106" t="s">
        <v>242</v>
      </c>
      <c r="C72" s="90">
        <f>VLOOKUP(GroupVertices[[#This Row],[Vertex]],Vertices[],MATCH("ID",Vertices[[#Headers],[Vertex]:[Top Word Pairs in Content by Salience]],0),FALSE)</f>
        <v>60</v>
      </c>
    </row>
    <row r="73" spans="1:3" ht="15">
      <c r="A73" s="91" t="s">
        <v>438</v>
      </c>
      <c r="B73" s="106" t="s">
        <v>249</v>
      </c>
      <c r="C73" s="90">
        <f>VLOOKUP(GroupVertices[[#This Row],[Vertex]],Vertices[],MATCH("ID",Vertices[[#Headers],[Vertex]:[Top Word Pairs in Content by Salience]],0),FALSE)</f>
        <v>55</v>
      </c>
    </row>
    <row r="74" spans="1:3" ht="15">
      <c r="A74" s="91" t="s">
        <v>438</v>
      </c>
      <c r="B74" s="106" t="s">
        <v>248</v>
      </c>
      <c r="C74" s="90">
        <f>VLOOKUP(GroupVertices[[#This Row],[Vertex]],Vertices[],MATCH("ID",Vertices[[#Headers],[Vertex]:[Top Word Pairs in Content by Salience]],0),FALSE)</f>
        <v>63</v>
      </c>
    </row>
    <row r="75" spans="1:3" ht="15">
      <c r="A75" s="91" t="s">
        <v>439</v>
      </c>
      <c r="B75" s="106" t="s">
        <v>265</v>
      </c>
      <c r="C75" s="90">
        <f>VLOOKUP(GroupVertices[[#This Row],[Vertex]],Vertices[],MATCH("ID",Vertices[[#Headers],[Vertex]:[Top Word Pairs in Content by Salience]],0),FALSE)</f>
        <v>49</v>
      </c>
    </row>
    <row r="76" spans="1:3" ht="15">
      <c r="A76" s="91" t="s">
        <v>439</v>
      </c>
      <c r="B76" s="106" t="s">
        <v>259</v>
      </c>
      <c r="C76" s="90">
        <f>VLOOKUP(GroupVertices[[#This Row],[Vertex]],Vertices[],MATCH("ID",Vertices[[#Headers],[Vertex]:[Top Word Pairs in Content by Salience]],0),FALSE)</f>
        <v>73</v>
      </c>
    </row>
    <row r="77" spans="1:3" ht="15">
      <c r="A77" s="91" t="s">
        <v>439</v>
      </c>
      <c r="B77" s="106" t="s">
        <v>263</v>
      </c>
      <c r="C77" s="90">
        <f>VLOOKUP(GroupVertices[[#This Row],[Vertex]],Vertices[],MATCH("ID",Vertices[[#Headers],[Vertex]:[Top Word Pairs in Content by Salience]],0),FALSE)</f>
        <v>47</v>
      </c>
    </row>
    <row r="78" spans="1:3" ht="15">
      <c r="A78" s="91" t="s">
        <v>439</v>
      </c>
      <c r="B78" s="106" t="s">
        <v>262</v>
      </c>
      <c r="C78" s="90">
        <f>VLOOKUP(GroupVertices[[#This Row],[Vertex]],Vertices[],MATCH("ID",Vertices[[#Headers],[Vertex]:[Top Word Pairs in Content by Salience]],0),FALSE)</f>
        <v>6</v>
      </c>
    </row>
    <row r="79" spans="1:3" ht="15">
      <c r="A79" s="91" t="s">
        <v>439</v>
      </c>
      <c r="B79" s="106" t="s">
        <v>264</v>
      </c>
      <c r="C79" s="90">
        <f>VLOOKUP(GroupVertices[[#This Row],[Vertex]],Vertices[],MATCH("ID",Vertices[[#Headers],[Vertex]:[Top Word Pairs in Content by Salience]],0),FALSE)</f>
        <v>50</v>
      </c>
    </row>
    <row r="80" spans="1:3" ht="15">
      <c r="A80" s="91" t="s">
        <v>440</v>
      </c>
      <c r="B80" s="106" t="s">
        <v>246</v>
      </c>
      <c r="C80" s="90">
        <f>VLOOKUP(GroupVertices[[#This Row],[Vertex]],Vertices[],MATCH("ID",Vertices[[#Headers],[Vertex]:[Top Word Pairs in Content by Salience]],0),FALSE)</f>
        <v>62</v>
      </c>
    </row>
    <row r="81" spans="1:3" ht="15">
      <c r="A81" s="91" t="s">
        <v>440</v>
      </c>
      <c r="B81" s="106" t="s">
        <v>241</v>
      </c>
      <c r="C81" s="90">
        <f>VLOOKUP(GroupVertices[[#This Row],[Vertex]],Vertices[],MATCH("ID",Vertices[[#Headers],[Vertex]:[Top Word Pairs in Content by Salience]],0),FALSE)</f>
        <v>58</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2048</v>
      </c>
      <c r="B2" s="35" t="s">
        <v>188</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77</v>
      </c>
      <c r="L2" s="38">
        <f>MIN(Vertices[Closeness Centrality])</f>
        <v>0.006369</v>
      </c>
      <c r="M2" s="39">
        <f>COUNTIF(Vertices[Closeness Centrality],"&gt;= "&amp;L2)-COUNTIF(Vertices[Closeness Centrality],"&gt;="&amp;L3)</f>
        <v>39</v>
      </c>
      <c r="N2" s="38">
        <f>MIN(Vertices[Eigenvector Centrality])</f>
        <v>0.003536</v>
      </c>
      <c r="O2" s="39">
        <f>COUNTIF(Vertices[Eigenvector Centrality],"&gt;= "&amp;N2)-COUNTIF(Vertices[Eigenvector Centrality],"&gt;="&amp;N3)</f>
        <v>19</v>
      </c>
      <c r="P2" s="38">
        <f>MIN(Vertices[PageRank])</f>
        <v>0.259803</v>
      </c>
      <c r="Q2" s="39">
        <f>COUNTIF(Vertices[PageRank],"&gt;= "&amp;P2)-COUNTIF(Vertices[PageRank],"&gt;="&amp;P3)</f>
        <v>34</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4"/>
      <c r="B3" s="114"/>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14</v>
      </c>
      <c r="H3" s="40">
        <f aca="true" t="shared" si="3" ref="H3:H35">H2+($H$36-$H$2)/BinDivisor</f>
        <v>2.323529411764706</v>
      </c>
      <c r="I3" s="41">
        <f>COUNTIF(Vertices[Out-Degree],"&gt;= "&amp;H3)-COUNTIF(Vertices[Out-Degree],"&gt;="&amp;H4)</f>
        <v>18</v>
      </c>
      <c r="J3" s="40">
        <f aca="true" t="shared" si="4" ref="J3:J35">J2+($J$36-$J$2)/BinDivisor</f>
        <v>126.19325608823529</v>
      </c>
      <c r="K3" s="41">
        <f>COUNTIF(Vertices[Betweenness Centrality],"&gt;= "&amp;J3)-COUNTIF(Vertices[Betweenness Centrality],"&gt;="&amp;J4)</f>
        <v>1</v>
      </c>
      <c r="L3" s="40">
        <f aca="true" t="shared" si="5" ref="L3:L35">L2+($L$36-$L$2)/BinDivisor</f>
        <v>0.006553970588235294</v>
      </c>
      <c r="M3" s="41">
        <f>COUNTIF(Vertices[Closeness Centrality],"&gt;= "&amp;L3)-COUNTIF(Vertices[Closeness Centrality],"&gt;="&amp;L4)</f>
        <v>16</v>
      </c>
      <c r="N3" s="40">
        <f aca="true" t="shared" si="6" ref="N3:N35">N2+($N$36-$N$2)/BinDivisor</f>
        <v>0.005129676470588236</v>
      </c>
      <c r="O3" s="41">
        <f>COUNTIF(Vertices[Eigenvector Centrality],"&gt;= "&amp;N3)-COUNTIF(Vertices[Eigenvector Centrality],"&gt;="&amp;N4)</f>
        <v>12</v>
      </c>
      <c r="P3" s="40">
        <f aca="true" t="shared" si="7" ref="P3:P35">P2+($P$36-$P$2)/BinDivisor</f>
        <v>0.5523166764705882</v>
      </c>
      <c r="Q3" s="41">
        <f>COUNTIF(Vertices[PageRank],"&gt;= "&amp;P3)-COUNTIF(Vertices[PageRank],"&gt;="&amp;P4)</f>
        <v>14</v>
      </c>
      <c r="R3" s="40">
        <f aca="true" t="shared" si="8" ref="R3:R35">R2+($R$36-$R$2)/BinDivisor</f>
        <v>0.021568627450980392</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2.3529411764705883</v>
      </c>
      <c r="G4" s="39">
        <f>COUNTIF(Vertices[In-Degree],"&gt;= "&amp;F4)-COUNTIF(Vertices[In-Degree],"&gt;="&amp;F5)</f>
        <v>5</v>
      </c>
      <c r="H4" s="38">
        <f t="shared" si="3"/>
        <v>4.647058823529412</v>
      </c>
      <c r="I4" s="39">
        <f>COUNTIF(Vertices[Out-Degree],"&gt;= "&amp;H4)-COUNTIF(Vertices[Out-Degree],"&gt;="&amp;H5)</f>
        <v>7</v>
      </c>
      <c r="J4" s="38">
        <f t="shared" si="4"/>
        <v>252.38651217647057</v>
      </c>
      <c r="K4" s="39">
        <f>COUNTIF(Vertices[Betweenness Centrality],"&gt;= "&amp;J4)-COUNTIF(Vertices[Betweenness Centrality],"&gt;="&amp;J5)</f>
        <v>0</v>
      </c>
      <c r="L4" s="38">
        <f t="shared" si="5"/>
        <v>0.006738941176470588</v>
      </c>
      <c r="M4" s="39">
        <f>COUNTIF(Vertices[Closeness Centrality],"&gt;= "&amp;L4)-COUNTIF(Vertices[Closeness Centrality],"&gt;="&amp;L5)</f>
        <v>9</v>
      </c>
      <c r="N4" s="38">
        <f t="shared" si="6"/>
        <v>0.006723352941176471</v>
      </c>
      <c r="O4" s="39">
        <f>COUNTIF(Vertices[Eigenvector Centrality],"&gt;= "&amp;N4)-COUNTIF(Vertices[Eigenvector Centrality],"&gt;="&amp;N5)</f>
        <v>6</v>
      </c>
      <c r="P4" s="38">
        <f t="shared" si="7"/>
        <v>0.8448303529411765</v>
      </c>
      <c r="Q4" s="39">
        <f>COUNTIF(Vertices[PageRank],"&gt;= "&amp;P4)-COUNTIF(Vertices[PageRank],"&gt;="&amp;P5)</f>
        <v>8</v>
      </c>
      <c r="R4" s="38">
        <f t="shared" si="8"/>
        <v>0.043137254901960784</v>
      </c>
      <c r="S4" s="44">
        <f>COUNTIF(Vertices[Clustering Coefficient],"&gt;= "&amp;R4)-COUNTIF(Vertices[Clustering Coefficient],"&gt;="&amp;R5)</f>
        <v>1</v>
      </c>
      <c r="T4" s="38" t="e">
        <f ca="1" t="shared" si="9"/>
        <v>#REF!</v>
      </c>
      <c r="U4" s="39" t="e">
        <f ca="1" t="shared" si="0"/>
        <v>#REF!</v>
      </c>
      <c r="W4" s="12" t="s">
        <v>126</v>
      </c>
      <c r="X4" s="12" t="s">
        <v>128</v>
      </c>
    </row>
    <row r="5" spans="1:21" ht="15">
      <c r="A5" s="114"/>
      <c r="B5" s="114"/>
      <c r="D5" s="33">
        <f t="shared" si="1"/>
        <v>0</v>
      </c>
      <c r="E5" s="3">
        <f>COUNTIF(Vertices[Degree],"&gt;= "&amp;D5)-COUNTIF(Vertices[Degree],"&gt;="&amp;D6)</f>
        <v>0</v>
      </c>
      <c r="F5" s="40">
        <f t="shared" si="2"/>
        <v>3.5294117647058822</v>
      </c>
      <c r="G5" s="41">
        <f>COUNTIF(Vertices[In-Degree],"&gt;= "&amp;F5)-COUNTIF(Vertices[In-Degree],"&gt;="&amp;F6)</f>
        <v>7</v>
      </c>
      <c r="H5" s="40">
        <f t="shared" si="3"/>
        <v>6.970588235294118</v>
      </c>
      <c r="I5" s="41">
        <f>COUNTIF(Vertices[Out-Degree],"&gt;= "&amp;H5)-COUNTIF(Vertices[Out-Degree],"&gt;="&amp;H6)</f>
        <v>7</v>
      </c>
      <c r="J5" s="40">
        <f t="shared" si="4"/>
        <v>378.5797682647059</v>
      </c>
      <c r="K5" s="41">
        <f>COUNTIF(Vertices[Betweenness Centrality],"&gt;= "&amp;J5)-COUNTIF(Vertices[Betweenness Centrality],"&gt;="&amp;J6)</f>
        <v>1</v>
      </c>
      <c r="L5" s="40">
        <f t="shared" si="5"/>
        <v>0.006923911764705882</v>
      </c>
      <c r="M5" s="41">
        <f>COUNTIF(Vertices[Closeness Centrality],"&gt;= "&amp;L5)-COUNTIF(Vertices[Closeness Centrality],"&gt;="&amp;L6)</f>
        <v>8</v>
      </c>
      <c r="N5" s="40">
        <f t="shared" si="6"/>
        <v>0.008317029411764706</v>
      </c>
      <c r="O5" s="41">
        <f>COUNTIF(Vertices[Eigenvector Centrality],"&gt;= "&amp;N5)-COUNTIF(Vertices[Eigenvector Centrality],"&gt;="&amp;N6)</f>
        <v>4</v>
      </c>
      <c r="P5" s="40">
        <f t="shared" si="7"/>
        <v>1.1373440294117647</v>
      </c>
      <c r="Q5" s="41">
        <f>COUNTIF(Vertices[PageRank],"&gt;= "&amp;P5)-COUNTIF(Vertices[PageRank],"&gt;="&amp;P6)</f>
        <v>7</v>
      </c>
      <c r="R5" s="40">
        <f t="shared" si="8"/>
        <v>0.06470588235294117</v>
      </c>
      <c r="S5" s="45">
        <f>COUNTIF(Vertices[Clustering Coefficient],"&gt;= "&amp;R5)-COUNTIF(Vertices[Clustering Coefficient],"&gt;="&amp;R6)</f>
        <v>0</v>
      </c>
      <c r="T5" s="40" t="e">
        <f ca="1" t="shared" si="9"/>
        <v>#REF!</v>
      </c>
      <c r="U5" s="41" t="e">
        <f ca="1" t="shared" si="0"/>
        <v>#REF!</v>
      </c>
    </row>
    <row r="6" spans="1:21" ht="15">
      <c r="A6" s="35" t="s">
        <v>148</v>
      </c>
      <c r="B6" s="35">
        <v>406</v>
      </c>
      <c r="D6" s="33">
        <f t="shared" si="1"/>
        <v>0</v>
      </c>
      <c r="E6" s="3">
        <f>COUNTIF(Vertices[Degree],"&gt;= "&amp;D6)-COUNTIF(Vertices[Degree],"&gt;="&amp;D7)</f>
        <v>0</v>
      </c>
      <c r="F6" s="38">
        <f t="shared" si="2"/>
        <v>4.705882352941177</v>
      </c>
      <c r="G6" s="39">
        <f>COUNTIF(Vertices[In-Degree],"&gt;= "&amp;F6)-COUNTIF(Vertices[In-Degree],"&gt;="&amp;F7)</f>
        <v>3</v>
      </c>
      <c r="H6" s="38">
        <f t="shared" si="3"/>
        <v>9.294117647058824</v>
      </c>
      <c r="I6" s="39">
        <f>COUNTIF(Vertices[Out-Degree],"&gt;= "&amp;H6)-COUNTIF(Vertices[Out-Degree],"&gt;="&amp;H7)</f>
        <v>5</v>
      </c>
      <c r="J6" s="38">
        <f t="shared" si="4"/>
        <v>504.77302435294115</v>
      </c>
      <c r="K6" s="39">
        <f>COUNTIF(Vertices[Betweenness Centrality],"&gt;= "&amp;J6)-COUNTIF(Vertices[Betweenness Centrality],"&gt;="&amp;J7)</f>
        <v>0</v>
      </c>
      <c r="L6" s="38">
        <f t="shared" si="5"/>
        <v>0.007108882352941177</v>
      </c>
      <c r="M6" s="39">
        <f>COUNTIF(Vertices[Closeness Centrality],"&gt;= "&amp;L6)-COUNTIF(Vertices[Closeness Centrality],"&gt;="&amp;L7)</f>
        <v>5</v>
      </c>
      <c r="N6" s="38">
        <f t="shared" si="6"/>
        <v>0.009910705882352941</v>
      </c>
      <c r="O6" s="39">
        <f>COUNTIF(Vertices[Eigenvector Centrality],"&gt;= "&amp;N6)-COUNTIF(Vertices[Eigenvector Centrality],"&gt;="&amp;N7)</f>
        <v>3</v>
      </c>
      <c r="P6" s="38">
        <f t="shared" si="7"/>
        <v>1.429857705882353</v>
      </c>
      <c r="Q6" s="39">
        <f>COUNTIF(Vertices[PageRank],"&gt;= "&amp;P6)-COUNTIF(Vertices[PageRank],"&gt;="&amp;P7)</f>
        <v>8</v>
      </c>
      <c r="R6" s="38">
        <f t="shared" si="8"/>
        <v>0.08627450980392157</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5.882352941176471</v>
      </c>
      <c r="G7" s="41">
        <f>COUNTIF(Vertices[In-Degree],"&gt;= "&amp;F7)-COUNTIF(Vertices[In-Degree],"&gt;="&amp;F8)</f>
        <v>6</v>
      </c>
      <c r="H7" s="40">
        <f t="shared" si="3"/>
        <v>11.61764705882353</v>
      </c>
      <c r="I7" s="41">
        <f>COUNTIF(Vertices[Out-Degree],"&gt;= "&amp;H7)-COUNTIF(Vertices[Out-Degree],"&gt;="&amp;H8)</f>
        <v>2</v>
      </c>
      <c r="J7" s="40">
        <f t="shared" si="4"/>
        <v>630.9662804411764</v>
      </c>
      <c r="K7" s="41">
        <f>COUNTIF(Vertices[Betweenness Centrality],"&gt;= "&amp;J7)-COUNTIF(Vertices[Betweenness Centrality],"&gt;="&amp;J8)</f>
        <v>0</v>
      </c>
      <c r="L7" s="40">
        <f t="shared" si="5"/>
        <v>0.007293852941176471</v>
      </c>
      <c r="M7" s="41">
        <f>COUNTIF(Vertices[Closeness Centrality],"&gt;= "&amp;L7)-COUNTIF(Vertices[Closeness Centrality],"&gt;="&amp;L8)</f>
        <v>1</v>
      </c>
      <c r="N7" s="40">
        <f t="shared" si="6"/>
        <v>0.011504382352941177</v>
      </c>
      <c r="O7" s="41">
        <f>COUNTIF(Vertices[Eigenvector Centrality],"&gt;= "&amp;N7)-COUNTIF(Vertices[Eigenvector Centrality],"&gt;="&amp;N8)</f>
        <v>5</v>
      </c>
      <c r="P7" s="40">
        <f t="shared" si="7"/>
        <v>1.7223713823529412</v>
      </c>
      <c r="Q7" s="41">
        <f>COUNTIF(Vertices[PageRank],"&gt;= "&amp;P7)-COUNTIF(Vertices[PageRank],"&gt;="&amp;P8)</f>
        <v>4</v>
      </c>
      <c r="R7" s="40">
        <f t="shared" si="8"/>
        <v>0.10784313725490197</v>
      </c>
      <c r="S7" s="45">
        <f>COUNTIF(Vertices[Clustering Coefficient],"&gt;= "&amp;R7)-COUNTIF(Vertices[Clustering Coefficient],"&gt;="&amp;R8)</f>
        <v>0</v>
      </c>
      <c r="T7" s="40" t="e">
        <f ca="1" t="shared" si="9"/>
        <v>#REF!</v>
      </c>
      <c r="U7" s="41" t="e">
        <f ca="1" t="shared" si="0"/>
        <v>#REF!</v>
      </c>
    </row>
    <row r="8" spans="1:21" ht="15">
      <c r="A8" s="35" t="s">
        <v>150</v>
      </c>
      <c r="B8" s="35">
        <v>406</v>
      </c>
      <c r="D8" s="33">
        <f t="shared" si="1"/>
        <v>0</v>
      </c>
      <c r="E8" s="3">
        <f>COUNTIF(Vertices[Degree],"&gt;= "&amp;D8)-COUNTIF(Vertices[Degree],"&gt;="&amp;D9)</f>
        <v>0</v>
      </c>
      <c r="F8" s="38">
        <f t="shared" si="2"/>
        <v>7.058823529411765</v>
      </c>
      <c r="G8" s="39">
        <f>COUNTIF(Vertices[In-Degree],"&gt;= "&amp;F8)-COUNTIF(Vertices[In-Degree],"&gt;="&amp;F9)</f>
        <v>1</v>
      </c>
      <c r="H8" s="38">
        <f t="shared" si="3"/>
        <v>13.941176470588237</v>
      </c>
      <c r="I8" s="39">
        <f>COUNTIF(Vertices[Out-Degree],"&gt;= "&amp;H8)-COUNTIF(Vertices[Out-Degree],"&gt;="&amp;H9)</f>
        <v>2</v>
      </c>
      <c r="J8" s="38">
        <f t="shared" si="4"/>
        <v>757.1595365294118</v>
      </c>
      <c r="K8" s="39">
        <f>COUNTIF(Vertices[Betweenness Centrality],"&gt;= "&amp;J8)-COUNTIF(Vertices[Betweenness Centrality],"&gt;="&amp;J9)</f>
        <v>0</v>
      </c>
      <c r="L8" s="38">
        <f t="shared" si="5"/>
        <v>0.007478823529411765</v>
      </c>
      <c r="M8" s="39">
        <f>COUNTIF(Vertices[Closeness Centrality],"&gt;= "&amp;L8)-COUNTIF(Vertices[Closeness Centrality],"&gt;="&amp;L9)</f>
        <v>0</v>
      </c>
      <c r="N8" s="38">
        <f t="shared" si="6"/>
        <v>0.013098058823529412</v>
      </c>
      <c r="O8" s="39">
        <f>COUNTIF(Vertices[Eigenvector Centrality],"&gt;= "&amp;N8)-COUNTIF(Vertices[Eigenvector Centrality],"&gt;="&amp;N9)</f>
        <v>6</v>
      </c>
      <c r="P8" s="38">
        <f t="shared" si="7"/>
        <v>2.0148850588235296</v>
      </c>
      <c r="Q8" s="39">
        <f>COUNTIF(Vertices[PageRank],"&gt;= "&amp;P8)-COUNTIF(Vertices[PageRank],"&gt;="&amp;P9)</f>
        <v>2</v>
      </c>
      <c r="R8" s="38">
        <f t="shared" si="8"/>
        <v>0.12941176470588237</v>
      </c>
      <c r="S8" s="44">
        <f>COUNTIF(Vertices[Clustering Coefficient],"&gt;= "&amp;R8)-COUNTIF(Vertices[Clustering Coefficient],"&gt;="&amp;R9)</f>
        <v>1</v>
      </c>
      <c r="T8" s="38" t="e">
        <f ca="1" t="shared" si="9"/>
        <v>#REF!</v>
      </c>
      <c r="U8" s="39" t="e">
        <f ca="1" t="shared" si="0"/>
        <v>#REF!</v>
      </c>
    </row>
    <row r="9" spans="1:21" ht="15">
      <c r="A9" s="114"/>
      <c r="B9" s="114"/>
      <c r="D9" s="33">
        <f t="shared" si="1"/>
        <v>0</v>
      </c>
      <c r="E9" s="3">
        <f>COUNTIF(Vertices[Degree],"&gt;= "&amp;D9)-COUNTIF(Vertices[Degree],"&gt;="&amp;D10)</f>
        <v>0</v>
      </c>
      <c r="F9" s="40">
        <f t="shared" si="2"/>
        <v>8.23529411764706</v>
      </c>
      <c r="G9" s="41">
        <f>COUNTIF(Vertices[In-Degree],"&gt;= "&amp;F9)-COUNTIF(Vertices[In-Degree],"&gt;="&amp;F10)</f>
        <v>4</v>
      </c>
      <c r="H9" s="40">
        <f t="shared" si="3"/>
        <v>16.264705882352942</v>
      </c>
      <c r="I9" s="41">
        <f>COUNTIF(Vertices[Out-Degree],"&gt;= "&amp;H9)-COUNTIF(Vertices[Out-Degree],"&gt;="&amp;H10)</f>
        <v>1</v>
      </c>
      <c r="J9" s="40">
        <f t="shared" si="4"/>
        <v>883.3527926176471</v>
      </c>
      <c r="K9" s="41">
        <f>COUNTIF(Vertices[Betweenness Centrality],"&gt;= "&amp;J9)-COUNTIF(Vertices[Betweenness Centrality],"&gt;="&amp;J10)</f>
        <v>0</v>
      </c>
      <c r="L9" s="40">
        <f t="shared" si="5"/>
        <v>0.0076637941176470594</v>
      </c>
      <c r="M9" s="41">
        <f>COUNTIF(Vertices[Closeness Centrality],"&gt;= "&amp;L9)-COUNTIF(Vertices[Closeness Centrality],"&gt;="&amp;L10)</f>
        <v>0</v>
      </c>
      <c r="N9" s="40">
        <f t="shared" si="6"/>
        <v>0.014691735294117648</v>
      </c>
      <c r="O9" s="41">
        <f>COUNTIF(Vertices[Eigenvector Centrality],"&gt;= "&amp;N9)-COUNTIF(Vertices[Eigenvector Centrality],"&gt;="&amp;N10)</f>
        <v>4</v>
      </c>
      <c r="P9" s="40">
        <f t="shared" si="7"/>
        <v>2.307398735294118</v>
      </c>
      <c r="Q9" s="41">
        <f>COUNTIF(Vertices[PageRank],"&gt;= "&amp;P9)-COUNTIF(Vertices[PageRank],"&gt;="&amp;P10)</f>
        <v>1</v>
      </c>
      <c r="R9" s="40">
        <f t="shared" si="8"/>
        <v>0.15098039215686276</v>
      </c>
      <c r="S9" s="45">
        <f>COUNTIF(Vertices[Clustering Coefficient],"&gt;= "&amp;R9)-COUNTIF(Vertices[Clustering Coefficient],"&gt;="&amp;R10)</f>
        <v>2</v>
      </c>
      <c r="T9" s="40" t="e">
        <f ca="1" t="shared" si="9"/>
        <v>#REF!</v>
      </c>
      <c r="U9" s="41" t="e">
        <f ca="1" t="shared" si="0"/>
        <v>#REF!</v>
      </c>
    </row>
    <row r="10" spans="1:21" ht="15">
      <c r="A10" s="35" t="s">
        <v>151</v>
      </c>
      <c r="B10" s="35">
        <v>1</v>
      </c>
      <c r="D10" s="33">
        <f t="shared" si="1"/>
        <v>0</v>
      </c>
      <c r="E10" s="3">
        <f>COUNTIF(Vertices[Degree],"&gt;= "&amp;D10)-COUNTIF(Vertices[Degree],"&gt;="&amp;D11)</f>
        <v>0</v>
      </c>
      <c r="F10" s="38">
        <f t="shared" si="2"/>
        <v>9.411764705882353</v>
      </c>
      <c r="G10" s="39">
        <f>COUNTIF(Vertices[In-Degree],"&gt;= "&amp;F10)-COUNTIF(Vertices[In-Degree],"&gt;="&amp;F11)</f>
        <v>0</v>
      </c>
      <c r="H10" s="38">
        <f t="shared" si="3"/>
        <v>18.58823529411765</v>
      </c>
      <c r="I10" s="39">
        <f>COUNTIF(Vertices[Out-Degree],"&gt;= "&amp;H10)-COUNTIF(Vertices[Out-Degree],"&gt;="&amp;H11)</f>
        <v>0</v>
      </c>
      <c r="J10" s="38">
        <f t="shared" si="4"/>
        <v>1009.5460487058824</v>
      </c>
      <c r="K10" s="39">
        <f>COUNTIF(Vertices[Betweenness Centrality],"&gt;= "&amp;J10)-COUNTIF(Vertices[Betweenness Centrality],"&gt;="&amp;J11)</f>
        <v>0</v>
      </c>
      <c r="L10" s="38">
        <f t="shared" si="5"/>
        <v>0.007848764705882354</v>
      </c>
      <c r="M10" s="39">
        <f>COUNTIF(Vertices[Closeness Centrality],"&gt;= "&amp;L10)-COUNTIF(Vertices[Closeness Centrality],"&gt;="&amp;L11)</f>
        <v>0</v>
      </c>
      <c r="N10" s="38">
        <f t="shared" si="6"/>
        <v>0.01628541176470588</v>
      </c>
      <c r="O10" s="39">
        <f>COUNTIF(Vertices[Eigenvector Centrality],"&gt;= "&amp;N10)-COUNTIF(Vertices[Eigenvector Centrality],"&gt;="&amp;N11)</f>
        <v>2</v>
      </c>
      <c r="P10" s="38">
        <f t="shared" si="7"/>
        <v>2.5999124117647066</v>
      </c>
      <c r="Q10" s="39">
        <f>COUNTIF(Vertices[PageRank],"&gt;= "&amp;P10)-COUNTIF(Vertices[PageRank],"&gt;="&amp;P11)</f>
        <v>0</v>
      </c>
      <c r="R10" s="38">
        <f t="shared" si="8"/>
        <v>0.17254901960784316</v>
      </c>
      <c r="S10" s="44">
        <f>COUNTIF(Vertices[Clustering Coefficient],"&gt;= "&amp;R10)-COUNTIF(Vertices[Clustering Coefficient],"&gt;="&amp;R11)</f>
        <v>1</v>
      </c>
      <c r="T10" s="38" t="e">
        <f ca="1" t="shared" si="9"/>
        <v>#REF!</v>
      </c>
      <c r="U10" s="39" t="e">
        <f ca="1" t="shared" si="0"/>
        <v>#REF!</v>
      </c>
    </row>
    <row r="11" spans="1:21" ht="15">
      <c r="A11" s="114"/>
      <c r="B11" s="114"/>
      <c r="D11" s="33">
        <f t="shared" si="1"/>
        <v>0</v>
      </c>
      <c r="E11" s="3">
        <f>COUNTIF(Vertices[Degree],"&gt;= "&amp;D11)-COUNTIF(Vertices[Degree],"&gt;="&amp;D12)</f>
        <v>0</v>
      </c>
      <c r="F11" s="40">
        <f t="shared" si="2"/>
        <v>10.588235294117647</v>
      </c>
      <c r="G11" s="41">
        <f>COUNTIF(Vertices[In-Degree],"&gt;= "&amp;F11)-COUNTIF(Vertices[In-Degree],"&gt;="&amp;F12)</f>
        <v>3</v>
      </c>
      <c r="H11" s="40">
        <f t="shared" si="3"/>
        <v>20.911764705882355</v>
      </c>
      <c r="I11" s="41">
        <f>COUNTIF(Vertices[Out-Degree],"&gt;= "&amp;H11)-COUNTIF(Vertices[Out-Degree],"&gt;="&amp;H12)</f>
        <v>1</v>
      </c>
      <c r="J11" s="40">
        <f t="shared" si="4"/>
        <v>1135.7393047941177</v>
      </c>
      <c r="K11" s="41">
        <f>COUNTIF(Vertices[Betweenness Centrality],"&gt;= "&amp;J11)-COUNTIF(Vertices[Betweenness Centrality],"&gt;="&amp;J12)</f>
        <v>0</v>
      </c>
      <c r="L11" s="40">
        <f t="shared" si="5"/>
        <v>0.008033735294117647</v>
      </c>
      <c r="M11" s="41">
        <f>COUNTIF(Vertices[Closeness Centrality],"&gt;= "&amp;L11)-COUNTIF(Vertices[Closeness Centrality],"&gt;="&amp;L12)</f>
        <v>0</v>
      </c>
      <c r="N11" s="40">
        <f t="shared" si="6"/>
        <v>0.01787908823529412</v>
      </c>
      <c r="O11" s="41">
        <f>COUNTIF(Vertices[Eigenvector Centrality],"&gt;= "&amp;N11)-COUNTIF(Vertices[Eigenvector Centrality],"&gt;="&amp;N12)</f>
        <v>3</v>
      </c>
      <c r="P11" s="40">
        <f t="shared" si="7"/>
        <v>2.892426088235295</v>
      </c>
      <c r="Q11" s="41">
        <f>COUNTIF(Vertices[PageRank],"&gt;= "&amp;P11)-COUNTIF(Vertices[PageRank],"&gt;="&amp;P12)</f>
        <v>0</v>
      </c>
      <c r="R11" s="40">
        <f t="shared" si="8"/>
        <v>0.19411764705882356</v>
      </c>
      <c r="S11" s="45">
        <f>COUNTIF(Vertices[Clustering Coefficient],"&gt;= "&amp;R11)-COUNTIF(Vertices[Clustering Coefficient],"&gt;="&amp;R12)</f>
        <v>3</v>
      </c>
      <c r="T11" s="40" t="e">
        <f ca="1" t="shared" si="9"/>
        <v>#REF!</v>
      </c>
      <c r="U11" s="41" t="e">
        <f ca="1" t="shared" si="0"/>
        <v>#REF!</v>
      </c>
    </row>
    <row r="12" spans="1:21" ht="15">
      <c r="A12" s="35" t="s">
        <v>170</v>
      </c>
      <c r="B12" s="35">
        <v>0.18421052631578946</v>
      </c>
      <c r="D12" s="33">
        <f t="shared" si="1"/>
        <v>0</v>
      </c>
      <c r="E12" s="3">
        <f>COUNTIF(Vertices[Degree],"&gt;= "&amp;D12)-COUNTIF(Vertices[Degree],"&gt;="&amp;D13)</f>
        <v>0</v>
      </c>
      <c r="F12" s="38">
        <f t="shared" si="2"/>
        <v>11.76470588235294</v>
      </c>
      <c r="G12" s="39">
        <f>COUNTIF(Vertices[In-Degree],"&gt;= "&amp;F12)-COUNTIF(Vertices[In-Degree],"&gt;="&amp;F13)</f>
        <v>4</v>
      </c>
      <c r="H12" s="38">
        <f t="shared" si="3"/>
        <v>23.23529411764706</v>
      </c>
      <c r="I12" s="39">
        <f>COUNTIF(Vertices[Out-Degree],"&gt;= "&amp;H12)-COUNTIF(Vertices[Out-Degree],"&gt;="&amp;H13)</f>
        <v>0</v>
      </c>
      <c r="J12" s="38">
        <f t="shared" si="4"/>
        <v>1261.932560882353</v>
      </c>
      <c r="K12" s="39">
        <f>COUNTIF(Vertices[Betweenness Centrality],"&gt;= "&amp;J12)-COUNTIF(Vertices[Betweenness Centrality],"&gt;="&amp;J13)</f>
        <v>0</v>
      </c>
      <c r="L12" s="38">
        <f t="shared" si="5"/>
        <v>0.00821870588235294</v>
      </c>
      <c r="M12" s="39">
        <f>COUNTIF(Vertices[Closeness Centrality],"&gt;= "&amp;L12)-COUNTIF(Vertices[Closeness Centrality],"&gt;="&amp;L13)</f>
        <v>0</v>
      </c>
      <c r="N12" s="38">
        <f t="shared" si="6"/>
        <v>0.019472764705882356</v>
      </c>
      <c r="O12" s="39">
        <f>COUNTIF(Vertices[Eigenvector Centrality],"&gt;= "&amp;N12)-COUNTIF(Vertices[Eigenvector Centrality],"&gt;="&amp;N13)</f>
        <v>0</v>
      </c>
      <c r="P12" s="38">
        <f t="shared" si="7"/>
        <v>3.1849397647058835</v>
      </c>
      <c r="Q12" s="39">
        <f>COUNTIF(Vertices[PageRank],"&gt;= "&amp;P12)-COUNTIF(Vertices[PageRank],"&gt;="&amp;P13)</f>
        <v>0</v>
      </c>
      <c r="R12" s="38">
        <f t="shared" si="8"/>
        <v>0.21568627450980396</v>
      </c>
      <c r="S12" s="44">
        <f>COUNTIF(Vertices[Clustering Coefficient],"&gt;= "&amp;R12)-COUNTIF(Vertices[Clustering Coefficient],"&gt;="&amp;R13)</f>
        <v>0</v>
      </c>
      <c r="T12" s="38" t="e">
        <f ca="1" t="shared" si="9"/>
        <v>#REF!</v>
      </c>
      <c r="U12" s="39" t="e">
        <f ca="1" t="shared" si="0"/>
        <v>#REF!</v>
      </c>
    </row>
    <row r="13" spans="1:21" ht="15">
      <c r="A13" s="35" t="s">
        <v>171</v>
      </c>
      <c r="B13" s="35">
        <v>0.3111111111111111</v>
      </c>
      <c r="D13" s="33">
        <f t="shared" si="1"/>
        <v>0</v>
      </c>
      <c r="E13" s="3">
        <f>COUNTIF(Vertices[Degree],"&gt;= "&amp;D13)-COUNTIF(Vertices[Degree],"&gt;="&amp;D14)</f>
        <v>0</v>
      </c>
      <c r="F13" s="40">
        <f t="shared" si="2"/>
        <v>12.941176470588234</v>
      </c>
      <c r="G13" s="41">
        <f>COUNTIF(Vertices[In-Degree],"&gt;= "&amp;F13)-COUNTIF(Vertices[In-Degree],"&gt;="&amp;F14)</f>
        <v>2</v>
      </c>
      <c r="H13" s="40">
        <f t="shared" si="3"/>
        <v>25.558823529411768</v>
      </c>
      <c r="I13" s="41">
        <f>COUNTIF(Vertices[Out-Degree],"&gt;= "&amp;H13)-COUNTIF(Vertices[Out-Degree],"&gt;="&amp;H14)</f>
        <v>0</v>
      </c>
      <c r="J13" s="40">
        <f t="shared" si="4"/>
        <v>1388.1258169705884</v>
      </c>
      <c r="K13" s="41">
        <f>COUNTIF(Vertices[Betweenness Centrality],"&gt;= "&amp;J13)-COUNTIF(Vertices[Betweenness Centrality],"&gt;="&amp;J14)</f>
        <v>0</v>
      </c>
      <c r="L13" s="40">
        <f t="shared" si="5"/>
        <v>0.008403676470588234</v>
      </c>
      <c r="M13" s="41">
        <f>COUNTIF(Vertices[Closeness Centrality],"&gt;= "&amp;L13)-COUNTIF(Vertices[Closeness Centrality],"&gt;="&amp;L14)</f>
        <v>1</v>
      </c>
      <c r="N13" s="40">
        <f t="shared" si="6"/>
        <v>0.021066441176470593</v>
      </c>
      <c r="O13" s="41">
        <f>COUNTIF(Vertices[Eigenvector Centrality],"&gt;= "&amp;N13)-COUNTIF(Vertices[Eigenvector Centrality],"&gt;="&amp;N14)</f>
        <v>4</v>
      </c>
      <c r="P13" s="40">
        <f t="shared" si="7"/>
        <v>3.477453441176472</v>
      </c>
      <c r="Q13" s="41">
        <f>COUNTIF(Vertices[PageRank],"&gt;= "&amp;P13)-COUNTIF(Vertices[PageRank],"&gt;="&amp;P14)</f>
        <v>0</v>
      </c>
      <c r="R13" s="40">
        <f t="shared" si="8"/>
        <v>0.23725490196078436</v>
      </c>
      <c r="S13" s="45">
        <f>COUNTIF(Vertices[Clustering Coefficient],"&gt;= "&amp;R13)-COUNTIF(Vertices[Clustering Coefficient],"&gt;="&amp;R14)</f>
        <v>3</v>
      </c>
      <c r="T13" s="40" t="e">
        <f ca="1" t="shared" si="9"/>
        <v>#REF!</v>
      </c>
      <c r="U13" s="41" t="e">
        <f ca="1" t="shared" si="0"/>
        <v>#REF!</v>
      </c>
    </row>
    <row r="14" spans="1:21" ht="15">
      <c r="A14" s="114"/>
      <c r="B14" s="114"/>
      <c r="D14" s="33">
        <f t="shared" si="1"/>
        <v>0</v>
      </c>
      <c r="E14" s="3">
        <f>COUNTIF(Vertices[Degree],"&gt;= "&amp;D14)-COUNTIF(Vertices[Degree],"&gt;="&amp;D15)</f>
        <v>0</v>
      </c>
      <c r="F14" s="38">
        <f t="shared" si="2"/>
        <v>14.117647058823527</v>
      </c>
      <c r="G14" s="39">
        <f>COUNTIF(Vertices[In-Degree],"&gt;= "&amp;F14)-COUNTIF(Vertices[In-Degree],"&gt;="&amp;F15)</f>
        <v>2</v>
      </c>
      <c r="H14" s="38">
        <f t="shared" si="3"/>
        <v>27.882352941176475</v>
      </c>
      <c r="I14" s="39">
        <f>COUNTIF(Vertices[Out-Degree],"&gt;= "&amp;H14)-COUNTIF(Vertices[Out-Degree],"&gt;="&amp;H15)</f>
        <v>0</v>
      </c>
      <c r="J14" s="38">
        <f t="shared" si="4"/>
        <v>1514.3190730588237</v>
      </c>
      <c r="K14" s="39">
        <f>COUNTIF(Vertices[Betweenness Centrality],"&gt;= "&amp;J14)-COUNTIF(Vertices[Betweenness Centrality],"&gt;="&amp;J15)</f>
        <v>0</v>
      </c>
      <c r="L14" s="38">
        <f t="shared" si="5"/>
        <v>0.008588647058823527</v>
      </c>
      <c r="M14" s="39">
        <f>COUNTIF(Vertices[Closeness Centrality],"&gt;= "&amp;L14)-COUNTIF(Vertices[Closeness Centrality],"&gt;="&amp;L15)</f>
        <v>0</v>
      </c>
      <c r="N14" s="38">
        <f t="shared" si="6"/>
        <v>0.02266011764705883</v>
      </c>
      <c r="O14" s="39">
        <f>COUNTIF(Vertices[Eigenvector Centrality],"&gt;= "&amp;N14)-COUNTIF(Vertices[Eigenvector Centrality],"&gt;="&amp;N15)</f>
        <v>3</v>
      </c>
      <c r="P14" s="38">
        <f t="shared" si="7"/>
        <v>3.7699671176470604</v>
      </c>
      <c r="Q14" s="39">
        <f>COUNTIF(Vertices[PageRank],"&gt;= "&amp;P14)-COUNTIF(Vertices[PageRank],"&gt;="&amp;P15)</f>
        <v>0</v>
      </c>
      <c r="R14" s="38">
        <f t="shared" si="8"/>
        <v>0.25882352941176473</v>
      </c>
      <c r="S14" s="44">
        <f>COUNTIF(Vertices[Clustering Coefficient],"&gt;= "&amp;R14)-COUNTIF(Vertices[Clustering Coefficient],"&gt;="&amp;R15)</f>
        <v>7</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15.29411764705882</v>
      </c>
      <c r="G15" s="41">
        <f>COUNTIF(Vertices[In-Degree],"&gt;= "&amp;F15)-COUNTIF(Vertices[In-Degree],"&gt;="&amp;F16)</f>
        <v>1</v>
      </c>
      <c r="H15" s="40">
        <f t="shared" si="3"/>
        <v>30.20588235294118</v>
      </c>
      <c r="I15" s="41">
        <f>COUNTIF(Vertices[Out-Degree],"&gt;= "&amp;H15)-COUNTIF(Vertices[Out-Degree],"&gt;="&amp;H16)</f>
        <v>0</v>
      </c>
      <c r="J15" s="40">
        <f t="shared" si="4"/>
        <v>1640.512329147059</v>
      </c>
      <c r="K15" s="41">
        <f>COUNTIF(Vertices[Betweenness Centrality],"&gt;= "&amp;J15)-COUNTIF(Vertices[Betweenness Centrality],"&gt;="&amp;J16)</f>
        <v>0</v>
      </c>
      <c r="L15" s="40">
        <f t="shared" si="5"/>
        <v>0.00877361764705882</v>
      </c>
      <c r="M15" s="41">
        <f>COUNTIF(Vertices[Closeness Centrality],"&gt;= "&amp;L15)-COUNTIF(Vertices[Closeness Centrality],"&gt;="&amp;L16)</f>
        <v>0</v>
      </c>
      <c r="N15" s="40">
        <f t="shared" si="6"/>
        <v>0.024253794117647068</v>
      </c>
      <c r="O15" s="41">
        <f>COUNTIF(Vertices[Eigenvector Centrality],"&gt;= "&amp;N15)-COUNTIF(Vertices[Eigenvector Centrality],"&gt;="&amp;N16)</f>
        <v>4</v>
      </c>
      <c r="P15" s="40">
        <f t="shared" si="7"/>
        <v>4.062480794117649</v>
      </c>
      <c r="Q15" s="41">
        <f>COUNTIF(Vertices[PageRank],"&gt;= "&amp;P15)-COUNTIF(Vertices[PageRank],"&gt;="&amp;P16)</f>
        <v>1</v>
      </c>
      <c r="R15" s="40">
        <f t="shared" si="8"/>
        <v>0.2803921568627451</v>
      </c>
      <c r="S15" s="45">
        <f>COUNTIF(Vertices[Clustering Coefficient],"&gt;= "&amp;R15)-COUNTIF(Vertices[Clustering Coefficient],"&gt;="&amp;R16)</f>
        <v>3</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16.470588235294116</v>
      </c>
      <c r="G16" s="39">
        <f>COUNTIF(Vertices[In-Degree],"&gt;= "&amp;F16)-COUNTIF(Vertices[In-Degree],"&gt;="&amp;F17)</f>
        <v>0</v>
      </c>
      <c r="H16" s="38">
        <f t="shared" si="3"/>
        <v>32.529411764705884</v>
      </c>
      <c r="I16" s="39">
        <f>COUNTIF(Vertices[Out-Degree],"&gt;= "&amp;H16)-COUNTIF(Vertices[Out-Degree],"&gt;="&amp;H17)</f>
        <v>0</v>
      </c>
      <c r="J16" s="38">
        <f t="shared" si="4"/>
        <v>1766.7055852352944</v>
      </c>
      <c r="K16" s="39">
        <f>COUNTIF(Vertices[Betweenness Centrality],"&gt;= "&amp;J16)-COUNTIF(Vertices[Betweenness Centrality],"&gt;="&amp;J17)</f>
        <v>0</v>
      </c>
      <c r="L16" s="38">
        <f t="shared" si="5"/>
        <v>0.008958588235294114</v>
      </c>
      <c r="M16" s="39">
        <f>COUNTIF(Vertices[Closeness Centrality],"&gt;= "&amp;L16)-COUNTIF(Vertices[Closeness Centrality],"&gt;="&amp;L17)</f>
        <v>0</v>
      </c>
      <c r="N16" s="38">
        <f t="shared" si="6"/>
        <v>0.025847470588235305</v>
      </c>
      <c r="O16" s="39">
        <f>COUNTIF(Vertices[Eigenvector Centrality],"&gt;= "&amp;N16)-COUNTIF(Vertices[Eigenvector Centrality],"&gt;="&amp;N17)</f>
        <v>0</v>
      </c>
      <c r="P16" s="38">
        <f t="shared" si="7"/>
        <v>4.354994470588237</v>
      </c>
      <c r="Q16" s="39">
        <f>COUNTIF(Vertices[PageRank],"&gt;= "&amp;P16)-COUNTIF(Vertices[PageRank],"&gt;="&amp;P17)</f>
        <v>0</v>
      </c>
      <c r="R16" s="38">
        <f t="shared" si="8"/>
        <v>0.30196078431372547</v>
      </c>
      <c r="S16" s="44">
        <f>COUNTIF(Vertices[Clustering Coefficient],"&gt;= "&amp;R16)-COUNTIF(Vertices[Clustering Coefficient],"&gt;="&amp;R17)</f>
        <v>5</v>
      </c>
      <c r="T16" s="38" t="e">
        <f ca="1" t="shared" si="9"/>
        <v>#REF!</v>
      </c>
      <c r="U16" s="39" t="e">
        <f ca="1" t="shared" si="0"/>
        <v>#REF!</v>
      </c>
    </row>
    <row r="17" spans="1:21" ht="15">
      <c r="A17" s="35" t="s">
        <v>154</v>
      </c>
      <c r="B17" s="35">
        <v>80</v>
      </c>
      <c r="D17" s="33">
        <f t="shared" si="1"/>
        <v>0</v>
      </c>
      <c r="E17" s="3">
        <f>COUNTIF(Vertices[Degree],"&gt;= "&amp;D17)-COUNTIF(Vertices[Degree],"&gt;="&amp;D18)</f>
        <v>0</v>
      </c>
      <c r="F17" s="40">
        <f t="shared" si="2"/>
        <v>17.64705882352941</v>
      </c>
      <c r="G17" s="41">
        <f>COUNTIF(Vertices[In-Degree],"&gt;= "&amp;F17)-COUNTIF(Vertices[In-Degree],"&gt;="&amp;F18)</f>
        <v>1</v>
      </c>
      <c r="H17" s="40">
        <f t="shared" si="3"/>
        <v>34.85294117647059</v>
      </c>
      <c r="I17" s="41">
        <f>COUNTIF(Vertices[Out-Degree],"&gt;= "&amp;H17)-COUNTIF(Vertices[Out-Degree],"&gt;="&amp;H18)</f>
        <v>0</v>
      </c>
      <c r="J17" s="40">
        <f t="shared" si="4"/>
        <v>1892.8988413235297</v>
      </c>
      <c r="K17" s="41">
        <f>COUNTIF(Vertices[Betweenness Centrality],"&gt;= "&amp;J17)-COUNTIF(Vertices[Betweenness Centrality],"&gt;="&amp;J18)</f>
        <v>0</v>
      </c>
      <c r="L17" s="40">
        <f t="shared" si="5"/>
        <v>0.009143558823529407</v>
      </c>
      <c r="M17" s="41">
        <f>COUNTIF(Vertices[Closeness Centrality],"&gt;= "&amp;L17)-COUNTIF(Vertices[Closeness Centrality],"&gt;="&amp;L18)</f>
        <v>0</v>
      </c>
      <c r="N17" s="40">
        <f t="shared" si="6"/>
        <v>0.027441147058823542</v>
      </c>
      <c r="O17" s="41">
        <f>COUNTIF(Vertices[Eigenvector Centrality],"&gt;= "&amp;N17)-COUNTIF(Vertices[Eigenvector Centrality],"&gt;="&amp;N18)</f>
        <v>3</v>
      </c>
      <c r="P17" s="40">
        <f t="shared" si="7"/>
        <v>4.647508147058826</v>
      </c>
      <c r="Q17" s="41">
        <f>COUNTIF(Vertices[PageRank],"&gt;= "&amp;P17)-COUNTIF(Vertices[PageRank],"&gt;="&amp;P18)</f>
        <v>0</v>
      </c>
      <c r="R17" s="40">
        <f t="shared" si="8"/>
        <v>0.32352941176470584</v>
      </c>
      <c r="S17" s="45">
        <f>COUNTIF(Vertices[Clustering Coefficient],"&gt;= "&amp;R17)-COUNTIF(Vertices[Clustering Coefficient],"&gt;="&amp;R18)</f>
        <v>7</v>
      </c>
      <c r="T17" s="40" t="e">
        <f ca="1" t="shared" si="9"/>
        <v>#REF!</v>
      </c>
      <c r="U17" s="41" t="e">
        <f ca="1" t="shared" si="0"/>
        <v>#REF!</v>
      </c>
    </row>
    <row r="18" spans="1:21" ht="15">
      <c r="A18" s="35" t="s">
        <v>155</v>
      </c>
      <c r="B18" s="35">
        <v>406</v>
      </c>
      <c r="D18" s="33">
        <f t="shared" si="1"/>
        <v>0</v>
      </c>
      <c r="E18" s="3">
        <f>COUNTIF(Vertices[Degree],"&gt;= "&amp;D18)-COUNTIF(Vertices[Degree],"&gt;="&amp;D19)</f>
        <v>0</v>
      </c>
      <c r="F18" s="38">
        <f t="shared" si="2"/>
        <v>18.823529411764703</v>
      </c>
      <c r="G18" s="39">
        <f>COUNTIF(Vertices[In-Degree],"&gt;= "&amp;F18)-COUNTIF(Vertices[In-Degree],"&gt;="&amp;F19)</f>
        <v>0</v>
      </c>
      <c r="H18" s="38">
        <f t="shared" si="3"/>
        <v>37.17647058823529</v>
      </c>
      <c r="I18" s="39">
        <f>COUNTIF(Vertices[Out-Degree],"&gt;= "&amp;H18)-COUNTIF(Vertices[Out-Degree],"&gt;="&amp;H19)</f>
        <v>0</v>
      </c>
      <c r="J18" s="38">
        <f t="shared" si="4"/>
        <v>2019.092097411765</v>
      </c>
      <c r="K18" s="39">
        <f>COUNTIF(Vertices[Betweenness Centrality],"&gt;= "&amp;J18)-COUNTIF(Vertices[Betweenness Centrality],"&gt;="&amp;J19)</f>
        <v>0</v>
      </c>
      <c r="L18" s="38">
        <f t="shared" si="5"/>
        <v>0.0093285294117647</v>
      </c>
      <c r="M18" s="39">
        <f>COUNTIF(Vertices[Closeness Centrality],"&gt;= "&amp;L18)-COUNTIF(Vertices[Closeness Centrality],"&gt;="&amp;L19)</f>
        <v>0</v>
      </c>
      <c r="N18" s="38">
        <f t="shared" si="6"/>
        <v>0.02903482352941178</v>
      </c>
      <c r="O18" s="39">
        <f>COUNTIF(Vertices[Eigenvector Centrality],"&gt;= "&amp;N18)-COUNTIF(Vertices[Eigenvector Centrality],"&gt;="&amp;N19)</f>
        <v>0</v>
      </c>
      <c r="P18" s="38">
        <f t="shared" si="7"/>
        <v>4.940021823529414</v>
      </c>
      <c r="Q18" s="39">
        <f>COUNTIF(Vertices[PageRank],"&gt;= "&amp;P18)-COUNTIF(Vertices[PageRank],"&gt;="&amp;P19)</f>
        <v>0</v>
      </c>
      <c r="R18" s="38">
        <f t="shared" si="8"/>
        <v>0.3450980392156862</v>
      </c>
      <c r="S18" s="44">
        <f>COUNTIF(Vertices[Clustering Coefficient],"&gt;= "&amp;R18)-COUNTIF(Vertices[Clustering Coefficient],"&gt;="&amp;R19)</f>
        <v>2</v>
      </c>
      <c r="T18" s="38" t="e">
        <f ca="1" t="shared" si="9"/>
        <v>#REF!</v>
      </c>
      <c r="U18" s="39" t="e">
        <f ca="1" t="shared" si="0"/>
        <v>#REF!</v>
      </c>
    </row>
    <row r="19" spans="1:21" ht="15">
      <c r="A19" s="114"/>
      <c r="B19" s="114"/>
      <c r="D19" s="33">
        <f t="shared" si="1"/>
        <v>0</v>
      </c>
      <c r="E19" s="3">
        <f>COUNTIF(Vertices[Degree],"&gt;= "&amp;D19)-COUNTIF(Vertices[Degree],"&gt;="&amp;D20)</f>
        <v>0</v>
      </c>
      <c r="F19" s="40">
        <f t="shared" si="2"/>
        <v>19.999999999999996</v>
      </c>
      <c r="G19" s="41">
        <f>COUNTIF(Vertices[In-Degree],"&gt;= "&amp;F19)-COUNTIF(Vertices[In-Degree],"&gt;="&amp;F20)</f>
        <v>0</v>
      </c>
      <c r="H19" s="40">
        <f t="shared" si="3"/>
        <v>39.49999999999999</v>
      </c>
      <c r="I19" s="41">
        <f>COUNTIF(Vertices[Out-Degree],"&gt;= "&amp;H19)-COUNTIF(Vertices[Out-Degree],"&gt;="&amp;H20)</f>
        <v>0</v>
      </c>
      <c r="J19" s="40">
        <f t="shared" si="4"/>
        <v>2145.2853535000004</v>
      </c>
      <c r="K19" s="41">
        <f>COUNTIF(Vertices[Betweenness Centrality],"&gt;= "&amp;J19)-COUNTIF(Vertices[Betweenness Centrality],"&gt;="&amp;J20)</f>
        <v>0</v>
      </c>
      <c r="L19" s="40">
        <f t="shared" si="5"/>
        <v>0.009513499999999994</v>
      </c>
      <c r="M19" s="41">
        <f>COUNTIF(Vertices[Closeness Centrality],"&gt;= "&amp;L19)-COUNTIF(Vertices[Closeness Centrality],"&gt;="&amp;L20)</f>
        <v>0</v>
      </c>
      <c r="N19" s="40">
        <f t="shared" si="6"/>
        <v>0.030628500000000017</v>
      </c>
      <c r="O19" s="41">
        <f>COUNTIF(Vertices[Eigenvector Centrality],"&gt;= "&amp;N19)-COUNTIF(Vertices[Eigenvector Centrality],"&gt;="&amp;N20)</f>
        <v>0</v>
      </c>
      <c r="P19" s="40">
        <f t="shared" si="7"/>
        <v>5.232535500000003</v>
      </c>
      <c r="Q19" s="41">
        <f>COUNTIF(Vertices[PageRank],"&gt;= "&amp;P19)-COUNTIF(Vertices[PageRank],"&gt;="&amp;P20)</f>
        <v>0</v>
      </c>
      <c r="R19" s="40">
        <f t="shared" si="8"/>
        <v>0.3666666666666666</v>
      </c>
      <c r="S19" s="45">
        <f>COUNTIF(Vertices[Clustering Coefficient],"&gt;= "&amp;R19)-COUNTIF(Vertices[Clustering Coefficient],"&gt;="&amp;R20)</f>
        <v>2</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21.17647058823529</v>
      </c>
      <c r="G20" s="39">
        <f>COUNTIF(Vertices[In-Degree],"&gt;= "&amp;F20)-COUNTIF(Vertices[In-Degree],"&gt;="&amp;F21)</f>
        <v>0</v>
      </c>
      <c r="H20" s="38">
        <f t="shared" si="3"/>
        <v>41.823529411764696</v>
      </c>
      <c r="I20" s="39">
        <f>COUNTIF(Vertices[Out-Degree],"&gt;= "&amp;H20)-COUNTIF(Vertices[Out-Degree],"&gt;="&amp;H21)</f>
        <v>0</v>
      </c>
      <c r="J20" s="38">
        <f t="shared" si="4"/>
        <v>2271.4786095882355</v>
      </c>
      <c r="K20" s="39">
        <f>COUNTIF(Vertices[Betweenness Centrality],"&gt;= "&amp;J20)-COUNTIF(Vertices[Betweenness Centrality],"&gt;="&amp;J21)</f>
        <v>0</v>
      </c>
      <c r="L20" s="38">
        <f t="shared" si="5"/>
        <v>0.009698470588235288</v>
      </c>
      <c r="M20" s="39">
        <f>COUNTIF(Vertices[Closeness Centrality],"&gt;= "&amp;L20)-COUNTIF(Vertices[Closeness Centrality],"&gt;="&amp;L21)</f>
        <v>0</v>
      </c>
      <c r="N20" s="38">
        <f t="shared" si="6"/>
        <v>0.032222176470588254</v>
      </c>
      <c r="O20" s="39">
        <f>COUNTIF(Vertices[Eigenvector Centrality],"&gt;= "&amp;N20)-COUNTIF(Vertices[Eigenvector Centrality],"&gt;="&amp;N21)</f>
        <v>0</v>
      </c>
      <c r="P20" s="38">
        <f t="shared" si="7"/>
        <v>5.525049176470591</v>
      </c>
      <c r="Q20" s="39">
        <f>COUNTIF(Vertices[PageRank],"&gt;= "&amp;P20)-COUNTIF(Vertices[PageRank],"&gt;="&amp;P21)</f>
        <v>0</v>
      </c>
      <c r="R20" s="38">
        <f t="shared" si="8"/>
        <v>0.38823529411764696</v>
      </c>
      <c r="S20" s="44">
        <f>COUNTIF(Vertices[Clustering Coefficient],"&gt;= "&amp;R20)-COUNTIF(Vertices[Clustering Coefficient],"&gt;="&amp;R21)</f>
        <v>4</v>
      </c>
      <c r="T20" s="38" t="e">
        <f ca="1" t="shared" si="9"/>
        <v>#REF!</v>
      </c>
      <c r="U20" s="39" t="e">
        <f ca="1" t="shared" si="0"/>
        <v>#REF!</v>
      </c>
    </row>
    <row r="21" spans="1:21" ht="15">
      <c r="A21" s="35" t="s">
        <v>157</v>
      </c>
      <c r="B21" s="35">
        <v>1.868125</v>
      </c>
      <c r="D21" s="33">
        <f t="shared" si="1"/>
        <v>0</v>
      </c>
      <c r="E21" s="3">
        <f>COUNTIF(Vertices[Degree],"&gt;= "&amp;D21)-COUNTIF(Vertices[Degree],"&gt;="&amp;D22)</f>
        <v>0</v>
      </c>
      <c r="F21" s="40">
        <f t="shared" si="2"/>
        <v>22.352941176470583</v>
      </c>
      <c r="G21" s="41">
        <f>COUNTIF(Vertices[In-Degree],"&gt;= "&amp;F21)-COUNTIF(Vertices[In-Degree],"&gt;="&amp;F22)</f>
        <v>0</v>
      </c>
      <c r="H21" s="40">
        <f t="shared" si="3"/>
        <v>44.1470588235294</v>
      </c>
      <c r="I21" s="41">
        <f>COUNTIF(Vertices[Out-Degree],"&gt;= "&amp;H21)-COUNTIF(Vertices[Out-Degree],"&gt;="&amp;H22)</f>
        <v>0</v>
      </c>
      <c r="J21" s="40">
        <f t="shared" si="4"/>
        <v>2397.6718656764706</v>
      </c>
      <c r="K21" s="41">
        <f>COUNTIF(Vertices[Betweenness Centrality],"&gt;= "&amp;J21)-COUNTIF(Vertices[Betweenness Centrality],"&gt;="&amp;J22)</f>
        <v>0</v>
      </c>
      <c r="L21" s="40">
        <f t="shared" si="5"/>
        <v>0.009883441176470581</v>
      </c>
      <c r="M21" s="41">
        <f>COUNTIF(Vertices[Closeness Centrality],"&gt;= "&amp;L21)-COUNTIF(Vertices[Closeness Centrality],"&gt;="&amp;L22)</f>
        <v>0</v>
      </c>
      <c r="N21" s="40">
        <f t="shared" si="6"/>
        <v>0.03381585294117649</v>
      </c>
      <c r="O21" s="41">
        <f>COUNTIF(Vertices[Eigenvector Centrality],"&gt;= "&amp;N21)-COUNTIF(Vertices[Eigenvector Centrality],"&gt;="&amp;N22)</f>
        <v>0</v>
      </c>
      <c r="P21" s="40">
        <f t="shared" si="7"/>
        <v>5.81756285294118</v>
      </c>
      <c r="Q21" s="41">
        <f>COUNTIF(Vertices[PageRank],"&gt;= "&amp;P21)-COUNTIF(Vertices[PageRank],"&gt;="&amp;P22)</f>
        <v>0</v>
      </c>
      <c r="R21" s="40">
        <f t="shared" si="8"/>
        <v>0.4098039215686273</v>
      </c>
      <c r="S21" s="45">
        <f>COUNTIF(Vertices[Clustering Coefficient],"&gt;= "&amp;R21)-COUNTIF(Vertices[Clustering Coefficient],"&gt;="&amp;R22)</f>
        <v>2</v>
      </c>
      <c r="T21" s="40" t="e">
        <f ca="1" t="shared" si="9"/>
        <v>#REF!</v>
      </c>
      <c r="U21" s="41" t="e">
        <f ca="1" t="shared" si="0"/>
        <v>#REF!</v>
      </c>
    </row>
    <row r="22" spans="1:21" ht="15">
      <c r="A22" s="114"/>
      <c r="B22" s="114"/>
      <c r="D22" s="33">
        <f t="shared" si="1"/>
        <v>0</v>
      </c>
      <c r="E22" s="3">
        <f>COUNTIF(Vertices[Degree],"&gt;= "&amp;D22)-COUNTIF(Vertices[Degree],"&gt;="&amp;D23)</f>
        <v>0</v>
      </c>
      <c r="F22" s="38">
        <f t="shared" si="2"/>
        <v>23.529411764705877</v>
      </c>
      <c r="G22" s="39">
        <f>COUNTIF(Vertices[In-Degree],"&gt;= "&amp;F22)-COUNTIF(Vertices[In-Degree],"&gt;="&amp;F23)</f>
        <v>0</v>
      </c>
      <c r="H22" s="38">
        <f t="shared" si="3"/>
        <v>46.4705882352941</v>
      </c>
      <c r="I22" s="39">
        <f>COUNTIF(Vertices[Out-Degree],"&gt;= "&amp;H22)-COUNTIF(Vertices[Out-Degree],"&gt;="&amp;H23)</f>
        <v>0</v>
      </c>
      <c r="J22" s="38">
        <f t="shared" si="4"/>
        <v>2523.8651217647057</v>
      </c>
      <c r="K22" s="39">
        <f>COUNTIF(Vertices[Betweenness Centrality],"&gt;= "&amp;J22)-COUNTIF(Vertices[Betweenness Centrality],"&gt;="&amp;J23)</f>
        <v>0</v>
      </c>
      <c r="L22" s="38">
        <f t="shared" si="5"/>
        <v>0.010068411764705874</v>
      </c>
      <c r="M22" s="39">
        <f>COUNTIF(Vertices[Closeness Centrality],"&gt;= "&amp;L22)-COUNTIF(Vertices[Closeness Centrality],"&gt;="&amp;L23)</f>
        <v>0</v>
      </c>
      <c r="N22" s="38">
        <f t="shared" si="6"/>
        <v>0.03540952941176473</v>
      </c>
      <c r="O22" s="39">
        <f>COUNTIF(Vertices[Eigenvector Centrality],"&gt;= "&amp;N22)-COUNTIF(Vertices[Eigenvector Centrality],"&gt;="&amp;N23)</f>
        <v>0</v>
      </c>
      <c r="P22" s="38">
        <f t="shared" si="7"/>
        <v>6.110076529411768</v>
      </c>
      <c r="Q22" s="39">
        <f>COUNTIF(Vertices[PageRank],"&gt;= "&amp;P22)-COUNTIF(Vertices[PageRank],"&gt;="&amp;P23)</f>
        <v>0</v>
      </c>
      <c r="R22" s="38">
        <f t="shared" si="8"/>
        <v>0.4313725490196077</v>
      </c>
      <c r="S22" s="44">
        <f>COUNTIF(Vertices[Clustering Coefficient],"&gt;= "&amp;R22)-COUNTIF(Vertices[Clustering Coefficient],"&gt;="&amp;R23)</f>
        <v>1</v>
      </c>
      <c r="T22" s="38" t="e">
        <f ca="1" t="shared" si="9"/>
        <v>#REF!</v>
      </c>
      <c r="U22" s="39" t="e">
        <f ca="1" t="shared" si="0"/>
        <v>#REF!</v>
      </c>
    </row>
    <row r="23" spans="1:21" ht="15">
      <c r="A23" s="35" t="s">
        <v>158</v>
      </c>
      <c r="B23" s="35">
        <v>0.06408227848101265</v>
      </c>
      <c r="D23" s="33">
        <f t="shared" si="1"/>
        <v>0</v>
      </c>
      <c r="E23" s="3">
        <f>COUNTIF(Vertices[Degree],"&gt;= "&amp;D23)-COUNTIF(Vertices[Degree],"&gt;="&amp;D24)</f>
        <v>0</v>
      </c>
      <c r="F23" s="40">
        <f t="shared" si="2"/>
        <v>24.70588235294117</v>
      </c>
      <c r="G23" s="41">
        <f>COUNTIF(Vertices[In-Degree],"&gt;= "&amp;F23)-COUNTIF(Vertices[In-Degree],"&gt;="&amp;F24)</f>
        <v>0</v>
      </c>
      <c r="H23" s="40">
        <f t="shared" si="3"/>
        <v>48.794117647058805</v>
      </c>
      <c r="I23" s="41">
        <f>COUNTIF(Vertices[Out-Degree],"&gt;= "&amp;H23)-COUNTIF(Vertices[Out-Degree],"&gt;="&amp;H24)</f>
        <v>0</v>
      </c>
      <c r="J23" s="40">
        <f t="shared" si="4"/>
        <v>2650.058377852941</v>
      </c>
      <c r="K23" s="41">
        <f>COUNTIF(Vertices[Betweenness Centrality],"&gt;= "&amp;J23)-COUNTIF(Vertices[Betweenness Centrality],"&gt;="&amp;J24)</f>
        <v>0</v>
      </c>
      <c r="L23" s="40">
        <f t="shared" si="5"/>
        <v>0.010253382352941168</v>
      </c>
      <c r="M23" s="41">
        <f>COUNTIF(Vertices[Closeness Centrality],"&gt;= "&amp;L23)-COUNTIF(Vertices[Closeness Centrality],"&gt;="&amp;L24)</f>
        <v>0</v>
      </c>
      <c r="N23" s="40">
        <f t="shared" si="6"/>
        <v>0.037003205882352966</v>
      </c>
      <c r="O23" s="41">
        <f>COUNTIF(Vertices[Eigenvector Centrality],"&gt;= "&amp;N23)-COUNTIF(Vertices[Eigenvector Centrality],"&gt;="&amp;N24)</f>
        <v>0</v>
      </c>
      <c r="P23" s="40">
        <f t="shared" si="7"/>
        <v>6.4025902058823565</v>
      </c>
      <c r="Q23" s="41">
        <f>COUNTIF(Vertices[PageRank],"&gt;= "&amp;P23)-COUNTIF(Vertices[PageRank],"&gt;="&amp;P24)</f>
        <v>0</v>
      </c>
      <c r="R23" s="40">
        <f t="shared" si="8"/>
        <v>0.45294117647058807</v>
      </c>
      <c r="S23" s="45">
        <f>COUNTIF(Vertices[Clustering Coefficient],"&gt;= "&amp;R23)-COUNTIF(Vertices[Clustering Coefficient],"&gt;="&amp;R24)</f>
        <v>0</v>
      </c>
      <c r="T23" s="40" t="e">
        <f ca="1" t="shared" si="9"/>
        <v>#REF!</v>
      </c>
      <c r="U23" s="41" t="e">
        <f ca="1" t="shared" si="0"/>
        <v>#REF!</v>
      </c>
    </row>
    <row r="24" spans="1:21" ht="15">
      <c r="A24" s="35" t="s">
        <v>2049</v>
      </c>
      <c r="B24" s="35">
        <v>0.2334</v>
      </c>
      <c r="D24" s="33">
        <f t="shared" si="1"/>
        <v>0</v>
      </c>
      <c r="E24" s="3">
        <f>COUNTIF(Vertices[Degree],"&gt;= "&amp;D24)-COUNTIF(Vertices[Degree],"&gt;="&amp;D25)</f>
        <v>0</v>
      </c>
      <c r="F24" s="38">
        <f t="shared" si="2"/>
        <v>25.882352941176464</v>
      </c>
      <c r="G24" s="39">
        <f>COUNTIF(Vertices[In-Degree],"&gt;= "&amp;F24)-COUNTIF(Vertices[In-Degree],"&gt;="&amp;F25)</f>
        <v>0</v>
      </c>
      <c r="H24" s="38">
        <f t="shared" si="3"/>
        <v>51.11764705882351</v>
      </c>
      <c r="I24" s="39">
        <f>COUNTIF(Vertices[Out-Degree],"&gt;= "&amp;H24)-COUNTIF(Vertices[Out-Degree],"&gt;="&amp;H25)</f>
        <v>0</v>
      </c>
      <c r="J24" s="38">
        <f t="shared" si="4"/>
        <v>2776.251633941176</v>
      </c>
      <c r="K24" s="39">
        <f>COUNTIF(Vertices[Betweenness Centrality],"&gt;= "&amp;J24)-COUNTIF(Vertices[Betweenness Centrality],"&gt;="&amp;J25)</f>
        <v>0</v>
      </c>
      <c r="L24" s="38">
        <f t="shared" si="5"/>
        <v>0.010438352941176461</v>
      </c>
      <c r="M24" s="39">
        <f>COUNTIF(Vertices[Closeness Centrality],"&gt;= "&amp;L24)-COUNTIF(Vertices[Closeness Centrality],"&gt;="&amp;L25)</f>
        <v>0</v>
      </c>
      <c r="N24" s="38">
        <f t="shared" si="6"/>
        <v>0.0385968823529412</v>
      </c>
      <c r="O24" s="39">
        <f>COUNTIF(Vertices[Eigenvector Centrality],"&gt;= "&amp;N24)-COUNTIF(Vertices[Eigenvector Centrality],"&gt;="&amp;N25)</f>
        <v>0</v>
      </c>
      <c r="P24" s="38">
        <f t="shared" si="7"/>
        <v>6.695103882352945</v>
      </c>
      <c r="Q24" s="39">
        <f>COUNTIF(Vertices[PageRank],"&gt;= "&amp;P24)-COUNTIF(Vertices[PageRank],"&gt;="&amp;P25)</f>
        <v>0</v>
      </c>
      <c r="R24" s="38">
        <f t="shared" si="8"/>
        <v>0.47450980392156844</v>
      </c>
      <c r="S24" s="44">
        <f>COUNTIF(Vertices[Clustering Coefficient],"&gt;= "&amp;R24)-COUNTIF(Vertices[Clustering Coefficient],"&gt;="&amp;R25)</f>
        <v>0</v>
      </c>
      <c r="T24" s="38" t="e">
        <f ca="1" t="shared" si="9"/>
        <v>#REF!</v>
      </c>
      <c r="U24" s="39" t="e">
        <f ca="1" t="shared" si="0"/>
        <v>#REF!</v>
      </c>
    </row>
    <row r="25" spans="1:21" ht="15">
      <c r="A25" s="114"/>
      <c r="B25" s="114"/>
      <c r="D25" s="33">
        <f t="shared" si="1"/>
        <v>0</v>
      </c>
      <c r="E25" s="3">
        <f>COUNTIF(Vertices[Degree],"&gt;= "&amp;D25)-COUNTIF(Vertices[Degree],"&gt;="&amp;D26)</f>
        <v>0</v>
      </c>
      <c r="F25" s="40">
        <f t="shared" si="2"/>
        <v>27.058823529411757</v>
      </c>
      <c r="G25" s="41">
        <f>COUNTIF(Vertices[In-Degree],"&gt;= "&amp;F25)-COUNTIF(Vertices[In-Degree],"&gt;="&amp;F26)</f>
        <v>0</v>
      </c>
      <c r="H25" s="40">
        <f t="shared" si="3"/>
        <v>53.44117647058821</v>
      </c>
      <c r="I25" s="41">
        <f>COUNTIF(Vertices[Out-Degree],"&gt;= "&amp;H25)-COUNTIF(Vertices[Out-Degree],"&gt;="&amp;H26)</f>
        <v>0</v>
      </c>
      <c r="J25" s="40">
        <f t="shared" si="4"/>
        <v>2902.444890029411</v>
      </c>
      <c r="K25" s="41">
        <f>COUNTIF(Vertices[Betweenness Centrality],"&gt;= "&amp;J25)-COUNTIF(Vertices[Betweenness Centrality],"&gt;="&amp;J26)</f>
        <v>0</v>
      </c>
      <c r="L25" s="40">
        <f t="shared" si="5"/>
        <v>0.010623323529411755</v>
      </c>
      <c r="M25" s="41">
        <f>COUNTIF(Vertices[Closeness Centrality],"&gt;= "&amp;L25)-COUNTIF(Vertices[Closeness Centrality],"&gt;="&amp;L26)</f>
        <v>0</v>
      </c>
      <c r="N25" s="40">
        <f t="shared" si="6"/>
        <v>0.04019055882352944</v>
      </c>
      <c r="O25" s="41">
        <f>COUNTIF(Vertices[Eigenvector Centrality],"&gt;= "&amp;N25)-COUNTIF(Vertices[Eigenvector Centrality],"&gt;="&amp;N26)</f>
        <v>0</v>
      </c>
      <c r="P25" s="40">
        <f t="shared" si="7"/>
        <v>6.987617558823533</v>
      </c>
      <c r="Q25" s="41">
        <f>COUNTIF(Vertices[PageRank],"&gt;= "&amp;P25)-COUNTIF(Vertices[PageRank],"&gt;="&amp;P26)</f>
        <v>0</v>
      </c>
      <c r="R25" s="40">
        <f t="shared" si="8"/>
        <v>0.4960784313725488</v>
      </c>
      <c r="S25" s="45">
        <f>COUNTIF(Vertices[Clustering Coefficient],"&gt;= "&amp;R25)-COUNTIF(Vertices[Clustering Coefficient],"&gt;="&amp;R26)</f>
        <v>14</v>
      </c>
      <c r="T25" s="40" t="e">
        <f ca="1" t="shared" si="9"/>
        <v>#REF!</v>
      </c>
      <c r="U25" s="41" t="e">
        <f ca="1" t="shared" si="0"/>
        <v>#REF!</v>
      </c>
    </row>
    <row r="26" spans="1:21" ht="15">
      <c r="A26" s="35" t="s">
        <v>2050</v>
      </c>
      <c r="B26" s="35" t="s">
        <v>2064</v>
      </c>
      <c r="D26" s="33">
        <f t="shared" si="1"/>
        <v>0</v>
      </c>
      <c r="E26" s="3">
        <f>COUNTIF(Vertices[Degree],"&gt;= "&amp;D26)-COUNTIF(Vertices[Degree],"&gt;="&amp;D27)</f>
        <v>0</v>
      </c>
      <c r="F26" s="38">
        <f t="shared" si="2"/>
        <v>28.23529411764705</v>
      </c>
      <c r="G26" s="39">
        <f>COUNTIF(Vertices[In-Degree],"&gt;= "&amp;F26)-COUNTIF(Vertices[In-Degree],"&gt;="&amp;F27)</f>
        <v>0</v>
      </c>
      <c r="H26" s="38">
        <f t="shared" si="3"/>
        <v>55.764705882352914</v>
      </c>
      <c r="I26" s="39">
        <f>COUNTIF(Vertices[Out-Degree],"&gt;= "&amp;H26)-COUNTIF(Vertices[Out-Degree],"&gt;="&amp;H27)</f>
        <v>0</v>
      </c>
      <c r="J26" s="38">
        <f t="shared" si="4"/>
        <v>3028.638146117646</v>
      </c>
      <c r="K26" s="39">
        <f>COUNTIF(Vertices[Betweenness Centrality],"&gt;= "&amp;J26)-COUNTIF(Vertices[Betweenness Centrality],"&gt;="&amp;J27)</f>
        <v>0</v>
      </c>
      <c r="L26" s="38">
        <f t="shared" si="5"/>
        <v>0.010808294117647048</v>
      </c>
      <c r="M26" s="39">
        <f>COUNTIF(Vertices[Closeness Centrality],"&gt;= "&amp;L26)-COUNTIF(Vertices[Closeness Centrality],"&gt;="&amp;L27)</f>
        <v>0</v>
      </c>
      <c r="N26" s="38">
        <f t="shared" si="6"/>
        <v>0.04178423529411768</v>
      </c>
      <c r="O26" s="39">
        <f>COUNTIF(Vertices[Eigenvector Centrality],"&gt;= "&amp;N26)-COUNTIF(Vertices[Eigenvector Centrality],"&gt;="&amp;N27)</f>
        <v>0</v>
      </c>
      <c r="P26" s="38">
        <f t="shared" si="7"/>
        <v>7.280131235294122</v>
      </c>
      <c r="Q26" s="39">
        <f>COUNTIF(Vertices[PageRank],"&gt;= "&amp;P26)-COUNTIF(Vertices[PageRank],"&gt;="&amp;P27)</f>
        <v>0</v>
      </c>
      <c r="R26" s="38">
        <f t="shared" si="8"/>
        <v>0.5176470588235292</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4"/>
      <c r="B27" s="114"/>
      <c r="D27" s="33">
        <f t="shared" si="1"/>
        <v>0</v>
      </c>
      <c r="E27" s="3">
        <f>COUNTIF(Vertices[Degree],"&gt;= "&amp;D27)-COUNTIF(Vertices[Degree],"&gt;="&amp;D28)</f>
        <v>0</v>
      </c>
      <c r="F27" s="40">
        <f t="shared" si="2"/>
        <v>29.411764705882344</v>
      </c>
      <c r="G27" s="41">
        <f>COUNTIF(Vertices[In-Degree],"&gt;= "&amp;F27)-COUNTIF(Vertices[In-Degree],"&gt;="&amp;F28)</f>
        <v>0</v>
      </c>
      <c r="H27" s="40">
        <f t="shared" si="3"/>
        <v>58.08823529411762</v>
      </c>
      <c r="I27" s="41">
        <f>COUNTIF(Vertices[Out-Degree],"&gt;= "&amp;H27)-COUNTIF(Vertices[Out-Degree],"&gt;="&amp;H28)</f>
        <v>0</v>
      </c>
      <c r="J27" s="40">
        <f t="shared" si="4"/>
        <v>3154.831402205881</v>
      </c>
      <c r="K27" s="41">
        <f>COUNTIF(Vertices[Betweenness Centrality],"&gt;= "&amp;J27)-COUNTIF(Vertices[Betweenness Centrality],"&gt;="&amp;J28)</f>
        <v>0</v>
      </c>
      <c r="L27" s="40">
        <f t="shared" si="5"/>
        <v>0.010993264705882341</v>
      </c>
      <c r="M27" s="41">
        <f>COUNTIF(Vertices[Closeness Centrality],"&gt;= "&amp;L27)-COUNTIF(Vertices[Closeness Centrality],"&gt;="&amp;L28)</f>
        <v>0</v>
      </c>
      <c r="N27" s="40">
        <f t="shared" si="6"/>
        <v>0.043377911764705915</v>
      </c>
      <c r="O27" s="41">
        <f>COUNTIF(Vertices[Eigenvector Centrality],"&gt;= "&amp;N27)-COUNTIF(Vertices[Eigenvector Centrality],"&gt;="&amp;N28)</f>
        <v>1</v>
      </c>
      <c r="P27" s="40">
        <f t="shared" si="7"/>
        <v>7.57264491176471</v>
      </c>
      <c r="Q27" s="41">
        <f>COUNTIF(Vertices[PageRank],"&gt;= "&amp;P27)-COUNTIF(Vertices[PageRank],"&gt;="&amp;P28)</f>
        <v>0</v>
      </c>
      <c r="R27" s="40">
        <f t="shared" si="8"/>
        <v>0.5392156862745097</v>
      </c>
      <c r="S27" s="45">
        <f>COUNTIF(Vertices[Clustering Coefficient],"&gt;= "&amp;R27)-COUNTIF(Vertices[Clustering Coefficient],"&gt;="&amp;R28)</f>
        <v>0</v>
      </c>
      <c r="T27" s="40" t="e">
        <f ca="1" t="shared" si="9"/>
        <v>#REF!</v>
      </c>
      <c r="U27" s="41" t="e">
        <f ca="1" t="shared" si="10"/>
        <v>#REF!</v>
      </c>
    </row>
    <row r="28" spans="1:21" ht="15">
      <c r="A28" s="35" t="s">
        <v>2051</v>
      </c>
      <c r="B28" s="35" t="s">
        <v>2163</v>
      </c>
      <c r="D28" s="33">
        <f t="shared" si="1"/>
        <v>0</v>
      </c>
      <c r="E28" s="3">
        <f>COUNTIF(Vertices[Degree],"&gt;= "&amp;D28)-COUNTIF(Vertices[Degree],"&gt;="&amp;D29)</f>
        <v>0</v>
      </c>
      <c r="F28" s="38">
        <f t="shared" si="2"/>
        <v>30.588235294117638</v>
      </c>
      <c r="G28" s="39">
        <f>COUNTIF(Vertices[In-Degree],"&gt;= "&amp;F28)-COUNTIF(Vertices[In-Degree],"&gt;="&amp;F29)</f>
        <v>0</v>
      </c>
      <c r="H28" s="38">
        <f t="shared" si="3"/>
        <v>60.41176470588232</v>
      </c>
      <c r="I28" s="39">
        <f>COUNTIF(Vertices[Out-Degree],"&gt;= "&amp;H28)-COUNTIF(Vertices[Out-Degree],"&gt;="&amp;H29)</f>
        <v>0</v>
      </c>
      <c r="J28" s="38">
        <f t="shared" si="4"/>
        <v>3281.0246582941163</v>
      </c>
      <c r="K28" s="39">
        <f>COUNTIF(Vertices[Betweenness Centrality],"&gt;= "&amp;J28)-COUNTIF(Vertices[Betweenness Centrality],"&gt;="&amp;J29)</f>
        <v>0</v>
      </c>
      <c r="L28" s="38">
        <f t="shared" si="5"/>
        <v>0.011178235294117635</v>
      </c>
      <c r="M28" s="39">
        <f>COUNTIF(Vertices[Closeness Centrality],"&gt;= "&amp;L28)-COUNTIF(Vertices[Closeness Centrality],"&gt;="&amp;L29)</f>
        <v>0</v>
      </c>
      <c r="N28" s="38">
        <f t="shared" si="6"/>
        <v>0.04497158823529415</v>
      </c>
      <c r="O28" s="39">
        <f>COUNTIF(Vertices[Eigenvector Centrality],"&gt;= "&amp;N28)-COUNTIF(Vertices[Eigenvector Centrality],"&gt;="&amp;N29)</f>
        <v>0</v>
      </c>
      <c r="P28" s="38">
        <f t="shared" si="7"/>
        <v>7.865158588235299</v>
      </c>
      <c r="Q28" s="39">
        <f>COUNTIF(Vertices[PageRank],"&gt;= "&amp;P28)-COUNTIF(Vertices[PageRank],"&gt;="&amp;P29)</f>
        <v>0</v>
      </c>
      <c r="R28" s="38">
        <f t="shared" si="8"/>
        <v>0.5607843137254901</v>
      </c>
      <c r="S28" s="44">
        <f>COUNTIF(Vertices[Clustering Coefficient],"&gt;= "&amp;R28)-COUNTIF(Vertices[Clustering Coefficient],"&gt;="&amp;R29)</f>
        <v>0</v>
      </c>
      <c r="T28" s="38" t="e">
        <f ca="1" t="shared" si="9"/>
        <v>#REF!</v>
      </c>
      <c r="U28" s="39" t="e">
        <f ca="1" t="shared" si="10"/>
        <v>#REF!</v>
      </c>
    </row>
    <row r="29" spans="1:21" ht="15">
      <c r="A29" s="114"/>
      <c r="B29" s="114"/>
      <c r="D29" s="33">
        <f t="shared" si="1"/>
        <v>0</v>
      </c>
      <c r="E29" s="3">
        <f>COUNTIF(Vertices[Degree],"&gt;= "&amp;D29)-COUNTIF(Vertices[Degree],"&gt;="&amp;D30)</f>
        <v>0</v>
      </c>
      <c r="F29" s="40">
        <f t="shared" si="2"/>
        <v>31.76470588235293</v>
      </c>
      <c r="G29" s="41">
        <f>COUNTIF(Vertices[In-Degree],"&gt;= "&amp;F29)-COUNTIF(Vertices[In-Degree],"&gt;="&amp;F30)</f>
        <v>0</v>
      </c>
      <c r="H29" s="40">
        <f t="shared" si="3"/>
        <v>62.73529411764702</v>
      </c>
      <c r="I29" s="41">
        <f>COUNTIF(Vertices[Out-Degree],"&gt;= "&amp;H29)-COUNTIF(Vertices[Out-Degree],"&gt;="&amp;H30)</f>
        <v>0</v>
      </c>
      <c r="J29" s="40">
        <f t="shared" si="4"/>
        <v>3407.2179143823514</v>
      </c>
      <c r="K29" s="41">
        <f>COUNTIF(Vertices[Betweenness Centrality],"&gt;= "&amp;J29)-COUNTIF(Vertices[Betweenness Centrality],"&gt;="&amp;J30)</f>
        <v>0</v>
      </c>
      <c r="L29" s="40">
        <f t="shared" si="5"/>
        <v>0.011363205882352928</v>
      </c>
      <c r="M29" s="41">
        <f>COUNTIF(Vertices[Closeness Centrality],"&gt;= "&amp;L29)-COUNTIF(Vertices[Closeness Centrality],"&gt;="&amp;L30)</f>
        <v>0</v>
      </c>
      <c r="N29" s="40">
        <f t="shared" si="6"/>
        <v>0.04656526470588239</v>
      </c>
      <c r="O29" s="41">
        <f>COUNTIF(Vertices[Eigenvector Centrality],"&gt;= "&amp;N29)-COUNTIF(Vertices[Eigenvector Centrality],"&gt;="&amp;N30)</f>
        <v>0</v>
      </c>
      <c r="P29" s="40">
        <f t="shared" si="7"/>
        <v>8.157672264705887</v>
      </c>
      <c r="Q29" s="41">
        <f>COUNTIF(Vertices[PageRank],"&gt;= "&amp;P29)-COUNTIF(Vertices[PageRank],"&gt;="&amp;P30)</f>
        <v>0</v>
      </c>
      <c r="R29" s="40">
        <f t="shared" si="8"/>
        <v>0.5823529411764705</v>
      </c>
      <c r="S29" s="45">
        <f>COUNTIF(Vertices[Clustering Coefficient],"&gt;= "&amp;R29)-COUNTIF(Vertices[Clustering Coefficient],"&gt;="&amp;R30)</f>
        <v>1</v>
      </c>
      <c r="T29" s="40" t="e">
        <f ca="1" t="shared" si="9"/>
        <v>#REF!</v>
      </c>
      <c r="U29" s="41" t="e">
        <f ca="1" t="shared" si="10"/>
        <v>#REF!</v>
      </c>
    </row>
    <row r="30" spans="1:21" ht="15">
      <c r="A30" s="35" t="s">
        <v>2052</v>
      </c>
      <c r="B30" s="35" t="s">
        <v>2159</v>
      </c>
      <c r="D30" s="33">
        <f t="shared" si="1"/>
        <v>0</v>
      </c>
      <c r="E30" s="3">
        <f>COUNTIF(Vertices[Degree],"&gt;= "&amp;D30)-COUNTIF(Vertices[Degree],"&gt;="&amp;D31)</f>
        <v>0</v>
      </c>
      <c r="F30" s="38">
        <f t="shared" si="2"/>
        <v>32.941176470588225</v>
      </c>
      <c r="G30" s="39">
        <f>COUNTIF(Vertices[In-Degree],"&gt;= "&amp;F30)-COUNTIF(Vertices[In-Degree],"&gt;="&amp;F31)</f>
        <v>0</v>
      </c>
      <c r="H30" s="38">
        <f t="shared" si="3"/>
        <v>65.05882352941173</v>
      </c>
      <c r="I30" s="39">
        <f>COUNTIF(Vertices[Out-Degree],"&gt;= "&amp;H30)-COUNTIF(Vertices[Out-Degree],"&gt;="&amp;H31)</f>
        <v>0</v>
      </c>
      <c r="J30" s="38">
        <f t="shared" si="4"/>
        <v>3533.4111704705865</v>
      </c>
      <c r="K30" s="39">
        <f>COUNTIF(Vertices[Betweenness Centrality],"&gt;= "&amp;J30)-COUNTIF(Vertices[Betweenness Centrality],"&gt;="&amp;J31)</f>
        <v>0</v>
      </c>
      <c r="L30" s="38">
        <f t="shared" si="5"/>
        <v>0.011548176470588221</v>
      </c>
      <c r="M30" s="39">
        <f>COUNTIF(Vertices[Closeness Centrality],"&gt;= "&amp;L30)-COUNTIF(Vertices[Closeness Centrality],"&gt;="&amp;L31)</f>
        <v>0</v>
      </c>
      <c r="N30" s="38">
        <f t="shared" si="6"/>
        <v>0.04815894117647063</v>
      </c>
      <c r="O30" s="39">
        <f>COUNTIF(Vertices[Eigenvector Centrality],"&gt;= "&amp;N30)-COUNTIF(Vertices[Eigenvector Centrality],"&gt;="&amp;N31)</f>
        <v>0</v>
      </c>
      <c r="P30" s="38">
        <f t="shared" si="7"/>
        <v>8.450185941176475</v>
      </c>
      <c r="Q30" s="39">
        <f>COUNTIF(Vertices[PageRank],"&gt;= "&amp;P30)-COUNTIF(Vertices[PageRank],"&gt;="&amp;P31)</f>
        <v>0</v>
      </c>
      <c r="R30" s="38">
        <f t="shared" si="8"/>
        <v>0.6039215686274509</v>
      </c>
      <c r="S30" s="44">
        <f>COUNTIF(Vertices[Clustering Coefficient],"&gt;= "&amp;R30)-COUNTIF(Vertices[Clustering Coefficient],"&gt;="&amp;R31)</f>
        <v>0</v>
      </c>
      <c r="T30" s="38" t="e">
        <f ca="1" t="shared" si="9"/>
        <v>#REF!</v>
      </c>
      <c r="U30" s="39" t="e">
        <f ca="1" t="shared" si="10"/>
        <v>#REF!</v>
      </c>
    </row>
    <row r="31" spans="1:21" ht="15">
      <c r="A31" s="35" t="s">
        <v>2053</v>
      </c>
      <c r="B31" s="35" t="s">
        <v>212</v>
      </c>
      <c r="D31" s="33">
        <f t="shared" si="1"/>
        <v>0</v>
      </c>
      <c r="E31" s="3">
        <f>COUNTIF(Vertices[Degree],"&gt;= "&amp;D31)-COUNTIF(Vertices[Degree],"&gt;="&amp;D32)</f>
        <v>0</v>
      </c>
      <c r="F31" s="40">
        <f t="shared" si="2"/>
        <v>34.11764705882352</v>
      </c>
      <c r="G31" s="41">
        <f>COUNTIF(Vertices[In-Degree],"&gt;= "&amp;F31)-COUNTIF(Vertices[In-Degree],"&gt;="&amp;F32)</f>
        <v>0</v>
      </c>
      <c r="H31" s="40">
        <f t="shared" si="3"/>
        <v>67.38235294117644</v>
      </c>
      <c r="I31" s="41">
        <f>COUNTIF(Vertices[Out-Degree],"&gt;= "&amp;H31)-COUNTIF(Vertices[Out-Degree],"&gt;="&amp;H32)</f>
        <v>0</v>
      </c>
      <c r="J31" s="40">
        <f t="shared" si="4"/>
        <v>3659.6044265588216</v>
      </c>
      <c r="K31" s="41">
        <f>COUNTIF(Vertices[Betweenness Centrality],"&gt;= "&amp;J31)-COUNTIF(Vertices[Betweenness Centrality],"&gt;="&amp;J32)</f>
        <v>0</v>
      </c>
      <c r="L31" s="40">
        <f t="shared" si="5"/>
        <v>0.011733147058823515</v>
      </c>
      <c r="M31" s="41">
        <f>COUNTIF(Vertices[Closeness Centrality],"&gt;= "&amp;L31)-COUNTIF(Vertices[Closeness Centrality],"&gt;="&amp;L32)</f>
        <v>0</v>
      </c>
      <c r="N31" s="40">
        <f t="shared" si="6"/>
        <v>0.049752617647058864</v>
      </c>
      <c r="O31" s="41">
        <f>COUNTIF(Vertices[Eigenvector Centrality],"&gt;= "&amp;N31)-COUNTIF(Vertices[Eigenvector Centrality],"&gt;="&amp;N32)</f>
        <v>0</v>
      </c>
      <c r="P31" s="40">
        <f t="shared" si="7"/>
        <v>8.742699617647062</v>
      </c>
      <c r="Q31" s="41">
        <f>COUNTIF(Vertices[PageRank],"&gt;= "&amp;P31)-COUNTIF(Vertices[PageRank],"&gt;="&amp;P32)</f>
        <v>0</v>
      </c>
      <c r="R31" s="40">
        <f t="shared" si="8"/>
        <v>0.6254901960784314</v>
      </c>
      <c r="S31" s="45">
        <f>COUNTIF(Vertices[Clustering Coefficient],"&gt;= "&amp;R31)-COUNTIF(Vertices[Clustering Coefficient],"&gt;="&amp;R32)</f>
        <v>1</v>
      </c>
      <c r="T31" s="40" t="e">
        <f ca="1" t="shared" si="9"/>
        <v>#REF!</v>
      </c>
      <c r="U31" s="41" t="e">
        <f ca="1" t="shared" si="10"/>
        <v>#REF!</v>
      </c>
    </row>
    <row r="32" spans="1:21" ht="390">
      <c r="A32" s="35" t="s">
        <v>2054</v>
      </c>
      <c r="B32" s="55" t="s">
        <v>2160</v>
      </c>
      <c r="D32" s="33">
        <f t="shared" si="1"/>
        <v>0</v>
      </c>
      <c r="E32" s="3">
        <f>COUNTIF(Vertices[Degree],"&gt;= "&amp;D32)-COUNTIF(Vertices[Degree],"&gt;="&amp;D33)</f>
        <v>0</v>
      </c>
      <c r="F32" s="38">
        <f t="shared" si="2"/>
        <v>35.29411764705882</v>
      </c>
      <c r="G32" s="39">
        <f>COUNTIF(Vertices[In-Degree],"&gt;= "&amp;F32)-COUNTIF(Vertices[In-Degree],"&gt;="&amp;F33)</f>
        <v>0</v>
      </c>
      <c r="H32" s="38">
        <f t="shared" si="3"/>
        <v>69.70588235294115</v>
      </c>
      <c r="I32" s="39">
        <f>COUNTIF(Vertices[Out-Degree],"&gt;= "&amp;H32)-COUNTIF(Vertices[Out-Degree],"&gt;="&amp;H33)</f>
        <v>0</v>
      </c>
      <c r="J32" s="38">
        <f t="shared" si="4"/>
        <v>3785.7976826470567</v>
      </c>
      <c r="K32" s="39">
        <f>COUNTIF(Vertices[Betweenness Centrality],"&gt;= "&amp;J32)-COUNTIF(Vertices[Betweenness Centrality],"&gt;="&amp;J33)</f>
        <v>0</v>
      </c>
      <c r="L32" s="38">
        <f t="shared" si="5"/>
        <v>0.011918117647058808</v>
      </c>
      <c r="M32" s="39">
        <f>COUNTIF(Vertices[Closeness Centrality],"&gt;= "&amp;L32)-COUNTIF(Vertices[Closeness Centrality],"&gt;="&amp;L33)</f>
        <v>0</v>
      </c>
      <c r="N32" s="38">
        <f t="shared" si="6"/>
        <v>0.0513462941176471</v>
      </c>
      <c r="O32" s="39">
        <f>COUNTIF(Vertices[Eigenvector Centrality],"&gt;= "&amp;N32)-COUNTIF(Vertices[Eigenvector Centrality],"&gt;="&amp;N33)</f>
        <v>0</v>
      </c>
      <c r="P32" s="38">
        <f t="shared" si="7"/>
        <v>9.03521329411765</v>
      </c>
      <c r="Q32" s="39">
        <f>COUNTIF(Vertices[PageRank],"&gt;= "&amp;P32)-COUNTIF(Vertices[PageRank],"&gt;="&amp;P33)</f>
        <v>0</v>
      </c>
      <c r="R32" s="38">
        <f t="shared" si="8"/>
        <v>0.6470588235294118</v>
      </c>
      <c r="S32" s="44">
        <f>COUNTIF(Vertices[Clustering Coefficient],"&gt;= "&amp;R32)-COUNTIF(Vertices[Clustering Coefficient],"&gt;="&amp;R33)</f>
        <v>3</v>
      </c>
      <c r="T32" s="38" t="e">
        <f ca="1" t="shared" si="9"/>
        <v>#REF!</v>
      </c>
      <c r="U32" s="39" t="e">
        <f ca="1" t="shared" si="10"/>
        <v>#REF!</v>
      </c>
    </row>
    <row r="33" spans="1:21" ht="15">
      <c r="A33" s="35" t="s">
        <v>2055</v>
      </c>
      <c r="B33" s="35" t="s">
        <v>2161</v>
      </c>
      <c r="D33" s="33">
        <f t="shared" si="1"/>
        <v>0</v>
      </c>
      <c r="E33" s="3">
        <f>COUNTIF(Vertices[Degree],"&gt;= "&amp;D33)-COUNTIF(Vertices[Degree],"&gt;="&amp;D34)</f>
        <v>0</v>
      </c>
      <c r="F33" s="40">
        <f t="shared" si="2"/>
        <v>36.470588235294116</v>
      </c>
      <c r="G33" s="41">
        <f>COUNTIF(Vertices[In-Degree],"&gt;= "&amp;F33)-COUNTIF(Vertices[In-Degree],"&gt;="&amp;F34)</f>
        <v>0</v>
      </c>
      <c r="H33" s="40">
        <f t="shared" si="3"/>
        <v>72.02941176470586</v>
      </c>
      <c r="I33" s="41">
        <f>COUNTIF(Vertices[Out-Degree],"&gt;= "&amp;H33)-COUNTIF(Vertices[Out-Degree],"&gt;="&amp;H34)</f>
        <v>0</v>
      </c>
      <c r="J33" s="40">
        <f t="shared" si="4"/>
        <v>3911.990938735292</v>
      </c>
      <c r="K33" s="41">
        <f>COUNTIF(Vertices[Betweenness Centrality],"&gt;= "&amp;J33)-COUNTIF(Vertices[Betweenness Centrality],"&gt;="&amp;J34)</f>
        <v>0</v>
      </c>
      <c r="L33" s="40">
        <f t="shared" si="5"/>
        <v>0.012103088235294102</v>
      </c>
      <c r="M33" s="41">
        <f>COUNTIF(Vertices[Closeness Centrality],"&gt;= "&amp;L33)-COUNTIF(Vertices[Closeness Centrality],"&gt;="&amp;L34)</f>
        <v>0</v>
      </c>
      <c r="N33" s="40">
        <f t="shared" si="6"/>
        <v>0.05293997058823534</v>
      </c>
      <c r="O33" s="41">
        <f>COUNTIF(Vertices[Eigenvector Centrality],"&gt;= "&amp;N33)-COUNTIF(Vertices[Eigenvector Centrality],"&gt;="&amp;N34)</f>
        <v>0</v>
      </c>
      <c r="P33" s="40">
        <f t="shared" si="7"/>
        <v>9.327726970588238</v>
      </c>
      <c r="Q33" s="41">
        <f>COUNTIF(Vertices[PageRank],"&gt;= "&amp;P33)-COUNTIF(Vertices[PageRank],"&gt;="&amp;P34)</f>
        <v>0</v>
      </c>
      <c r="R33" s="40">
        <f t="shared" si="8"/>
        <v>0.6686274509803922</v>
      </c>
      <c r="S33" s="45">
        <f>COUNTIF(Vertices[Clustering Coefficient],"&gt;= "&amp;R33)-COUNTIF(Vertices[Clustering Coefficient],"&gt;="&amp;R34)</f>
        <v>0</v>
      </c>
      <c r="T33" s="40" t="e">
        <f ca="1" t="shared" si="9"/>
        <v>#REF!</v>
      </c>
      <c r="U33" s="41" t="e">
        <f ca="1" t="shared" si="10"/>
        <v>#REF!</v>
      </c>
    </row>
    <row r="34" spans="1:21" ht="15">
      <c r="A34" s="35" t="s">
        <v>2056</v>
      </c>
      <c r="B34" s="35" t="s">
        <v>2162</v>
      </c>
      <c r="D34" s="33">
        <f t="shared" si="1"/>
        <v>0</v>
      </c>
      <c r="E34" s="3">
        <f>COUNTIF(Vertices[Degree],"&gt;= "&amp;D34)-COUNTIF(Vertices[Degree],"&gt;="&amp;D35)</f>
        <v>0</v>
      </c>
      <c r="F34" s="38">
        <f t="shared" si="2"/>
        <v>37.64705882352941</v>
      </c>
      <c r="G34" s="39">
        <f>COUNTIF(Vertices[In-Degree],"&gt;= "&amp;F34)-COUNTIF(Vertices[In-Degree],"&gt;="&amp;F35)</f>
        <v>0</v>
      </c>
      <c r="H34" s="38">
        <f t="shared" si="3"/>
        <v>74.35294117647057</v>
      </c>
      <c r="I34" s="39">
        <f>COUNTIF(Vertices[Out-Degree],"&gt;= "&amp;H34)-COUNTIF(Vertices[Out-Degree],"&gt;="&amp;H35)</f>
        <v>0</v>
      </c>
      <c r="J34" s="38">
        <f t="shared" si="4"/>
        <v>4038.184194823527</v>
      </c>
      <c r="K34" s="39">
        <f>COUNTIF(Vertices[Betweenness Centrality],"&gt;= "&amp;J34)-COUNTIF(Vertices[Betweenness Centrality],"&gt;="&amp;J35)</f>
        <v>0</v>
      </c>
      <c r="L34" s="38">
        <f t="shared" si="5"/>
        <v>0.012288058823529395</v>
      </c>
      <c r="M34" s="39">
        <f>COUNTIF(Vertices[Closeness Centrality],"&gt;= "&amp;L34)-COUNTIF(Vertices[Closeness Centrality],"&gt;="&amp;L35)</f>
        <v>0</v>
      </c>
      <c r="N34" s="38">
        <f t="shared" si="6"/>
        <v>0.054533647058823576</v>
      </c>
      <c r="O34" s="39">
        <f>COUNTIF(Vertices[Eigenvector Centrality],"&gt;= "&amp;N34)-COUNTIF(Vertices[Eigenvector Centrality],"&gt;="&amp;N35)</f>
        <v>0</v>
      </c>
      <c r="P34" s="38">
        <f t="shared" si="7"/>
        <v>9.620240647058825</v>
      </c>
      <c r="Q34" s="39">
        <f>COUNTIF(Vertices[PageRank],"&gt;= "&amp;P34)-COUNTIF(Vertices[PageRank],"&gt;="&amp;P35)</f>
        <v>0</v>
      </c>
      <c r="R34" s="38">
        <f t="shared" si="8"/>
        <v>0.6901960784313727</v>
      </c>
      <c r="S34" s="44">
        <f>COUNTIF(Vertices[Clustering Coefficient],"&gt;= "&amp;R34)-COUNTIF(Vertices[Clustering Coefficient],"&gt;="&amp;R35)</f>
        <v>1</v>
      </c>
      <c r="T34" s="38" t="e">
        <f ca="1" t="shared" si="9"/>
        <v>#REF!</v>
      </c>
      <c r="U34" s="39" t="e">
        <f ca="1" t="shared" si="10"/>
        <v>#REF!</v>
      </c>
    </row>
    <row r="35" spans="1:21" ht="15">
      <c r="A35" s="35" t="s">
        <v>2057</v>
      </c>
      <c r="B35" s="35"/>
      <c r="D35" s="33">
        <f t="shared" si="1"/>
        <v>0</v>
      </c>
      <c r="E35" s="3">
        <f>COUNTIF(Vertices[Degree],"&gt;= "&amp;D35)-COUNTIF(Vertices[Degree],"&gt;="&amp;D36)</f>
        <v>0</v>
      </c>
      <c r="F35" s="40">
        <f t="shared" si="2"/>
        <v>38.82352941176471</v>
      </c>
      <c r="G35" s="41">
        <f>COUNTIF(Vertices[In-Degree],"&gt;= "&amp;F35)-COUNTIF(Vertices[In-Degree],"&gt;="&amp;F36)</f>
        <v>0</v>
      </c>
      <c r="H35" s="40">
        <f t="shared" si="3"/>
        <v>76.67647058823528</v>
      </c>
      <c r="I35" s="41">
        <f>COUNTIF(Vertices[Out-Degree],"&gt;= "&amp;H35)-COUNTIF(Vertices[Out-Degree],"&gt;="&amp;H36)</f>
        <v>0</v>
      </c>
      <c r="J35" s="40">
        <f t="shared" si="4"/>
        <v>4164.377450911762</v>
      </c>
      <c r="K35" s="41">
        <f>COUNTIF(Vertices[Betweenness Centrality],"&gt;= "&amp;J35)-COUNTIF(Vertices[Betweenness Centrality],"&gt;="&amp;J36)</f>
        <v>0</v>
      </c>
      <c r="L35" s="40">
        <f t="shared" si="5"/>
        <v>0.012473029411764688</v>
      </c>
      <c r="M35" s="41">
        <f>COUNTIF(Vertices[Closeness Centrality],"&gt;= "&amp;L35)-COUNTIF(Vertices[Closeness Centrality],"&gt;="&amp;L36)</f>
        <v>0</v>
      </c>
      <c r="N35" s="40">
        <f t="shared" si="6"/>
        <v>0.05612732352941181</v>
      </c>
      <c r="O35" s="41">
        <f>COUNTIF(Vertices[Eigenvector Centrality],"&gt;= "&amp;N35)-COUNTIF(Vertices[Eigenvector Centrality],"&gt;="&amp;N36)</f>
        <v>0</v>
      </c>
      <c r="P35" s="40">
        <f t="shared" si="7"/>
        <v>9.912754323529413</v>
      </c>
      <c r="Q35" s="41">
        <f>COUNTIF(Vertices[PageRank],"&gt;= "&amp;P35)-COUNTIF(Vertices[PageRank],"&gt;="&amp;P36)</f>
        <v>0</v>
      </c>
      <c r="R35" s="40">
        <f t="shared" si="8"/>
        <v>0.7117647058823531</v>
      </c>
      <c r="S35" s="45">
        <f>COUNTIF(Vertices[Clustering Coefficient],"&gt;= "&amp;R35)-COUNTIF(Vertices[Clustering Coefficient],"&gt;="&amp;R36)</f>
        <v>0</v>
      </c>
      <c r="T35" s="40" t="e">
        <f ca="1" t="shared" si="9"/>
        <v>#REF!</v>
      </c>
      <c r="U35" s="41" t="e">
        <f ca="1" t="shared" si="10"/>
        <v>#REF!</v>
      </c>
    </row>
    <row r="36" spans="1:21" ht="15">
      <c r="A36" s="35" t="s">
        <v>2058</v>
      </c>
      <c r="B36" s="35"/>
      <c r="D36" s="33">
        <f>MAX(Vertices[Degree])</f>
        <v>0</v>
      </c>
      <c r="E36" s="3">
        <f>COUNTIF(Vertices[Degree],"&gt;= "&amp;D36)-COUNTIF(Vertices[Degree],"&gt;="&amp;#REF!)</f>
        <v>0</v>
      </c>
      <c r="F36" s="42">
        <f>MAX(Vertices[In-Degree])</f>
        <v>40</v>
      </c>
      <c r="G36" s="43">
        <f>COUNTIF(Vertices[In-Degree],"&gt;= "&amp;F36)-COUNTIF(Vertices[In-Degree],"&gt;="&amp;#REF!)</f>
        <v>1</v>
      </c>
      <c r="H36" s="42">
        <f>MAX(Vertices[Out-Degree])</f>
        <v>79</v>
      </c>
      <c r="I36" s="43">
        <f>COUNTIF(Vertices[Out-Degree],"&gt;= "&amp;H36)-COUNTIF(Vertices[Out-Degree],"&gt;="&amp;#REF!)</f>
        <v>1</v>
      </c>
      <c r="J36" s="42">
        <f>MAX(Vertices[Betweenness Centrality])</f>
        <v>4290.570707</v>
      </c>
      <c r="K36" s="43">
        <f>COUNTIF(Vertices[Betweenness Centrality],"&gt;= "&amp;J36)-COUNTIF(Vertices[Betweenness Centrality],"&gt;="&amp;#REF!)</f>
        <v>1</v>
      </c>
      <c r="L36" s="42">
        <f>MAX(Vertices[Closeness Centrality])</f>
        <v>0.012658</v>
      </c>
      <c r="M36" s="43">
        <f>COUNTIF(Vertices[Closeness Centrality],"&gt;= "&amp;L36)-COUNTIF(Vertices[Closeness Centrality],"&gt;="&amp;#REF!)</f>
        <v>1</v>
      </c>
      <c r="N36" s="42">
        <f>MAX(Vertices[Eigenvector Centrality])</f>
        <v>0.057721</v>
      </c>
      <c r="O36" s="43">
        <f>COUNTIF(Vertices[Eigenvector Centrality],"&gt;= "&amp;N36)-COUNTIF(Vertices[Eigenvector Centrality],"&gt;="&amp;#REF!)</f>
        <v>1</v>
      </c>
      <c r="P36" s="42">
        <f>MAX(Vertices[PageRank])</f>
        <v>10.205268</v>
      </c>
      <c r="Q36" s="43">
        <f>COUNTIF(Vertices[PageRank],"&gt;= "&amp;P36)-COUNTIF(Vertices[PageRank],"&gt;="&amp;#REF!)</f>
        <v>1</v>
      </c>
      <c r="R36" s="42">
        <f>MAX(Vertices[Clustering Coefficient])</f>
        <v>0.7333333333333333</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2059</v>
      </c>
      <c r="B37" s="35" t="s">
        <v>207</v>
      </c>
    </row>
    <row r="38" spans="1:2" ht="15">
      <c r="A38" s="35" t="s">
        <v>2060</v>
      </c>
      <c r="B38" s="35"/>
    </row>
    <row r="39" spans="1:2" ht="15">
      <c r="A39" s="35" t="s">
        <v>21</v>
      </c>
      <c r="B39" s="35"/>
    </row>
    <row r="40" spans="1:2" ht="15">
      <c r="A40" s="35" t="s">
        <v>2061</v>
      </c>
      <c r="B40" s="35" t="s">
        <v>34</v>
      </c>
    </row>
    <row r="41" spans="1:2" ht="15">
      <c r="A41" s="35" t="s">
        <v>2062</v>
      </c>
      <c r="B41" s="35"/>
    </row>
    <row r="42" spans="1:2" ht="15">
      <c r="A42" s="35" t="s">
        <v>2063</v>
      </c>
      <c r="B42"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40</v>
      </c>
    </row>
    <row r="82" spans="1:2" ht="15">
      <c r="A82" s="34" t="s">
        <v>90</v>
      </c>
      <c r="B82" s="48">
        <f>_xlfn.IFERROR(AVERAGE(Vertices[In-Degree]),NoMetricMessage)</f>
        <v>5.075</v>
      </c>
    </row>
    <row r="83" spans="1:2" ht="15">
      <c r="A83" s="34" t="s">
        <v>91</v>
      </c>
      <c r="B83" s="48">
        <f>_xlfn.IFERROR(MEDIAN(Vertices[In-Degree]),NoMetricMessage)</f>
        <v>2.5</v>
      </c>
    </row>
    <row r="94" spans="1:2" ht="15">
      <c r="A94" s="34" t="s">
        <v>94</v>
      </c>
      <c r="B94" s="47">
        <f>IF(COUNT(Vertices[Out-Degree])&gt;0,H2,NoMetricMessage)</f>
        <v>0</v>
      </c>
    </row>
    <row r="95" spans="1:2" ht="15">
      <c r="A95" s="34" t="s">
        <v>95</v>
      </c>
      <c r="B95" s="47">
        <f>IF(COUNT(Vertices[Out-Degree])&gt;0,H36,NoMetricMessage)</f>
        <v>79</v>
      </c>
    </row>
    <row r="96" spans="1:2" ht="15">
      <c r="A96" s="34" t="s">
        <v>96</v>
      </c>
      <c r="B96" s="48">
        <f>_xlfn.IFERROR(AVERAGE(Vertices[Out-Degree]),NoMetricMessage)</f>
        <v>5.075</v>
      </c>
    </row>
    <row r="97" spans="1:2" ht="15">
      <c r="A97" s="34" t="s">
        <v>97</v>
      </c>
      <c r="B97" s="48">
        <f>_xlfn.IFERROR(MEDIAN(Vertices[Out-Degree]),NoMetricMessage)</f>
        <v>3</v>
      </c>
    </row>
    <row r="108" spans="1:2" ht="15">
      <c r="A108" s="34" t="s">
        <v>100</v>
      </c>
      <c r="B108" s="48">
        <f>IF(COUNT(Vertices[Betweenness Centrality])&gt;0,J2,NoMetricMessage)</f>
        <v>0</v>
      </c>
    </row>
    <row r="109" spans="1:2" ht="15">
      <c r="A109" s="34" t="s">
        <v>101</v>
      </c>
      <c r="B109" s="48">
        <f>IF(COUNT(Vertices[Betweenness Centrality])&gt;0,J36,NoMetricMessage)</f>
        <v>4290.570707</v>
      </c>
    </row>
    <row r="110" spans="1:2" ht="15">
      <c r="A110" s="34" t="s">
        <v>102</v>
      </c>
      <c r="B110" s="48">
        <f>_xlfn.IFERROR(AVERAGE(Vertices[Betweenness Centrality]),NoMetricMessage)</f>
        <v>70.44999998750001</v>
      </c>
    </row>
    <row r="111" spans="1:2" ht="15">
      <c r="A111" s="34" t="s">
        <v>103</v>
      </c>
      <c r="B111" s="48">
        <f>_xlfn.IFERROR(MEDIAN(Vertices[Betweenness Centrality]),NoMetricMessage)</f>
        <v>1.333333</v>
      </c>
    </row>
    <row r="122" spans="1:2" ht="15">
      <c r="A122" s="34" t="s">
        <v>106</v>
      </c>
      <c r="B122" s="48">
        <f>IF(COUNT(Vertices[Closeness Centrality])&gt;0,L2,NoMetricMessage)</f>
        <v>0.006369</v>
      </c>
    </row>
    <row r="123" spans="1:2" ht="15">
      <c r="A123" s="34" t="s">
        <v>107</v>
      </c>
      <c r="B123" s="48">
        <f>IF(COUNT(Vertices[Closeness Centrality])&gt;0,L36,NoMetricMessage)</f>
        <v>0.012658</v>
      </c>
    </row>
    <row r="124" spans="1:2" ht="15">
      <c r="A124" s="34" t="s">
        <v>108</v>
      </c>
      <c r="B124" s="48">
        <f>_xlfn.IFERROR(AVERAGE(Vertices[Closeness Centrality]),NoMetricMessage)</f>
        <v>0.006742387500000004</v>
      </c>
    </row>
    <row r="125" spans="1:2" ht="15">
      <c r="A125" s="34" t="s">
        <v>109</v>
      </c>
      <c r="B125" s="48">
        <f>_xlfn.IFERROR(MEDIAN(Vertices[Closeness Centrality]),NoMetricMessage)</f>
        <v>0.006579</v>
      </c>
    </row>
    <row r="136" spans="1:2" ht="15">
      <c r="A136" s="34" t="s">
        <v>112</v>
      </c>
      <c r="B136" s="48">
        <f>IF(COUNT(Vertices[Eigenvector Centrality])&gt;0,N2,NoMetricMessage)</f>
        <v>0.003536</v>
      </c>
    </row>
    <row r="137" spans="1:2" ht="15">
      <c r="A137" s="34" t="s">
        <v>113</v>
      </c>
      <c r="B137" s="48">
        <f>IF(COUNT(Vertices[Eigenvector Centrality])&gt;0,N36,NoMetricMessage)</f>
        <v>0.057721</v>
      </c>
    </row>
    <row r="138" spans="1:2" ht="15">
      <c r="A138" s="34" t="s">
        <v>114</v>
      </c>
      <c r="B138" s="48">
        <f>_xlfn.IFERROR(AVERAGE(Vertices[Eigenvector Centrality]),NoMetricMessage)</f>
        <v>0.012500049999999993</v>
      </c>
    </row>
    <row r="139" spans="1:2" ht="15">
      <c r="A139" s="34" t="s">
        <v>115</v>
      </c>
      <c r="B139" s="48">
        <f>_xlfn.IFERROR(MEDIAN(Vertices[Eigenvector Centrality]),NoMetricMessage)</f>
        <v>0.0095505</v>
      </c>
    </row>
    <row r="150" spans="1:2" ht="15">
      <c r="A150" s="34" t="s">
        <v>140</v>
      </c>
      <c r="B150" s="48">
        <f>IF(COUNT(Vertices[PageRank])&gt;0,P2,NoMetricMessage)</f>
        <v>0.259803</v>
      </c>
    </row>
    <row r="151" spans="1:2" ht="15">
      <c r="A151" s="34" t="s">
        <v>141</v>
      </c>
      <c r="B151" s="48">
        <f>IF(COUNT(Vertices[PageRank])&gt;0,P36,NoMetricMessage)</f>
        <v>10.205268</v>
      </c>
    </row>
    <row r="152" spans="1:2" ht="15">
      <c r="A152" s="34" t="s">
        <v>142</v>
      </c>
      <c r="B152" s="48">
        <f>_xlfn.IFERROR(AVERAGE(Vertices[PageRank]),NoMetricMessage)</f>
        <v>0.9999929625000009</v>
      </c>
    </row>
    <row r="153" spans="1:2" ht="15">
      <c r="A153" s="34" t="s">
        <v>143</v>
      </c>
      <c r="B153" s="48">
        <f>_xlfn.IFERROR(MEDIAN(Vertices[PageRank]),NoMetricMessage)</f>
        <v>0.6918344999999999</v>
      </c>
    </row>
    <row r="164" spans="1:2" ht="15">
      <c r="A164" s="34" t="s">
        <v>118</v>
      </c>
      <c r="B164" s="48">
        <f>IF(COUNT(Vertices[Clustering Coefficient])&gt;0,R2,NoMetricMessage)</f>
        <v>0</v>
      </c>
    </row>
    <row r="165" spans="1:2" ht="15">
      <c r="A165" s="34" t="s">
        <v>119</v>
      </c>
      <c r="B165" s="48">
        <f>IF(COUNT(Vertices[Clustering Coefficient])&gt;0,R36,NoMetricMessage)</f>
        <v>0.7333333333333333</v>
      </c>
    </row>
    <row r="166" spans="1:2" ht="15">
      <c r="A166" s="34" t="s">
        <v>120</v>
      </c>
      <c r="B166" s="48">
        <f>_xlfn.IFERROR(AVERAGE(Vertices[Clustering Coefficient]),NoMetricMessage)</f>
        <v>0.3154019380128269</v>
      </c>
    </row>
    <row r="167" spans="1:2" ht="15">
      <c r="A167" s="34" t="s">
        <v>121</v>
      </c>
      <c r="B167" s="48">
        <f>_xlfn.IFERROR(MEDIAN(Vertices[Clustering Coefficient]),NoMetricMessage)</f>
        <v>0.32569444444444445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v>
      </c>
    </row>
    <row r="6" spans="1:18" ht="409.5">
      <c r="A6">
        <v>0</v>
      </c>
      <c r="B6" s="1" t="s">
        <v>136</v>
      </c>
      <c r="C6">
        <v>1</v>
      </c>
      <c r="D6" t="s">
        <v>59</v>
      </c>
      <c r="E6" t="s">
        <v>59</v>
      </c>
      <c r="F6">
        <v>0</v>
      </c>
      <c r="H6" t="s">
        <v>71</v>
      </c>
      <c r="J6" t="s">
        <v>173</v>
      </c>
      <c r="K6" s="13" t="s">
        <v>190</v>
      </c>
      <c r="R6" t="s">
        <v>129</v>
      </c>
    </row>
    <row r="7" spans="1:11" ht="409.5">
      <c r="A7">
        <v>2</v>
      </c>
      <c r="B7">
        <v>1</v>
      </c>
      <c r="C7">
        <v>0</v>
      </c>
      <c r="D7" t="s">
        <v>60</v>
      </c>
      <c r="E7" t="s">
        <v>60</v>
      </c>
      <c r="F7">
        <v>2</v>
      </c>
      <c r="H7" t="s">
        <v>72</v>
      </c>
      <c r="J7" t="s">
        <v>174</v>
      </c>
      <c r="K7" s="13" t="s">
        <v>191</v>
      </c>
    </row>
    <row r="8" spans="1:11" ht="15">
      <c r="A8"/>
      <c r="B8">
        <v>2</v>
      </c>
      <c r="C8">
        <v>2</v>
      </c>
      <c r="D8" t="s">
        <v>61</v>
      </c>
      <c r="E8" t="s">
        <v>61</v>
      </c>
      <c r="H8" t="s">
        <v>73</v>
      </c>
      <c r="J8" t="s">
        <v>175</v>
      </c>
      <c r="K8" t="s">
        <v>192</v>
      </c>
    </row>
    <row r="9" spans="1:11" ht="15">
      <c r="A9"/>
      <c r="B9">
        <v>3</v>
      </c>
      <c r="C9">
        <v>4</v>
      </c>
      <c r="D9" t="s">
        <v>62</v>
      </c>
      <c r="E9" t="s">
        <v>62</v>
      </c>
      <c r="H9" t="s">
        <v>74</v>
      </c>
      <c r="J9" t="s">
        <v>176</v>
      </c>
      <c r="K9" t="s">
        <v>193</v>
      </c>
    </row>
    <row r="10" spans="1:11" ht="15">
      <c r="A10"/>
      <c r="B10">
        <v>4</v>
      </c>
      <c r="D10" t="s">
        <v>63</v>
      </c>
      <c r="E10" t="s">
        <v>63</v>
      </c>
      <c r="H10" t="s">
        <v>75</v>
      </c>
      <c r="J10" t="s">
        <v>177</v>
      </c>
      <c r="K10" t="s">
        <v>194</v>
      </c>
    </row>
    <row r="11" spans="1:11" ht="15">
      <c r="A11"/>
      <c r="B11">
        <v>5</v>
      </c>
      <c r="D11" t="s">
        <v>46</v>
      </c>
      <c r="E11">
        <v>1</v>
      </c>
      <c r="H11" t="s">
        <v>76</v>
      </c>
      <c r="J11" t="s">
        <v>178</v>
      </c>
      <c r="K11" t="s">
        <v>195</v>
      </c>
    </row>
    <row r="12" spans="1:11" ht="15">
      <c r="A12"/>
      <c r="B12"/>
      <c r="D12" t="s">
        <v>64</v>
      </c>
      <c r="E12">
        <v>2</v>
      </c>
      <c r="H12">
        <v>0</v>
      </c>
      <c r="J12" t="s">
        <v>179</v>
      </c>
      <c r="K12" t="s">
        <v>196</v>
      </c>
    </row>
    <row r="13" spans="1:11" ht="15">
      <c r="A13"/>
      <c r="B13"/>
      <c r="D13">
        <v>1</v>
      </c>
      <c r="E13">
        <v>3</v>
      </c>
      <c r="H13">
        <v>1</v>
      </c>
      <c r="J13" t="s">
        <v>180</v>
      </c>
      <c r="K13" t="s">
        <v>197</v>
      </c>
    </row>
    <row r="14" spans="4:11" ht="15">
      <c r="D14">
        <v>2</v>
      </c>
      <c r="E14">
        <v>4</v>
      </c>
      <c r="H14">
        <v>2</v>
      </c>
      <c r="J14" t="s">
        <v>181</v>
      </c>
      <c r="K14" t="s">
        <v>198</v>
      </c>
    </row>
    <row r="15" spans="4:11" ht="15">
      <c r="D15">
        <v>3</v>
      </c>
      <c r="E15">
        <v>5</v>
      </c>
      <c r="H15">
        <v>3</v>
      </c>
      <c r="J15" t="s">
        <v>182</v>
      </c>
      <c r="K15" t="s">
        <v>199</v>
      </c>
    </row>
    <row r="16" spans="4:11" ht="15">
      <c r="D16">
        <v>4</v>
      </c>
      <c r="E16">
        <v>6</v>
      </c>
      <c r="H16">
        <v>4</v>
      </c>
      <c r="J16" t="s">
        <v>183</v>
      </c>
      <c r="K16" t="s">
        <v>200</v>
      </c>
    </row>
    <row r="17" spans="4:11" ht="15">
      <c r="D17">
        <v>5</v>
      </c>
      <c r="E17">
        <v>7</v>
      </c>
      <c r="H17">
        <v>5</v>
      </c>
      <c r="J17" t="s">
        <v>184</v>
      </c>
      <c r="K17" t="s">
        <v>201</v>
      </c>
    </row>
    <row r="18" spans="4:11" ht="409.5">
      <c r="D18">
        <v>6</v>
      </c>
      <c r="E18">
        <v>8</v>
      </c>
      <c r="H18">
        <v>6</v>
      </c>
      <c r="J18" t="s">
        <v>185</v>
      </c>
      <c r="K18" s="13" t="s">
        <v>202</v>
      </c>
    </row>
    <row r="19" spans="4:11" ht="409.5">
      <c r="D19">
        <v>7</v>
      </c>
      <c r="E19">
        <v>9</v>
      </c>
      <c r="H19">
        <v>7</v>
      </c>
      <c r="J19" t="s">
        <v>186</v>
      </c>
      <c r="K19" s="13" t="s">
        <v>203</v>
      </c>
    </row>
    <row r="20" spans="4:11" ht="15">
      <c r="D20">
        <v>8</v>
      </c>
      <c r="H20">
        <v>8</v>
      </c>
      <c r="J20" t="s">
        <v>187</v>
      </c>
      <c r="K20">
        <v>15</v>
      </c>
    </row>
    <row r="21" spans="4:11" ht="15">
      <c r="D21">
        <v>9</v>
      </c>
      <c r="H21">
        <v>9</v>
      </c>
      <c r="J21" t="s">
        <v>204</v>
      </c>
      <c r="K21" t="s">
        <v>2156</v>
      </c>
    </row>
    <row r="22" spans="4:11" ht="409.5">
      <c r="D22">
        <v>10</v>
      </c>
      <c r="J22" t="s">
        <v>205</v>
      </c>
      <c r="K22" s="13" t="s">
        <v>2158</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449</v>
      </c>
      <c r="B1" s="13" t="s">
        <v>2016</v>
      </c>
      <c r="C1" s="13" t="s">
        <v>2020</v>
      </c>
      <c r="D1" s="13" t="s">
        <v>144</v>
      </c>
      <c r="E1" s="13" t="s">
        <v>2022</v>
      </c>
      <c r="F1" s="13" t="s">
        <v>2023</v>
      </c>
      <c r="G1" s="13" t="s">
        <v>2024</v>
      </c>
    </row>
    <row r="2" spans="1:7" ht="15">
      <c r="A2" s="90" t="s">
        <v>450</v>
      </c>
      <c r="B2" s="90" t="s">
        <v>2017</v>
      </c>
      <c r="C2" s="109"/>
      <c r="D2" s="90"/>
      <c r="E2" s="90"/>
      <c r="F2" s="90"/>
      <c r="G2" s="90"/>
    </row>
    <row r="3" spans="1:7" ht="15">
      <c r="A3" s="91" t="s">
        <v>451</v>
      </c>
      <c r="B3" s="90" t="s">
        <v>2018</v>
      </c>
      <c r="C3" s="109"/>
      <c r="D3" s="90"/>
      <c r="E3" s="90"/>
      <c r="F3" s="90"/>
      <c r="G3" s="90"/>
    </row>
    <row r="4" spans="1:7" ht="15">
      <c r="A4" s="91" t="s">
        <v>452</v>
      </c>
      <c r="B4" s="90" t="s">
        <v>2019</v>
      </c>
      <c r="C4" s="109"/>
      <c r="D4" s="90"/>
      <c r="E4" s="90"/>
      <c r="F4" s="90"/>
      <c r="G4" s="90"/>
    </row>
    <row r="5" spans="1:7" ht="15">
      <c r="A5" s="91" t="s">
        <v>453</v>
      </c>
      <c r="B5" s="90">
        <v>2</v>
      </c>
      <c r="C5" s="109">
        <v>0.0001550387596899225</v>
      </c>
      <c r="D5" s="90"/>
      <c r="E5" s="90"/>
      <c r="F5" s="90"/>
      <c r="G5" s="90"/>
    </row>
    <row r="6" spans="1:7" ht="15">
      <c r="A6" s="91" t="s">
        <v>454</v>
      </c>
      <c r="B6" s="90">
        <v>0</v>
      </c>
      <c r="C6" s="109">
        <v>0</v>
      </c>
      <c r="D6" s="90"/>
      <c r="E6" s="90"/>
      <c r="F6" s="90"/>
      <c r="G6" s="90"/>
    </row>
    <row r="7" spans="1:7" ht="15">
      <c r="A7" s="91" t="s">
        <v>455</v>
      </c>
      <c r="B7" s="90">
        <v>0</v>
      </c>
      <c r="C7" s="109">
        <v>0</v>
      </c>
      <c r="D7" s="90"/>
      <c r="E7" s="90"/>
      <c r="F7" s="90"/>
      <c r="G7" s="90"/>
    </row>
    <row r="8" spans="1:7" ht="15">
      <c r="A8" s="91" t="s">
        <v>456</v>
      </c>
      <c r="B8" s="90">
        <v>12898</v>
      </c>
      <c r="C8" s="109">
        <v>0.9998449612403101</v>
      </c>
      <c r="D8" s="90"/>
      <c r="E8" s="90"/>
      <c r="F8" s="90"/>
      <c r="G8" s="90"/>
    </row>
    <row r="9" spans="1:7" ht="15">
      <c r="A9" s="91" t="s">
        <v>457</v>
      </c>
      <c r="B9" s="90">
        <v>12900</v>
      </c>
      <c r="C9" s="109">
        <v>1</v>
      </c>
      <c r="D9" s="90"/>
      <c r="E9" s="90"/>
      <c r="F9" s="90"/>
      <c r="G9" s="90"/>
    </row>
    <row r="10" spans="1:7" ht="15">
      <c r="A10" s="108" t="s">
        <v>458</v>
      </c>
      <c r="B10" s="106">
        <v>515</v>
      </c>
      <c r="C10" s="110">
        <v>0.0015541876555242226</v>
      </c>
      <c r="D10" s="106" t="s">
        <v>2021</v>
      </c>
      <c r="E10" s="106" t="b">
        <v>0</v>
      </c>
      <c r="F10" s="106" t="b">
        <v>0</v>
      </c>
      <c r="G10" s="106" t="b">
        <v>0</v>
      </c>
    </row>
    <row r="11" spans="1:7" ht="15">
      <c r="A11" s="108" t="s">
        <v>459</v>
      </c>
      <c r="B11" s="106">
        <v>315</v>
      </c>
      <c r="C11" s="110">
        <v>0.003569349506718748</v>
      </c>
      <c r="D11" s="106" t="s">
        <v>2021</v>
      </c>
      <c r="E11" s="106" t="b">
        <v>0</v>
      </c>
      <c r="F11" s="106" t="b">
        <v>0</v>
      </c>
      <c r="G11" s="106" t="b">
        <v>0</v>
      </c>
    </row>
    <row r="12" spans="1:7" ht="15">
      <c r="A12" s="108" t="s">
        <v>460</v>
      </c>
      <c r="B12" s="106">
        <v>176</v>
      </c>
      <c r="C12" s="110">
        <v>0.0023610446685656734</v>
      </c>
      <c r="D12" s="106" t="s">
        <v>2021</v>
      </c>
      <c r="E12" s="106" t="b">
        <v>0</v>
      </c>
      <c r="F12" s="106" t="b">
        <v>0</v>
      </c>
      <c r="G12" s="106" t="b">
        <v>0</v>
      </c>
    </row>
    <row r="13" spans="1:7" ht="15">
      <c r="A13" s="108" t="s">
        <v>270</v>
      </c>
      <c r="B13" s="106">
        <v>121</v>
      </c>
      <c r="C13" s="110">
        <v>0.0021797469121151583</v>
      </c>
      <c r="D13" s="106" t="s">
        <v>2021</v>
      </c>
      <c r="E13" s="106" t="b">
        <v>0</v>
      </c>
      <c r="F13" s="106" t="b">
        <v>0</v>
      </c>
      <c r="G13" s="106" t="b">
        <v>0</v>
      </c>
    </row>
    <row r="14" spans="1:7" ht="15">
      <c r="A14" s="108" t="s">
        <v>461</v>
      </c>
      <c r="B14" s="106">
        <v>118</v>
      </c>
      <c r="C14" s="110">
        <v>0.0029882850353669032</v>
      </c>
      <c r="D14" s="106" t="s">
        <v>2021</v>
      </c>
      <c r="E14" s="106" t="b">
        <v>0</v>
      </c>
      <c r="F14" s="106" t="b">
        <v>0</v>
      </c>
      <c r="G14" s="106" t="b">
        <v>0</v>
      </c>
    </row>
    <row r="15" spans="1:7" ht="15">
      <c r="A15" s="108" t="s">
        <v>462</v>
      </c>
      <c r="B15" s="106">
        <v>111</v>
      </c>
      <c r="C15" s="110">
        <v>0.005517103316282169</v>
      </c>
      <c r="D15" s="106" t="s">
        <v>2021</v>
      </c>
      <c r="E15" s="106" t="b">
        <v>0</v>
      </c>
      <c r="F15" s="106" t="b">
        <v>0</v>
      </c>
      <c r="G15" s="106" t="b">
        <v>0</v>
      </c>
    </row>
    <row r="16" spans="1:7" ht="15">
      <c r="A16" s="108" t="s">
        <v>463</v>
      </c>
      <c r="B16" s="106">
        <v>81</v>
      </c>
      <c r="C16" s="110">
        <v>0.0024037456119214763</v>
      </c>
      <c r="D16" s="106" t="s">
        <v>2021</v>
      </c>
      <c r="E16" s="106" t="b">
        <v>0</v>
      </c>
      <c r="F16" s="106" t="b">
        <v>0</v>
      </c>
      <c r="G16" s="106" t="b">
        <v>0</v>
      </c>
    </row>
    <row r="17" spans="1:7" ht="15">
      <c r="A17" s="108" t="s">
        <v>464</v>
      </c>
      <c r="B17" s="106">
        <v>74</v>
      </c>
      <c r="C17" s="110">
        <v>0.002565888207143628</v>
      </c>
      <c r="D17" s="106" t="s">
        <v>2021</v>
      </c>
      <c r="E17" s="106" t="b">
        <v>0</v>
      </c>
      <c r="F17" s="106" t="b">
        <v>0</v>
      </c>
      <c r="G17" s="106" t="b">
        <v>0</v>
      </c>
    </row>
    <row r="18" spans="1:7" ht="15">
      <c r="A18" s="108" t="s">
        <v>465</v>
      </c>
      <c r="B18" s="106">
        <v>68</v>
      </c>
      <c r="C18" s="110">
        <v>0.0020179592791439555</v>
      </c>
      <c r="D18" s="106" t="s">
        <v>2021</v>
      </c>
      <c r="E18" s="106" t="b">
        <v>0</v>
      </c>
      <c r="F18" s="106" t="b">
        <v>0</v>
      </c>
      <c r="G18" s="106" t="b">
        <v>0</v>
      </c>
    </row>
    <row r="19" spans="1:7" ht="15">
      <c r="A19" s="108" t="s">
        <v>466</v>
      </c>
      <c r="B19" s="106">
        <v>67</v>
      </c>
      <c r="C19" s="110">
        <v>0.0021495189579949637</v>
      </c>
      <c r="D19" s="106" t="s">
        <v>2021</v>
      </c>
      <c r="E19" s="106" t="b">
        <v>0</v>
      </c>
      <c r="F19" s="106" t="b">
        <v>0</v>
      </c>
      <c r="G19" s="106" t="b">
        <v>0</v>
      </c>
    </row>
    <row r="20" spans="1:7" ht="15">
      <c r="A20" s="108" t="s">
        <v>467</v>
      </c>
      <c r="B20" s="106">
        <v>62</v>
      </c>
      <c r="C20" s="110">
        <v>0.004807692307692308</v>
      </c>
      <c r="D20" s="106" t="s">
        <v>2021</v>
      </c>
      <c r="E20" s="106" t="b">
        <v>0</v>
      </c>
      <c r="F20" s="106" t="b">
        <v>0</v>
      </c>
      <c r="G20" s="106" t="b">
        <v>0</v>
      </c>
    </row>
    <row r="21" spans="1:7" ht="15">
      <c r="A21" s="108" t="s">
        <v>468</v>
      </c>
      <c r="B21" s="106">
        <v>59</v>
      </c>
      <c r="C21" s="110">
        <v>0.0019678471487719366</v>
      </c>
      <c r="D21" s="106" t="s">
        <v>2021</v>
      </c>
      <c r="E21" s="106" t="b">
        <v>0</v>
      </c>
      <c r="F21" s="106" t="b">
        <v>0</v>
      </c>
      <c r="G21" s="106" t="b">
        <v>0</v>
      </c>
    </row>
    <row r="22" spans="1:7" ht="15">
      <c r="A22" s="108" t="s">
        <v>469</v>
      </c>
      <c r="B22" s="106">
        <v>55</v>
      </c>
      <c r="C22" s="110">
        <v>0.001764530487906314</v>
      </c>
      <c r="D22" s="106" t="s">
        <v>2021</v>
      </c>
      <c r="E22" s="106" t="b">
        <v>0</v>
      </c>
      <c r="F22" s="106" t="b">
        <v>0</v>
      </c>
      <c r="G22" s="106" t="b">
        <v>0</v>
      </c>
    </row>
    <row r="23" spans="1:7" ht="15">
      <c r="A23" s="108" t="s">
        <v>470</v>
      </c>
      <c r="B23" s="106">
        <v>49</v>
      </c>
      <c r="C23" s="110">
        <v>0.002778115671344881</v>
      </c>
      <c r="D23" s="106" t="s">
        <v>2021</v>
      </c>
      <c r="E23" s="106" t="b">
        <v>0</v>
      </c>
      <c r="F23" s="106" t="b">
        <v>0</v>
      </c>
      <c r="G23" s="106" t="b">
        <v>0</v>
      </c>
    </row>
    <row r="24" spans="1:7" ht="15">
      <c r="A24" s="108" t="s">
        <v>471</v>
      </c>
      <c r="B24" s="106">
        <v>48</v>
      </c>
      <c r="C24" s="110">
        <v>0.002195380402894358</v>
      </c>
      <c r="D24" s="106" t="s">
        <v>2021</v>
      </c>
      <c r="E24" s="106" t="b">
        <v>0</v>
      </c>
      <c r="F24" s="106" t="b">
        <v>0</v>
      </c>
      <c r="G24" s="106" t="b">
        <v>0</v>
      </c>
    </row>
    <row r="25" spans="1:7" ht="15">
      <c r="A25" s="108" t="s">
        <v>472</v>
      </c>
      <c r="B25" s="106">
        <v>46</v>
      </c>
      <c r="C25" s="110">
        <v>0.0015342537092120183</v>
      </c>
      <c r="D25" s="106" t="s">
        <v>2021</v>
      </c>
      <c r="E25" s="106" t="b">
        <v>0</v>
      </c>
      <c r="F25" s="106" t="b">
        <v>0</v>
      </c>
      <c r="G25" s="106" t="b">
        <v>0</v>
      </c>
    </row>
    <row r="26" spans="1:7" ht="15">
      <c r="A26" s="108" t="s">
        <v>473</v>
      </c>
      <c r="B26" s="106">
        <v>45</v>
      </c>
      <c r="C26" s="110">
        <v>0.0015009003677074093</v>
      </c>
      <c r="D26" s="106" t="s">
        <v>2021</v>
      </c>
      <c r="E26" s="106" t="b">
        <v>0</v>
      </c>
      <c r="F26" s="106" t="b">
        <v>0</v>
      </c>
      <c r="G26" s="106" t="b">
        <v>0</v>
      </c>
    </row>
    <row r="27" spans="1:7" ht="15">
      <c r="A27" s="108" t="s">
        <v>474</v>
      </c>
      <c r="B27" s="106">
        <v>45</v>
      </c>
      <c r="C27" s="110">
        <v>0.00243902374341818</v>
      </c>
      <c r="D27" s="106" t="s">
        <v>2021</v>
      </c>
      <c r="E27" s="106" t="b">
        <v>0</v>
      </c>
      <c r="F27" s="106" t="b">
        <v>0</v>
      </c>
      <c r="G27" s="106" t="b">
        <v>0</v>
      </c>
    </row>
    <row r="28" spans="1:7" ht="15">
      <c r="A28" s="108" t="s">
        <v>475</v>
      </c>
      <c r="B28" s="106">
        <v>44</v>
      </c>
      <c r="C28" s="110">
        <v>0.0013057383570931477</v>
      </c>
      <c r="D28" s="106" t="s">
        <v>2021</v>
      </c>
      <c r="E28" s="106" t="b">
        <v>0</v>
      </c>
      <c r="F28" s="106" t="b">
        <v>0</v>
      </c>
      <c r="G28" s="106" t="b">
        <v>0</v>
      </c>
    </row>
    <row r="29" spans="1:7" ht="15">
      <c r="A29" s="108" t="s">
        <v>476</v>
      </c>
      <c r="B29" s="106">
        <v>42</v>
      </c>
      <c r="C29" s="110">
        <v>0.0012463866135889136</v>
      </c>
      <c r="D29" s="106" t="s">
        <v>2021</v>
      </c>
      <c r="E29" s="106" t="b">
        <v>0</v>
      </c>
      <c r="F29" s="106" t="b">
        <v>0</v>
      </c>
      <c r="G29" s="106" t="b">
        <v>0</v>
      </c>
    </row>
    <row r="30" spans="1:7" ht="15">
      <c r="A30" s="108" t="s">
        <v>477</v>
      </c>
      <c r="B30" s="106">
        <v>41</v>
      </c>
      <c r="C30" s="110">
        <v>0.002435064248808306</v>
      </c>
      <c r="D30" s="106" t="s">
        <v>2021</v>
      </c>
      <c r="E30" s="106" t="b">
        <v>0</v>
      </c>
      <c r="F30" s="106" t="b">
        <v>0</v>
      </c>
      <c r="G30" s="106" t="b">
        <v>0</v>
      </c>
    </row>
    <row r="31" spans="1:7" ht="15">
      <c r="A31" s="108" t="s">
        <v>478</v>
      </c>
      <c r="B31" s="106">
        <v>41</v>
      </c>
      <c r="C31" s="110">
        <v>0.0014216407634174153</v>
      </c>
      <c r="D31" s="106" t="s">
        <v>2021</v>
      </c>
      <c r="E31" s="106" t="b">
        <v>0</v>
      </c>
      <c r="F31" s="106" t="b">
        <v>0</v>
      </c>
      <c r="G31" s="106" t="b">
        <v>0</v>
      </c>
    </row>
    <row r="32" spans="1:7" ht="15">
      <c r="A32" s="108" t="s">
        <v>479</v>
      </c>
      <c r="B32" s="106">
        <v>39</v>
      </c>
      <c r="C32" s="110">
        <v>0.0022111532894377624</v>
      </c>
      <c r="D32" s="106" t="s">
        <v>2021</v>
      </c>
      <c r="E32" s="106" t="b">
        <v>0</v>
      </c>
      <c r="F32" s="106" t="b">
        <v>0</v>
      </c>
      <c r="G32" s="106" t="b">
        <v>0</v>
      </c>
    </row>
    <row r="33" spans="1:7" ht="15">
      <c r="A33" s="108" t="s">
        <v>480</v>
      </c>
      <c r="B33" s="106">
        <v>39</v>
      </c>
      <c r="C33" s="110">
        <v>0.0015812865280655372</v>
      </c>
      <c r="D33" s="106" t="s">
        <v>2021</v>
      </c>
      <c r="E33" s="106" t="b">
        <v>0</v>
      </c>
      <c r="F33" s="106" t="b">
        <v>0</v>
      </c>
      <c r="G33" s="106" t="b">
        <v>0</v>
      </c>
    </row>
    <row r="34" spans="1:7" ht="15">
      <c r="A34" s="108" t="s">
        <v>481</v>
      </c>
      <c r="B34" s="106">
        <v>38</v>
      </c>
      <c r="C34" s="110">
        <v>0.0014812084095299255</v>
      </c>
      <c r="D34" s="106" t="s">
        <v>2021</v>
      </c>
      <c r="E34" s="106" t="b">
        <v>0</v>
      </c>
      <c r="F34" s="106" t="b">
        <v>0</v>
      </c>
      <c r="G34" s="106" t="b">
        <v>0</v>
      </c>
    </row>
    <row r="35" spans="1:7" ht="15">
      <c r="A35" s="108" t="s">
        <v>482</v>
      </c>
      <c r="B35" s="106">
        <v>38</v>
      </c>
      <c r="C35" s="110">
        <v>0.0017380094856247</v>
      </c>
      <c r="D35" s="106" t="s">
        <v>2021</v>
      </c>
      <c r="E35" s="106" t="b">
        <v>0</v>
      </c>
      <c r="F35" s="106" t="b">
        <v>0</v>
      </c>
      <c r="G35" s="106" t="b">
        <v>0</v>
      </c>
    </row>
    <row r="36" spans="1:7" ht="15">
      <c r="A36" s="108" t="s">
        <v>483</v>
      </c>
      <c r="B36" s="106">
        <v>38</v>
      </c>
      <c r="C36" s="110">
        <v>0.0014812084095299255</v>
      </c>
      <c r="D36" s="106" t="s">
        <v>2021</v>
      </c>
      <c r="E36" s="106" t="b">
        <v>0</v>
      </c>
      <c r="F36" s="106" t="b">
        <v>0</v>
      </c>
      <c r="G36" s="106" t="b">
        <v>0</v>
      </c>
    </row>
    <row r="37" spans="1:7" ht="15">
      <c r="A37" s="108" t="s">
        <v>484</v>
      </c>
      <c r="B37" s="106">
        <v>36</v>
      </c>
      <c r="C37" s="110">
        <v>0.0017893308052807034</v>
      </c>
      <c r="D37" s="106" t="s">
        <v>2021</v>
      </c>
      <c r="E37" s="106" t="b">
        <v>0</v>
      </c>
      <c r="F37" s="106" t="b">
        <v>0</v>
      </c>
      <c r="G37" s="106" t="b">
        <v>0</v>
      </c>
    </row>
    <row r="38" spans="1:7" ht="15">
      <c r="A38" s="108" t="s">
        <v>485</v>
      </c>
      <c r="B38" s="106">
        <v>36</v>
      </c>
      <c r="C38" s="110">
        <v>0.0017158319068622347</v>
      </c>
      <c r="D38" s="106" t="s">
        <v>2021</v>
      </c>
      <c r="E38" s="106" t="b">
        <v>0</v>
      </c>
      <c r="F38" s="106" t="b">
        <v>0</v>
      </c>
      <c r="G38" s="106" t="b">
        <v>0</v>
      </c>
    </row>
    <row r="39" spans="1:7" ht="15">
      <c r="A39" s="108" t="s">
        <v>486</v>
      </c>
      <c r="B39" s="106">
        <v>34</v>
      </c>
      <c r="C39" s="110">
        <v>0.0024835820256481587</v>
      </c>
      <c r="D39" s="106" t="s">
        <v>2021</v>
      </c>
      <c r="E39" s="106" t="b">
        <v>0</v>
      </c>
      <c r="F39" s="106" t="b">
        <v>0</v>
      </c>
      <c r="G39" s="106" t="b">
        <v>0</v>
      </c>
    </row>
    <row r="40" spans="1:7" ht="15">
      <c r="A40" s="108" t="s">
        <v>487</v>
      </c>
      <c r="B40" s="106">
        <v>34</v>
      </c>
      <c r="C40" s="110">
        <v>0.0014931537630341616</v>
      </c>
      <c r="D40" s="106" t="s">
        <v>2021</v>
      </c>
      <c r="E40" s="106" t="b">
        <v>0</v>
      </c>
      <c r="F40" s="106" t="b">
        <v>0</v>
      </c>
      <c r="G40" s="106" t="b">
        <v>0</v>
      </c>
    </row>
    <row r="41" spans="1:7" ht="15">
      <c r="A41" s="108" t="s">
        <v>488</v>
      </c>
      <c r="B41" s="106">
        <v>34</v>
      </c>
      <c r="C41" s="110">
        <v>0.0017638206073659717</v>
      </c>
      <c r="D41" s="106" t="s">
        <v>2021</v>
      </c>
      <c r="E41" s="106" t="b">
        <v>0</v>
      </c>
      <c r="F41" s="106" t="b">
        <v>0</v>
      </c>
      <c r="G41" s="106" t="b">
        <v>0</v>
      </c>
    </row>
    <row r="42" spans="1:7" ht="15">
      <c r="A42" s="108" t="s">
        <v>489</v>
      </c>
      <c r="B42" s="106">
        <v>31</v>
      </c>
      <c r="C42" s="110">
        <v>0.0014775219197980358</v>
      </c>
      <c r="D42" s="106" t="s">
        <v>2021</v>
      </c>
      <c r="E42" s="106" t="b">
        <v>0</v>
      </c>
      <c r="F42" s="106" t="b">
        <v>0</v>
      </c>
      <c r="G42" s="106" t="b">
        <v>0</v>
      </c>
    </row>
    <row r="43" spans="1:7" ht="15">
      <c r="A43" s="108" t="s">
        <v>490</v>
      </c>
      <c r="B43" s="106">
        <v>30</v>
      </c>
      <c r="C43" s="110">
        <v>0.0016260158289454533</v>
      </c>
      <c r="D43" s="106" t="s">
        <v>2021</v>
      </c>
      <c r="E43" s="106" t="b">
        <v>0</v>
      </c>
      <c r="F43" s="106" t="b">
        <v>0</v>
      </c>
      <c r="G43" s="106" t="b">
        <v>0</v>
      </c>
    </row>
    <row r="44" spans="1:7" ht="15">
      <c r="A44" s="108" t="s">
        <v>491</v>
      </c>
      <c r="B44" s="106">
        <v>30</v>
      </c>
      <c r="C44" s="110">
        <v>0.0013174886144419072</v>
      </c>
      <c r="D44" s="106" t="s">
        <v>2021</v>
      </c>
      <c r="E44" s="106" t="b">
        <v>0</v>
      </c>
      <c r="F44" s="106" t="b">
        <v>0</v>
      </c>
      <c r="G44" s="106" t="b">
        <v>0</v>
      </c>
    </row>
    <row r="45" spans="1:7" ht="15">
      <c r="A45" s="108" t="s">
        <v>492</v>
      </c>
      <c r="B45" s="106">
        <v>30</v>
      </c>
      <c r="C45" s="110">
        <v>0.0010402249488420112</v>
      </c>
      <c r="D45" s="106" t="s">
        <v>2021</v>
      </c>
      <c r="E45" s="106" t="b">
        <v>0</v>
      </c>
      <c r="F45" s="106" t="b">
        <v>0</v>
      </c>
      <c r="G45" s="106" t="b">
        <v>0</v>
      </c>
    </row>
    <row r="46" spans="1:7" ht="15">
      <c r="A46" s="108" t="s">
        <v>493</v>
      </c>
      <c r="B46" s="106">
        <v>27</v>
      </c>
      <c r="C46" s="110">
        <v>0.0017693584894839431</v>
      </c>
      <c r="D46" s="106" t="s">
        <v>2021</v>
      </c>
      <c r="E46" s="106" t="b">
        <v>0</v>
      </c>
      <c r="F46" s="106" t="b">
        <v>0</v>
      </c>
      <c r="G46" s="106" t="b">
        <v>0</v>
      </c>
    </row>
    <row r="47" spans="1:7" ht="15">
      <c r="A47" s="108" t="s">
        <v>494</v>
      </c>
      <c r="B47" s="106">
        <v>27</v>
      </c>
      <c r="C47" s="110">
        <v>0.0026025145250100764</v>
      </c>
      <c r="D47" s="106" t="s">
        <v>2021</v>
      </c>
      <c r="E47" s="106" t="b">
        <v>0</v>
      </c>
      <c r="F47" s="106" t="b">
        <v>0</v>
      </c>
      <c r="G47" s="106" t="b">
        <v>0</v>
      </c>
    </row>
    <row r="48" spans="1:7" ht="15">
      <c r="A48" s="108" t="s">
        <v>495</v>
      </c>
      <c r="B48" s="106">
        <v>26</v>
      </c>
      <c r="C48" s="110">
        <v>0.0013488039938680959</v>
      </c>
      <c r="D48" s="106" t="s">
        <v>2021</v>
      </c>
      <c r="E48" s="106" t="b">
        <v>0</v>
      </c>
      <c r="F48" s="106" t="b">
        <v>0</v>
      </c>
      <c r="G48" s="106" t="b">
        <v>0</v>
      </c>
    </row>
    <row r="49" spans="1:7" ht="15">
      <c r="A49" s="108" t="s">
        <v>496</v>
      </c>
      <c r="B49" s="106">
        <v>26</v>
      </c>
      <c r="C49" s="110">
        <v>0.0014092137184193929</v>
      </c>
      <c r="D49" s="106" t="s">
        <v>2021</v>
      </c>
      <c r="E49" s="106" t="b">
        <v>0</v>
      </c>
      <c r="F49" s="106" t="b">
        <v>0</v>
      </c>
      <c r="G49" s="106" t="b">
        <v>0</v>
      </c>
    </row>
    <row r="50" spans="1:7" ht="15">
      <c r="A50" s="108" t="s">
        <v>497</v>
      </c>
      <c r="B50" s="106">
        <v>24</v>
      </c>
      <c r="C50" s="110">
        <v>0.0011438879379081566</v>
      </c>
      <c r="D50" s="106" t="s">
        <v>2021</v>
      </c>
      <c r="E50" s="106" t="b">
        <v>0</v>
      </c>
      <c r="F50" s="106" t="b">
        <v>0</v>
      </c>
      <c r="G50" s="106" t="b">
        <v>0</v>
      </c>
    </row>
    <row r="51" spans="1:7" ht="15">
      <c r="A51" s="108" t="s">
        <v>498</v>
      </c>
      <c r="B51" s="106">
        <v>24</v>
      </c>
      <c r="C51" s="110">
        <v>0.001657919721913645</v>
      </c>
      <c r="D51" s="106" t="s">
        <v>2021</v>
      </c>
      <c r="E51" s="106" t="b">
        <v>0</v>
      </c>
      <c r="F51" s="106" t="b">
        <v>0</v>
      </c>
      <c r="G51" s="106" t="b">
        <v>0</v>
      </c>
    </row>
    <row r="52" spans="1:7" ht="15">
      <c r="A52" s="108" t="s">
        <v>499</v>
      </c>
      <c r="B52" s="106">
        <v>23</v>
      </c>
      <c r="C52" s="110">
        <v>0.0017834987593052108</v>
      </c>
      <c r="D52" s="106" t="s">
        <v>2021</v>
      </c>
      <c r="E52" s="106" t="b">
        <v>0</v>
      </c>
      <c r="F52" s="106" t="b">
        <v>0</v>
      </c>
      <c r="G52" s="106" t="b">
        <v>0</v>
      </c>
    </row>
    <row r="53" spans="1:7" ht="15">
      <c r="A53" s="108" t="s">
        <v>500</v>
      </c>
      <c r="B53" s="106">
        <v>23</v>
      </c>
      <c r="C53" s="110">
        <v>0.0011931727638063924</v>
      </c>
      <c r="D53" s="106" t="s">
        <v>2021</v>
      </c>
      <c r="E53" s="106" t="b">
        <v>0</v>
      </c>
      <c r="F53" s="106" t="b">
        <v>0</v>
      </c>
      <c r="G53" s="106" t="b">
        <v>0</v>
      </c>
    </row>
    <row r="54" spans="1:7" ht="15">
      <c r="A54" s="108" t="s">
        <v>501</v>
      </c>
      <c r="B54" s="106">
        <v>23</v>
      </c>
      <c r="C54" s="110">
        <v>0.0013660116517705129</v>
      </c>
      <c r="D54" s="106" t="s">
        <v>2021</v>
      </c>
      <c r="E54" s="106" t="b">
        <v>0</v>
      </c>
      <c r="F54" s="106" t="b">
        <v>0</v>
      </c>
      <c r="G54" s="106" t="b">
        <v>0</v>
      </c>
    </row>
    <row r="55" spans="1:7" ht="15">
      <c r="A55" s="108" t="s">
        <v>502</v>
      </c>
      <c r="B55" s="106">
        <v>23</v>
      </c>
      <c r="C55" s="110">
        <v>0.0012466121355248474</v>
      </c>
      <c r="D55" s="106" t="s">
        <v>2021</v>
      </c>
      <c r="E55" s="106" t="b">
        <v>0</v>
      </c>
      <c r="F55" s="106" t="b">
        <v>0</v>
      </c>
      <c r="G55" s="106" t="b">
        <v>0</v>
      </c>
    </row>
    <row r="56" spans="1:7" ht="15">
      <c r="A56" s="108" t="s">
        <v>503</v>
      </c>
      <c r="B56" s="106">
        <v>22</v>
      </c>
      <c r="C56" s="110">
        <v>0.00144169950994988</v>
      </c>
      <c r="D56" s="106" t="s">
        <v>2021</v>
      </c>
      <c r="E56" s="106" t="b">
        <v>0</v>
      </c>
      <c r="F56" s="106" t="b">
        <v>0</v>
      </c>
      <c r="G56" s="106" t="b">
        <v>0</v>
      </c>
    </row>
    <row r="57" spans="1:7" ht="15">
      <c r="A57" s="108" t="s">
        <v>504</v>
      </c>
      <c r="B57" s="106">
        <v>22</v>
      </c>
      <c r="C57" s="110">
        <v>0.0012473172401956608</v>
      </c>
      <c r="D57" s="106" t="s">
        <v>2021</v>
      </c>
      <c r="E57" s="106" t="b">
        <v>0</v>
      </c>
      <c r="F57" s="106" t="b">
        <v>0</v>
      </c>
      <c r="G57" s="106" t="b">
        <v>0</v>
      </c>
    </row>
    <row r="58" spans="1:7" ht="15">
      <c r="A58" s="108" t="s">
        <v>505</v>
      </c>
      <c r="B58" s="106">
        <v>22</v>
      </c>
      <c r="C58" s="110">
        <v>0.0016070236636546908</v>
      </c>
      <c r="D58" s="106" t="s">
        <v>2021</v>
      </c>
      <c r="E58" s="106" t="b">
        <v>0</v>
      </c>
      <c r="F58" s="106" t="b">
        <v>0</v>
      </c>
      <c r="G58" s="106" t="b">
        <v>0</v>
      </c>
    </row>
    <row r="59" spans="1:7" ht="15">
      <c r="A59" s="108" t="s">
        <v>506</v>
      </c>
      <c r="B59" s="106">
        <v>22</v>
      </c>
      <c r="C59" s="110">
        <v>0.0016070236636546908</v>
      </c>
      <c r="D59" s="106" t="s">
        <v>2021</v>
      </c>
      <c r="E59" s="106" t="b">
        <v>0</v>
      </c>
      <c r="F59" s="106" t="b">
        <v>0</v>
      </c>
      <c r="G59" s="106" t="b">
        <v>0</v>
      </c>
    </row>
    <row r="60" spans="1:7" ht="15">
      <c r="A60" s="108" t="s">
        <v>507</v>
      </c>
      <c r="B60" s="106">
        <v>22</v>
      </c>
      <c r="C60" s="110">
        <v>0.0018201635679182294</v>
      </c>
      <c r="D60" s="106" t="s">
        <v>2021</v>
      </c>
      <c r="E60" s="106" t="b">
        <v>0</v>
      </c>
      <c r="F60" s="106" t="b">
        <v>0</v>
      </c>
      <c r="G60" s="106" t="b">
        <v>0</v>
      </c>
    </row>
    <row r="61" spans="1:7" ht="15">
      <c r="A61" s="108" t="s">
        <v>508</v>
      </c>
      <c r="B61" s="106">
        <v>22</v>
      </c>
      <c r="C61" s="110">
        <v>0.0016070236636546908</v>
      </c>
      <c r="D61" s="106" t="s">
        <v>2021</v>
      </c>
      <c r="E61" s="106" t="b">
        <v>0</v>
      </c>
      <c r="F61" s="106" t="b">
        <v>0</v>
      </c>
      <c r="G61" s="106" t="b">
        <v>0</v>
      </c>
    </row>
    <row r="62" spans="1:7" ht="15">
      <c r="A62" s="108" t="s">
        <v>509</v>
      </c>
      <c r="B62" s="106">
        <v>22</v>
      </c>
      <c r="C62" s="110">
        <v>0.0019552432370441406</v>
      </c>
      <c r="D62" s="106" t="s">
        <v>2021</v>
      </c>
      <c r="E62" s="106" t="b">
        <v>0</v>
      </c>
      <c r="F62" s="106" t="b">
        <v>0</v>
      </c>
      <c r="G62" s="106" t="b">
        <v>0</v>
      </c>
    </row>
    <row r="63" spans="1:7" ht="15">
      <c r="A63" s="108" t="s">
        <v>510</v>
      </c>
      <c r="B63" s="106">
        <v>21</v>
      </c>
      <c r="C63" s="110">
        <v>0.0010437763030804103</v>
      </c>
      <c r="D63" s="106" t="s">
        <v>2021</v>
      </c>
      <c r="E63" s="106" t="b">
        <v>0</v>
      </c>
      <c r="F63" s="106" t="b">
        <v>0</v>
      </c>
      <c r="G63" s="106" t="b">
        <v>0</v>
      </c>
    </row>
    <row r="64" spans="1:7" ht="15">
      <c r="A64" s="108" t="s">
        <v>511</v>
      </c>
      <c r="B64" s="106">
        <v>21</v>
      </c>
      <c r="C64" s="110">
        <v>0.0013087633725168012</v>
      </c>
      <c r="D64" s="106" t="s">
        <v>2021</v>
      </c>
      <c r="E64" s="106" t="b">
        <v>0</v>
      </c>
      <c r="F64" s="106" t="b">
        <v>0</v>
      </c>
      <c r="G64" s="106" t="b">
        <v>0</v>
      </c>
    </row>
    <row r="65" spans="1:7" ht="15">
      <c r="A65" s="108" t="s">
        <v>512</v>
      </c>
      <c r="B65" s="106">
        <v>21</v>
      </c>
      <c r="C65" s="110">
        <v>0.0025143787943048843</v>
      </c>
      <c r="D65" s="106" t="s">
        <v>2021</v>
      </c>
      <c r="E65" s="106" t="b">
        <v>0</v>
      </c>
      <c r="F65" s="106" t="b">
        <v>0</v>
      </c>
      <c r="G65" s="106" t="b">
        <v>0</v>
      </c>
    </row>
    <row r="66" spans="1:7" ht="15">
      <c r="A66" s="108" t="s">
        <v>513</v>
      </c>
      <c r="B66" s="106">
        <v>20</v>
      </c>
      <c r="C66" s="110">
        <v>0.0011339247638142372</v>
      </c>
      <c r="D66" s="106" t="s">
        <v>2021</v>
      </c>
      <c r="E66" s="106" t="b">
        <v>0</v>
      </c>
      <c r="F66" s="106" t="b">
        <v>0</v>
      </c>
      <c r="G66" s="106" t="b">
        <v>0</v>
      </c>
    </row>
    <row r="67" spans="1:7" ht="15">
      <c r="A67" s="108" t="s">
        <v>514</v>
      </c>
      <c r="B67" s="106">
        <v>20</v>
      </c>
      <c r="C67" s="110">
        <v>0.0014609306033224463</v>
      </c>
      <c r="D67" s="106" t="s">
        <v>2021</v>
      </c>
      <c r="E67" s="106" t="b">
        <v>0</v>
      </c>
      <c r="F67" s="106" t="b">
        <v>0</v>
      </c>
      <c r="G67" s="106" t="b">
        <v>0</v>
      </c>
    </row>
    <row r="68" spans="1:7" ht="15">
      <c r="A68" s="108" t="s">
        <v>515</v>
      </c>
      <c r="B68" s="106">
        <v>20</v>
      </c>
      <c r="C68" s="110">
        <v>0.0012464413071588583</v>
      </c>
      <c r="D68" s="106" t="s">
        <v>2021</v>
      </c>
      <c r="E68" s="106" t="b">
        <v>0</v>
      </c>
      <c r="F68" s="106" t="b">
        <v>0</v>
      </c>
      <c r="G68" s="106" t="b">
        <v>0</v>
      </c>
    </row>
    <row r="69" spans="1:7" ht="15">
      <c r="A69" s="108" t="s">
        <v>516</v>
      </c>
      <c r="B69" s="106">
        <v>20</v>
      </c>
      <c r="C69" s="110">
        <v>0.001654694152652936</v>
      </c>
      <c r="D69" s="106" t="s">
        <v>2021</v>
      </c>
      <c r="E69" s="106" t="b">
        <v>0</v>
      </c>
      <c r="F69" s="106" t="b">
        <v>0</v>
      </c>
      <c r="G69" s="106" t="b">
        <v>0</v>
      </c>
    </row>
    <row r="70" spans="1:7" ht="15">
      <c r="A70" s="108" t="s">
        <v>517</v>
      </c>
      <c r="B70" s="106">
        <v>19</v>
      </c>
      <c r="C70" s="110">
        <v>0.001029810024998787</v>
      </c>
      <c r="D70" s="106" t="s">
        <v>2021</v>
      </c>
      <c r="E70" s="106" t="b">
        <v>0</v>
      </c>
      <c r="F70" s="106" t="b">
        <v>0</v>
      </c>
      <c r="G70" s="106" t="b">
        <v>0</v>
      </c>
    </row>
    <row r="71" spans="1:7" ht="15">
      <c r="A71" s="108" t="s">
        <v>518</v>
      </c>
      <c r="B71" s="106">
        <v>19</v>
      </c>
      <c r="C71" s="110">
        <v>0.001029810024998787</v>
      </c>
      <c r="D71" s="106" t="s">
        <v>2021</v>
      </c>
      <c r="E71" s="106" t="b">
        <v>0</v>
      </c>
      <c r="F71" s="106" t="b">
        <v>0</v>
      </c>
      <c r="G71" s="106" t="b">
        <v>0</v>
      </c>
    </row>
    <row r="72" spans="1:7" ht="15">
      <c r="A72" s="108" t="s">
        <v>519</v>
      </c>
      <c r="B72" s="106">
        <v>19</v>
      </c>
      <c r="C72" s="110">
        <v>0.001387884073156324</v>
      </c>
      <c r="D72" s="106" t="s">
        <v>2021</v>
      </c>
      <c r="E72" s="106" t="b">
        <v>0</v>
      </c>
      <c r="F72" s="106" t="b">
        <v>0</v>
      </c>
      <c r="G72" s="106" t="b">
        <v>0</v>
      </c>
    </row>
    <row r="73" spans="1:7" ht="15">
      <c r="A73" s="108" t="s">
        <v>520</v>
      </c>
      <c r="B73" s="106">
        <v>18</v>
      </c>
      <c r="C73" s="110">
        <v>0.001179572326322629</v>
      </c>
      <c r="D73" s="106" t="s">
        <v>2021</v>
      </c>
      <c r="E73" s="106" t="b">
        <v>0</v>
      </c>
      <c r="F73" s="106" t="b">
        <v>0</v>
      </c>
      <c r="G73" s="106" t="b">
        <v>0</v>
      </c>
    </row>
    <row r="74" spans="1:7" ht="15">
      <c r="A74" s="108" t="s">
        <v>521</v>
      </c>
      <c r="B74" s="106">
        <v>18</v>
      </c>
      <c r="C74" s="110">
        <v>0.0013148375429902015</v>
      </c>
      <c r="D74" s="106" t="s">
        <v>2021</v>
      </c>
      <c r="E74" s="106" t="b">
        <v>0</v>
      </c>
      <c r="F74" s="106" t="b">
        <v>0</v>
      </c>
      <c r="G74" s="106" t="b">
        <v>0</v>
      </c>
    </row>
    <row r="75" spans="1:7" ht="15">
      <c r="A75" s="108" t="s">
        <v>522</v>
      </c>
      <c r="B75" s="106">
        <v>18</v>
      </c>
      <c r="C75" s="110">
        <v>0.0011217971764429723</v>
      </c>
      <c r="D75" s="106" t="s">
        <v>2021</v>
      </c>
      <c r="E75" s="106" t="b">
        <v>0</v>
      </c>
      <c r="F75" s="106" t="b">
        <v>0</v>
      </c>
      <c r="G75" s="106" t="b">
        <v>0</v>
      </c>
    </row>
    <row r="76" spans="1:7" ht="15">
      <c r="A76" s="108" t="s">
        <v>523</v>
      </c>
      <c r="B76" s="106">
        <v>18</v>
      </c>
      <c r="C76" s="110">
        <v>0.0010205322874328134</v>
      </c>
      <c r="D76" s="106" t="s">
        <v>2021</v>
      </c>
      <c r="E76" s="106" t="b">
        <v>0</v>
      </c>
      <c r="F76" s="106" t="b">
        <v>0</v>
      </c>
      <c r="G76" s="106" t="b">
        <v>0</v>
      </c>
    </row>
    <row r="77" spans="1:7" ht="15">
      <c r="A77" s="108" t="s">
        <v>524</v>
      </c>
      <c r="B77" s="106">
        <v>18</v>
      </c>
      <c r="C77" s="110">
        <v>0.0010205322874328134</v>
      </c>
      <c r="D77" s="106" t="s">
        <v>2021</v>
      </c>
      <c r="E77" s="106" t="b">
        <v>0</v>
      </c>
      <c r="F77" s="106" t="b">
        <v>0</v>
      </c>
      <c r="G77" s="106" t="b">
        <v>0</v>
      </c>
    </row>
    <row r="78" spans="1:7" ht="15">
      <c r="A78" s="108" t="s">
        <v>525</v>
      </c>
      <c r="B78" s="106">
        <v>18</v>
      </c>
      <c r="C78" s="110">
        <v>0.0011217971764429723</v>
      </c>
      <c r="D78" s="106" t="s">
        <v>2021</v>
      </c>
      <c r="E78" s="106" t="b">
        <v>0</v>
      </c>
      <c r="F78" s="106" t="b">
        <v>0</v>
      </c>
      <c r="G78" s="106" t="b">
        <v>0</v>
      </c>
    </row>
    <row r="79" spans="1:7" ht="15">
      <c r="A79" s="108" t="s">
        <v>526</v>
      </c>
      <c r="B79" s="106">
        <v>18</v>
      </c>
      <c r="C79" s="110">
        <v>0.0012434397914352338</v>
      </c>
      <c r="D79" s="106" t="s">
        <v>2021</v>
      </c>
      <c r="E79" s="106" t="b">
        <v>0</v>
      </c>
      <c r="F79" s="106" t="b">
        <v>0</v>
      </c>
      <c r="G79" s="106" t="b">
        <v>0</v>
      </c>
    </row>
    <row r="80" spans="1:7" ht="15">
      <c r="A80" s="108" t="s">
        <v>527</v>
      </c>
      <c r="B80" s="106">
        <v>18</v>
      </c>
      <c r="C80" s="110">
        <v>0.0013148375429902015</v>
      </c>
      <c r="D80" s="106" t="s">
        <v>2021</v>
      </c>
      <c r="E80" s="106" t="b">
        <v>0</v>
      </c>
      <c r="F80" s="106" t="b">
        <v>0</v>
      </c>
      <c r="G80" s="106" t="b">
        <v>0</v>
      </c>
    </row>
    <row r="81" spans="1:7" ht="15">
      <c r="A81" s="108" t="s">
        <v>528</v>
      </c>
      <c r="B81" s="106">
        <v>18</v>
      </c>
      <c r="C81" s="110">
        <v>0.0010690525970377927</v>
      </c>
      <c r="D81" s="106" t="s">
        <v>2021</v>
      </c>
      <c r="E81" s="106" t="b">
        <v>0</v>
      </c>
      <c r="F81" s="106" t="b">
        <v>0</v>
      </c>
      <c r="G81" s="106" t="b">
        <v>0</v>
      </c>
    </row>
    <row r="82" spans="1:7" ht="15">
      <c r="A82" s="108" t="s">
        <v>529</v>
      </c>
      <c r="B82" s="106">
        <v>18</v>
      </c>
      <c r="C82" s="110">
        <v>0.001909396877737492</v>
      </c>
      <c r="D82" s="106" t="s">
        <v>2021</v>
      </c>
      <c r="E82" s="106" t="b">
        <v>0</v>
      </c>
      <c r="F82" s="106" t="b">
        <v>0</v>
      </c>
      <c r="G82" s="106" t="b">
        <v>0</v>
      </c>
    </row>
    <row r="83" spans="1:7" ht="15">
      <c r="A83" s="108" t="s">
        <v>530</v>
      </c>
      <c r="B83" s="106">
        <v>17</v>
      </c>
      <c r="C83" s="110">
        <v>0.0011743598030221653</v>
      </c>
      <c r="D83" s="106" t="s">
        <v>2021</v>
      </c>
      <c r="E83" s="106" t="b">
        <v>0</v>
      </c>
      <c r="F83" s="106" t="b">
        <v>0</v>
      </c>
      <c r="G83" s="106" t="b">
        <v>0</v>
      </c>
    </row>
    <row r="84" spans="1:7" ht="15">
      <c r="A84" s="108" t="s">
        <v>531</v>
      </c>
      <c r="B84" s="106">
        <v>17</v>
      </c>
      <c r="C84" s="110">
        <v>0.0009214089697357569</v>
      </c>
      <c r="D84" s="106" t="s">
        <v>2021</v>
      </c>
      <c r="E84" s="106" t="b">
        <v>0</v>
      </c>
      <c r="F84" s="106" t="b">
        <v>0</v>
      </c>
      <c r="G84" s="106" t="b">
        <v>0</v>
      </c>
    </row>
    <row r="85" spans="1:7" ht="15">
      <c r="A85" s="108" t="s">
        <v>532</v>
      </c>
      <c r="B85" s="106">
        <v>17</v>
      </c>
      <c r="C85" s="110">
        <v>0.0011743598030221653</v>
      </c>
      <c r="D85" s="106" t="s">
        <v>2021</v>
      </c>
      <c r="E85" s="106" t="b">
        <v>0</v>
      </c>
      <c r="F85" s="106" t="b">
        <v>0</v>
      </c>
      <c r="G85" s="106" t="b">
        <v>0</v>
      </c>
    </row>
    <row r="86" spans="1:7" ht="15">
      <c r="A86" s="108" t="s">
        <v>533</v>
      </c>
      <c r="B86" s="106">
        <v>16</v>
      </c>
      <c r="C86" s="110">
        <v>0.0009971530457270866</v>
      </c>
      <c r="D86" s="106" t="s">
        <v>2021</v>
      </c>
      <c r="E86" s="106" t="b">
        <v>0</v>
      </c>
      <c r="F86" s="106" t="b">
        <v>0</v>
      </c>
      <c r="G86" s="106" t="b">
        <v>0</v>
      </c>
    </row>
    <row r="87" spans="1:7" ht="15">
      <c r="A87" s="108" t="s">
        <v>534</v>
      </c>
      <c r="B87" s="106">
        <v>16</v>
      </c>
      <c r="C87" s="110">
        <v>0.0014219950814866476</v>
      </c>
      <c r="D87" s="106" t="s">
        <v>2021</v>
      </c>
      <c r="E87" s="106" t="b">
        <v>0</v>
      </c>
      <c r="F87" s="106" t="b">
        <v>0</v>
      </c>
      <c r="G87" s="106" t="b">
        <v>0</v>
      </c>
    </row>
    <row r="88" spans="1:7" ht="15">
      <c r="A88" s="108" t="s">
        <v>535</v>
      </c>
      <c r="B88" s="106">
        <v>16</v>
      </c>
      <c r="C88" s="110">
        <v>0.0014219950814866476</v>
      </c>
      <c r="D88" s="106" t="s">
        <v>2021</v>
      </c>
      <c r="E88" s="106" t="b">
        <v>0</v>
      </c>
      <c r="F88" s="106" t="b">
        <v>0</v>
      </c>
      <c r="G88" s="106" t="b">
        <v>0</v>
      </c>
    </row>
    <row r="89" spans="1:7" ht="15">
      <c r="A89" s="108" t="s">
        <v>536</v>
      </c>
      <c r="B89" s="106">
        <v>16</v>
      </c>
      <c r="C89" s="110">
        <v>0.0014219950814866476</v>
      </c>
      <c r="D89" s="106" t="s">
        <v>2021</v>
      </c>
      <c r="E89" s="106" t="b">
        <v>0</v>
      </c>
      <c r="F89" s="106" t="b">
        <v>0</v>
      </c>
      <c r="G89" s="106" t="b">
        <v>0</v>
      </c>
    </row>
    <row r="90" spans="1:7" ht="15">
      <c r="A90" s="108" t="s">
        <v>537</v>
      </c>
      <c r="B90" s="106">
        <v>16</v>
      </c>
      <c r="C90" s="110">
        <v>0.0009971530457270866</v>
      </c>
      <c r="D90" s="106" t="s">
        <v>2021</v>
      </c>
      <c r="E90" s="106" t="b">
        <v>0</v>
      </c>
      <c r="F90" s="106" t="b">
        <v>0</v>
      </c>
      <c r="G90" s="106" t="b">
        <v>0</v>
      </c>
    </row>
    <row r="91" spans="1:7" ht="15">
      <c r="A91" s="108" t="s">
        <v>538</v>
      </c>
      <c r="B91" s="106">
        <v>16</v>
      </c>
      <c r="C91" s="110">
        <v>0.001697241669099993</v>
      </c>
      <c r="D91" s="106" t="s">
        <v>2021</v>
      </c>
      <c r="E91" s="106" t="b">
        <v>0</v>
      </c>
      <c r="F91" s="106" t="b">
        <v>0</v>
      </c>
      <c r="G91" s="106" t="b">
        <v>0</v>
      </c>
    </row>
    <row r="92" spans="1:7" ht="15">
      <c r="A92" s="108" t="s">
        <v>539</v>
      </c>
      <c r="B92" s="106">
        <v>16</v>
      </c>
      <c r="C92" s="110">
        <v>0.0009071398110513897</v>
      </c>
      <c r="D92" s="106" t="s">
        <v>2021</v>
      </c>
      <c r="E92" s="106" t="b">
        <v>0</v>
      </c>
      <c r="F92" s="106" t="b">
        <v>0</v>
      </c>
      <c r="G92" s="106" t="b">
        <v>0</v>
      </c>
    </row>
    <row r="93" spans="1:7" ht="15">
      <c r="A93" s="108" t="s">
        <v>540</v>
      </c>
      <c r="B93" s="106">
        <v>16</v>
      </c>
      <c r="C93" s="110">
        <v>0.0009502689751447047</v>
      </c>
      <c r="D93" s="106" t="s">
        <v>2021</v>
      </c>
      <c r="E93" s="106" t="b">
        <v>0</v>
      </c>
      <c r="F93" s="106" t="b">
        <v>0</v>
      </c>
      <c r="G93" s="106" t="b">
        <v>0</v>
      </c>
    </row>
    <row r="94" spans="1:7" ht="15">
      <c r="A94" s="108" t="s">
        <v>541</v>
      </c>
      <c r="B94" s="106">
        <v>15</v>
      </c>
      <c r="C94" s="110">
        <v>0.0010956979524918346</v>
      </c>
      <c r="D94" s="106" t="s">
        <v>2021</v>
      </c>
      <c r="E94" s="106" t="b">
        <v>0</v>
      </c>
      <c r="F94" s="106" t="b">
        <v>0</v>
      </c>
      <c r="G94" s="106" t="b">
        <v>0</v>
      </c>
    </row>
    <row r="95" spans="1:7" ht="15">
      <c r="A95" s="108" t="s">
        <v>542</v>
      </c>
      <c r="B95" s="106">
        <v>15</v>
      </c>
      <c r="C95" s="110">
        <v>0.0008908771641981605</v>
      </c>
      <c r="D95" s="106" t="s">
        <v>2021</v>
      </c>
      <c r="E95" s="106" t="b">
        <v>0</v>
      </c>
      <c r="F95" s="106" t="b">
        <v>0</v>
      </c>
      <c r="G95" s="106" t="b">
        <v>0</v>
      </c>
    </row>
    <row r="96" spans="1:7" ht="15">
      <c r="A96" s="108" t="s">
        <v>543</v>
      </c>
      <c r="B96" s="106">
        <v>15</v>
      </c>
      <c r="C96" s="110">
        <v>0.0010956979524918346</v>
      </c>
      <c r="D96" s="106" t="s">
        <v>2021</v>
      </c>
      <c r="E96" s="106" t="b">
        <v>0</v>
      </c>
      <c r="F96" s="106" t="b">
        <v>0</v>
      </c>
      <c r="G96" s="106" t="b">
        <v>0</v>
      </c>
    </row>
    <row r="97" spans="1:7" ht="15">
      <c r="A97" s="108" t="s">
        <v>544</v>
      </c>
      <c r="B97" s="106">
        <v>15</v>
      </c>
      <c r="C97" s="110">
        <v>0.001333120388893732</v>
      </c>
      <c r="D97" s="106" t="s">
        <v>2021</v>
      </c>
      <c r="E97" s="106" t="b">
        <v>0</v>
      </c>
      <c r="F97" s="106" t="b">
        <v>0</v>
      </c>
      <c r="G97" s="106" t="b">
        <v>0</v>
      </c>
    </row>
    <row r="98" spans="1:7" ht="15">
      <c r="A98" s="108" t="s">
        <v>545</v>
      </c>
      <c r="B98" s="106">
        <v>15</v>
      </c>
      <c r="C98" s="110">
        <v>0.0015911640647812433</v>
      </c>
      <c r="D98" s="106" t="s">
        <v>2021</v>
      </c>
      <c r="E98" s="106" t="b">
        <v>0</v>
      </c>
      <c r="F98" s="106" t="b">
        <v>0</v>
      </c>
      <c r="G98" s="106" t="b">
        <v>0</v>
      </c>
    </row>
    <row r="99" spans="1:7" ht="15">
      <c r="A99" s="108" t="s">
        <v>546</v>
      </c>
      <c r="B99" s="106">
        <v>14</v>
      </c>
      <c r="C99" s="110">
        <v>0.0009174451426953781</v>
      </c>
      <c r="D99" s="106" t="s">
        <v>2021</v>
      </c>
      <c r="E99" s="106" t="b">
        <v>0</v>
      </c>
      <c r="F99" s="106" t="b">
        <v>0</v>
      </c>
      <c r="G99" s="106" t="b">
        <v>0</v>
      </c>
    </row>
    <row r="100" spans="1:7" ht="15">
      <c r="A100" s="108" t="s">
        <v>547</v>
      </c>
      <c r="B100" s="106">
        <v>14</v>
      </c>
      <c r="C100" s="110">
        <v>0.0008725089150112008</v>
      </c>
      <c r="D100" s="106" t="s">
        <v>2021</v>
      </c>
      <c r="E100" s="106" t="b">
        <v>0</v>
      </c>
      <c r="F100" s="106" t="b">
        <v>0</v>
      </c>
      <c r="G100" s="106" t="b">
        <v>0</v>
      </c>
    </row>
    <row r="101" spans="1:7" ht="15">
      <c r="A101" s="108" t="s">
        <v>548</v>
      </c>
      <c r="B101" s="106">
        <v>14</v>
      </c>
      <c r="C101" s="110">
        <v>0.0008725089150112008</v>
      </c>
      <c r="D101" s="106" t="s">
        <v>2021</v>
      </c>
      <c r="E101" s="106" t="b">
        <v>0</v>
      </c>
      <c r="F101" s="106" t="b">
        <v>0</v>
      </c>
      <c r="G101" s="106" t="b">
        <v>0</v>
      </c>
    </row>
    <row r="102" spans="1:7" ht="15">
      <c r="A102" s="108" t="s">
        <v>549</v>
      </c>
      <c r="B102" s="106">
        <v>14</v>
      </c>
      <c r="C102" s="110">
        <v>0.0010856079404466502</v>
      </c>
      <c r="D102" s="106" t="s">
        <v>2021</v>
      </c>
      <c r="E102" s="106" t="b">
        <v>0</v>
      </c>
      <c r="F102" s="106" t="b">
        <v>0</v>
      </c>
      <c r="G102" s="106" t="b">
        <v>0</v>
      </c>
    </row>
    <row r="103" spans="1:7" ht="15">
      <c r="A103" s="108" t="s">
        <v>550</v>
      </c>
      <c r="B103" s="106">
        <v>14</v>
      </c>
      <c r="C103" s="110">
        <v>0.0011582859068570552</v>
      </c>
      <c r="D103" s="106" t="s">
        <v>2021</v>
      </c>
      <c r="E103" s="106" t="b">
        <v>0</v>
      </c>
      <c r="F103" s="106" t="b">
        <v>0</v>
      </c>
      <c r="G103" s="106" t="b">
        <v>0</v>
      </c>
    </row>
    <row r="104" spans="1:7" ht="15">
      <c r="A104" s="108" t="s">
        <v>551</v>
      </c>
      <c r="B104" s="106">
        <v>14</v>
      </c>
      <c r="C104" s="110">
        <v>0.0011582859068570552</v>
      </c>
      <c r="D104" s="106" t="s">
        <v>2021</v>
      </c>
      <c r="E104" s="106" t="b">
        <v>0</v>
      </c>
      <c r="F104" s="106" t="b">
        <v>0</v>
      </c>
      <c r="G104" s="106" t="b">
        <v>0</v>
      </c>
    </row>
    <row r="105" spans="1:7" ht="15">
      <c r="A105" s="108" t="s">
        <v>552</v>
      </c>
      <c r="B105" s="106">
        <v>14</v>
      </c>
      <c r="C105" s="110">
        <v>0.0009174451426953781</v>
      </c>
      <c r="D105" s="106" t="s">
        <v>2021</v>
      </c>
      <c r="E105" s="106" t="b">
        <v>0</v>
      </c>
      <c r="F105" s="106" t="b">
        <v>0</v>
      </c>
      <c r="G105" s="106" t="b">
        <v>0</v>
      </c>
    </row>
    <row r="106" spans="1:7" ht="15">
      <c r="A106" s="108" t="s">
        <v>553</v>
      </c>
      <c r="B106" s="106">
        <v>14</v>
      </c>
      <c r="C106" s="110">
        <v>0.0010856079404466502</v>
      </c>
      <c r="D106" s="106" t="s">
        <v>2021</v>
      </c>
      <c r="E106" s="106" t="b">
        <v>0</v>
      </c>
      <c r="F106" s="106" t="b">
        <v>0</v>
      </c>
      <c r="G106" s="106" t="b">
        <v>0</v>
      </c>
    </row>
    <row r="107" spans="1:7" ht="15">
      <c r="A107" s="108" t="s">
        <v>554</v>
      </c>
      <c r="B107" s="106">
        <v>14</v>
      </c>
      <c r="C107" s="110">
        <v>0.0009671198377829597</v>
      </c>
      <c r="D107" s="106" t="s">
        <v>2021</v>
      </c>
      <c r="E107" s="106" t="b">
        <v>0</v>
      </c>
      <c r="F107" s="106" t="b">
        <v>0</v>
      </c>
      <c r="G107" s="106" t="b">
        <v>0</v>
      </c>
    </row>
    <row r="108" spans="1:7" ht="15">
      <c r="A108" s="108" t="s">
        <v>264</v>
      </c>
      <c r="B108" s="106">
        <v>14</v>
      </c>
      <c r="C108" s="110">
        <v>0.0020030530831420283</v>
      </c>
      <c r="D108" s="106" t="s">
        <v>2021</v>
      </c>
      <c r="E108" s="106" t="b">
        <v>0</v>
      </c>
      <c r="F108" s="106" t="b">
        <v>0</v>
      </c>
      <c r="G108" s="106" t="b">
        <v>0</v>
      </c>
    </row>
    <row r="109" spans="1:7" ht="15">
      <c r="A109" s="108" t="s">
        <v>555</v>
      </c>
      <c r="B109" s="106">
        <v>13</v>
      </c>
      <c r="C109" s="110">
        <v>0.0010080645161290322</v>
      </c>
      <c r="D109" s="106" t="s">
        <v>2021</v>
      </c>
      <c r="E109" s="106" t="b">
        <v>0</v>
      </c>
      <c r="F109" s="106" t="b">
        <v>0</v>
      </c>
      <c r="G109" s="106" t="b">
        <v>0</v>
      </c>
    </row>
    <row r="110" spans="1:7" ht="15">
      <c r="A110" s="108" t="s">
        <v>556</v>
      </c>
      <c r="B110" s="106">
        <v>13</v>
      </c>
      <c r="C110" s="110">
        <v>0.0008519133467885654</v>
      </c>
      <c r="D110" s="106" t="s">
        <v>2021</v>
      </c>
      <c r="E110" s="106" t="b">
        <v>0</v>
      </c>
      <c r="F110" s="106" t="b">
        <v>0</v>
      </c>
      <c r="G110" s="106" t="b">
        <v>0</v>
      </c>
    </row>
    <row r="111" spans="1:7" ht="15">
      <c r="A111" s="108" t="s">
        <v>557</v>
      </c>
      <c r="B111" s="106">
        <v>13</v>
      </c>
      <c r="C111" s="110">
        <v>0.0008519133467885654</v>
      </c>
      <c r="D111" s="106" t="s">
        <v>2021</v>
      </c>
      <c r="E111" s="106" t="b">
        <v>0</v>
      </c>
      <c r="F111" s="106" t="b">
        <v>0</v>
      </c>
      <c r="G111" s="106" t="b">
        <v>0</v>
      </c>
    </row>
    <row r="112" spans="1:7" ht="15">
      <c r="A112" s="108" t="s">
        <v>558</v>
      </c>
      <c r="B112" s="106">
        <v>13</v>
      </c>
      <c r="C112" s="110">
        <v>0.0008519133467885654</v>
      </c>
      <c r="D112" s="106" t="s">
        <v>2021</v>
      </c>
      <c r="E112" s="106" t="b">
        <v>0</v>
      </c>
      <c r="F112" s="106" t="b">
        <v>0</v>
      </c>
      <c r="G112" s="106" t="b">
        <v>0</v>
      </c>
    </row>
    <row r="113" spans="1:7" ht="15">
      <c r="A113" s="108" t="s">
        <v>559</v>
      </c>
      <c r="B113" s="106">
        <v>13</v>
      </c>
      <c r="C113" s="110">
        <v>0.000898039849369891</v>
      </c>
      <c r="D113" s="106" t="s">
        <v>2021</v>
      </c>
      <c r="E113" s="106" t="b">
        <v>0</v>
      </c>
      <c r="F113" s="106" t="b">
        <v>0</v>
      </c>
      <c r="G113" s="106" t="b">
        <v>0</v>
      </c>
    </row>
    <row r="114" spans="1:7" ht="15">
      <c r="A114" s="108" t="s">
        <v>560</v>
      </c>
      <c r="B114" s="106">
        <v>13</v>
      </c>
      <c r="C114" s="110">
        <v>0.0008519133467885654</v>
      </c>
      <c r="D114" s="106" t="s">
        <v>2021</v>
      </c>
      <c r="E114" s="106" t="b">
        <v>0</v>
      </c>
      <c r="F114" s="106" t="b">
        <v>0</v>
      </c>
      <c r="G114" s="106" t="b">
        <v>0</v>
      </c>
    </row>
    <row r="115" spans="1:7" ht="15">
      <c r="A115" s="108" t="s">
        <v>561</v>
      </c>
      <c r="B115" s="106">
        <v>13</v>
      </c>
      <c r="C115" s="110">
        <v>0.00094960489215959</v>
      </c>
      <c r="D115" s="106" t="s">
        <v>2021</v>
      </c>
      <c r="E115" s="106" t="b">
        <v>0</v>
      </c>
      <c r="F115" s="106" t="b">
        <v>0</v>
      </c>
      <c r="G115" s="106" t="b">
        <v>0</v>
      </c>
    </row>
    <row r="116" spans="1:7" ht="15">
      <c r="A116" s="108" t="s">
        <v>562</v>
      </c>
      <c r="B116" s="106">
        <v>13</v>
      </c>
      <c r="C116" s="110">
        <v>0.0008519133467885654</v>
      </c>
      <c r="D116" s="106" t="s">
        <v>2021</v>
      </c>
      <c r="E116" s="106" t="b">
        <v>0</v>
      </c>
      <c r="F116" s="106" t="b">
        <v>0</v>
      </c>
      <c r="G116" s="106" t="b">
        <v>0</v>
      </c>
    </row>
    <row r="117" spans="1:7" ht="15">
      <c r="A117" s="108" t="s">
        <v>563</v>
      </c>
      <c r="B117" s="106">
        <v>12</v>
      </c>
      <c r="C117" s="110">
        <v>0.0007863815508817526</v>
      </c>
      <c r="D117" s="106" t="s">
        <v>2021</v>
      </c>
      <c r="E117" s="106" t="b">
        <v>0</v>
      </c>
      <c r="F117" s="106" t="b">
        <v>0</v>
      </c>
      <c r="G117" s="106" t="b">
        <v>0</v>
      </c>
    </row>
    <row r="118" spans="1:7" ht="15">
      <c r="A118" s="108" t="s">
        <v>262</v>
      </c>
      <c r="B118" s="106">
        <v>12</v>
      </c>
      <c r="C118" s="110">
        <v>0.0011566731222267008</v>
      </c>
      <c r="D118" s="106" t="s">
        <v>2021</v>
      </c>
      <c r="E118" s="106" t="b">
        <v>0</v>
      </c>
      <c r="F118" s="106" t="b">
        <v>0</v>
      </c>
      <c r="G118" s="106" t="b">
        <v>0</v>
      </c>
    </row>
    <row r="119" spans="1:7" ht="15">
      <c r="A119" s="108" t="s">
        <v>564</v>
      </c>
      <c r="B119" s="106">
        <v>12</v>
      </c>
      <c r="C119" s="110">
        <v>0.0009305210918114144</v>
      </c>
      <c r="D119" s="106" t="s">
        <v>2021</v>
      </c>
      <c r="E119" s="106" t="b">
        <v>0</v>
      </c>
      <c r="F119" s="106" t="b">
        <v>0</v>
      </c>
      <c r="G119" s="106" t="b">
        <v>0</v>
      </c>
    </row>
    <row r="120" spans="1:7" ht="15">
      <c r="A120" s="108" t="s">
        <v>565</v>
      </c>
      <c r="B120" s="106">
        <v>12</v>
      </c>
      <c r="C120" s="110">
        <v>0.0009305210918114144</v>
      </c>
      <c r="D120" s="106" t="s">
        <v>2021</v>
      </c>
      <c r="E120" s="106" t="b">
        <v>0</v>
      </c>
      <c r="F120" s="106" t="b">
        <v>0</v>
      </c>
      <c r="G120" s="106" t="b">
        <v>0</v>
      </c>
    </row>
    <row r="121" spans="1:7" ht="15">
      <c r="A121" s="108" t="s">
        <v>566</v>
      </c>
      <c r="B121" s="106">
        <v>12</v>
      </c>
      <c r="C121" s="110">
        <v>0.0008765583619934677</v>
      </c>
      <c r="D121" s="106" t="s">
        <v>2021</v>
      </c>
      <c r="E121" s="106" t="b">
        <v>0</v>
      </c>
      <c r="F121" s="106" t="b">
        <v>0</v>
      </c>
      <c r="G121" s="106" t="b">
        <v>0</v>
      </c>
    </row>
    <row r="122" spans="1:7" ht="15">
      <c r="A122" s="108" t="s">
        <v>567</v>
      </c>
      <c r="B122" s="106">
        <v>12</v>
      </c>
      <c r="C122" s="110">
        <v>0.0008765583619934677</v>
      </c>
      <c r="D122" s="106" t="s">
        <v>2021</v>
      </c>
      <c r="E122" s="106" t="b">
        <v>0</v>
      </c>
      <c r="F122" s="106" t="b">
        <v>0</v>
      </c>
      <c r="G122" s="106" t="b">
        <v>0</v>
      </c>
    </row>
    <row r="123" spans="1:7" ht="15">
      <c r="A123" s="108" t="s">
        <v>568</v>
      </c>
      <c r="B123" s="106">
        <v>12</v>
      </c>
      <c r="C123" s="110">
        <v>0.0007863815508817526</v>
      </c>
      <c r="D123" s="106" t="s">
        <v>2021</v>
      </c>
      <c r="E123" s="106" t="b">
        <v>0</v>
      </c>
      <c r="F123" s="106" t="b">
        <v>0</v>
      </c>
      <c r="G123" s="106" t="b">
        <v>0</v>
      </c>
    </row>
    <row r="124" spans="1:7" ht="15">
      <c r="A124" s="108" t="s">
        <v>569</v>
      </c>
      <c r="B124" s="106">
        <v>12</v>
      </c>
      <c r="C124" s="110">
        <v>0.0008289598609568225</v>
      </c>
      <c r="D124" s="106" t="s">
        <v>2021</v>
      </c>
      <c r="E124" s="106" t="b">
        <v>0</v>
      </c>
      <c r="F124" s="106" t="b">
        <v>0</v>
      </c>
      <c r="G124" s="106" t="b">
        <v>0</v>
      </c>
    </row>
    <row r="125" spans="1:7" ht="15">
      <c r="A125" s="108" t="s">
        <v>570</v>
      </c>
      <c r="B125" s="106">
        <v>12</v>
      </c>
      <c r="C125" s="110">
        <v>0.001716902642693167</v>
      </c>
      <c r="D125" s="106" t="s">
        <v>2021</v>
      </c>
      <c r="E125" s="106" t="b">
        <v>0</v>
      </c>
      <c r="F125" s="106" t="b">
        <v>0</v>
      </c>
      <c r="G125" s="106" t="b">
        <v>0</v>
      </c>
    </row>
    <row r="126" spans="1:7" ht="15">
      <c r="A126" s="108" t="s">
        <v>571</v>
      </c>
      <c r="B126" s="106">
        <v>12</v>
      </c>
      <c r="C126" s="110">
        <v>0.0007127017313585285</v>
      </c>
      <c r="D126" s="106" t="s">
        <v>2021</v>
      </c>
      <c r="E126" s="106" t="b">
        <v>0</v>
      </c>
      <c r="F126" s="106" t="b">
        <v>0</v>
      </c>
      <c r="G126" s="106" t="b">
        <v>0</v>
      </c>
    </row>
    <row r="127" spans="1:7" ht="15">
      <c r="A127" s="108" t="s">
        <v>249</v>
      </c>
      <c r="B127" s="106">
        <v>12</v>
      </c>
      <c r="C127" s="110">
        <v>0.0008765583619934677</v>
      </c>
      <c r="D127" s="106" t="s">
        <v>2021</v>
      </c>
      <c r="E127" s="106" t="b">
        <v>0</v>
      </c>
      <c r="F127" s="106" t="b">
        <v>0</v>
      </c>
      <c r="G127" s="106" t="b">
        <v>0</v>
      </c>
    </row>
    <row r="128" spans="1:7" ht="15">
      <c r="A128" s="108" t="s">
        <v>572</v>
      </c>
      <c r="B128" s="106">
        <v>12</v>
      </c>
      <c r="C128" s="110">
        <v>0.0008765583619934677</v>
      </c>
      <c r="D128" s="106" t="s">
        <v>2021</v>
      </c>
      <c r="E128" s="106" t="b">
        <v>0</v>
      </c>
      <c r="F128" s="106" t="b">
        <v>0</v>
      </c>
      <c r="G128" s="106" t="b">
        <v>0</v>
      </c>
    </row>
    <row r="129" spans="1:7" ht="15">
      <c r="A129" s="108" t="s">
        <v>573</v>
      </c>
      <c r="B129" s="106">
        <v>12</v>
      </c>
      <c r="C129" s="110">
        <v>0.0009928164915917615</v>
      </c>
      <c r="D129" s="106" t="s">
        <v>2021</v>
      </c>
      <c r="E129" s="106" t="b">
        <v>0</v>
      </c>
      <c r="F129" s="106" t="b">
        <v>0</v>
      </c>
      <c r="G129" s="106" t="b">
        <v>0</v>
      </c>
    </row>
    <row r="130" spans="1:7" ht="15">
      <c r="A130" s="108" t="s">
        <v>574</v>
      </c>
      <c r="B130" s="106">
        <v>12</v>
      </c>
      <c r="C130" s="110">
        <v>0.0009928164915917615</v>
      </c>
      <c r="D130" s="106" t="s">
        <v>2021</v>
      </c>
      <c r="E130" s="106" t="b">
        <v>0</v>
      </c>
      <c r="F130" s="106" t="b">
        <v>0</v>
      </c>
      <c r="G130" s="106" t="b">
        <v>0</v>
      </c>
    </row>
    <row r="131" spans="1:7" ht="15">
      <c r="A131" s="108" t="s">
        <v>575</v>
      </c>
      <c r="B131" s="106">
        <v>12</v>
      </c>
      <c r="C131" s="110">
        <v>0.001716902642693167</v>
      </c>
      <c r="D131" s="106" t="s">
        <v>2021</v>
      </c>
      <c r="E131" s="106" t="b">
        <v>0</v>
      </c>
      <c r="F131" s="106" t="b">
        <v>0</v>
      </c>
      <c r="G131" s="106" t="b">
        <v>0</v>
      </c>
    </row>
    <row r="132" spans="1:7" ht="15">
      <c r="A132" s="108" t="s">
        <v>576</v>
      </c>
      <c r="B132" s="106">
        <v>11</v>
      </c>
      <c r="C132" s="110">
        <v>0.00072084975497494</v>
      </c>
      <c r="D132" s="106" t="s">
        <v>2021</v>
      </c>
      <c r="E132" s="106" t="b">
        <v>0</v>
      </c>
      <c r="F132" s="106" t="b">
        <v>0</v>
      </c>
      <c r="G132" s="106" t="b">
        <v>0</v>
      </c>
    </row>
    <row r="133" spans="1:7" ht="15">
      <c r="A133" s="108" t="s">
        <v>577</v>
      </c>
      <c r="B133" s="106">
        <v>11</v>
      </c>
      <c r="C133" s="110">
        <v>0.0008035118318273454</v>
      </c>
      <c r="D133" s="106" t="s">
        <v>2021</v>
      </c>
      <c r="E133" s="106" t="b">
        <v>0</v>
      </c>
      <c r="F133" s="106" t="b">
        <v>0</v>
      </c>
      <c r="G133" s="106" t="b">
        <v>0</v>
      </c>
    </row>
    <row r="134" spans="1:7" ht="15">
      <c r="A134" s="108" t="s">
        <v>578</v>
      </c>
      <c r="B134" s="106">
        <v>11</v>
      </c>
      <c r="C134" s="110">
        <v>0.0008529776674937966</v>
      </c>
      <c r="D134" s="106" t="s">
        <v>2021</v>
      </c>
      <c r="E134" s="106" t="b">
        <v>0</v>
      </c>
      <c r="F134" s="106" t="b">
        <v>0</v>
      </c>
      <c r="G134" s="106" t="b">
        <v>0</v>
      </c>
    </row>
    <row r="135" spans="1:7" ht="15">
      <c r="A135" s="108" t="s">
        <v>579</v>
      </c>
      <c r="B135" s="106">
        <v>11</v>
      </c>
      <c r="C135" s="110">
        <v>0.0008035118318273454</v>
      </c>
      <c r="D135" s="106" t="s">
        <v>2021</v>
      </c>
      <c r="E135" s="106" t="b">
        <v>0</v>
      </c>
      <c r="F135" s="106" t="b">
        <v>0</v>
      </c>
      <c r="G135" s="106" t="b">
        <v>0</v>
      </c>
    </row>
    <row r="136" spans="1:7" ht="15">
      <c r="A136" s="108" t="s">
        <v>580</v>
      </c>
      <c r="B136" s="106">
        <v>11</v>
      </c>
      <c r="C136" s="110">
        <v>0.0009100817839591147</v>
      </c>
      <c r="D136" s="106" t="s">
        <v>2021</v>
      </c>
      <c r="E136" s="106" t="b">
        <v>0</v>
      </c>
      <c r="F136" s="106" t="b">
        <v>0</v>
      </c>
      <c r="G136" s="106" t="b">
        <v>0</v>
      </c>
    </row>
    <row r="137" spans="1:7" ht="15">
      <c r="A137" s="108" t="s">
        <v>581</v>
      </c>
      <c r="B137" s="106">
        <v>11</v>
      </c>
      <c r="C137" s="110">
        <v>0.0009100817839591147</v>
      </c>
      <c r="D137" s="106" t="s">
        <v>2021</v>
      </c>
      <c r="E137" s="106" t="b">
        <v>0</v>
      </c>
      <c r="F137" s="106" t="b">
        <v>0</v>
      </c>
      <c r="G137" s="106" t="b">
        <v>0</v>
      </c>
    </row>
    <row r="138" spans="1:7" ht="15">
      <c r="A138" s="108" t="s">
        <v>582</v>
      </c>
      <c r="B138" s="106">
        <v>11</v>
      </c>
      <c r="C138" s="110">
        <v>0.000759879872543754</v>
      </c>
      <c r="D138" s="106" t="s">
        <v>2021</v>
      </c>
      <c r="E138" s="106" t="b">
        <v>0</v>
      </c>
      <c r="F138" s="106" t="b">
        <v>0</v>
      </c>
      <c r="G138" s="106" t="b">
        <v>0</v>
      </c>
    </row>
    <row r="139" spans="1:7" ht="15">
      <c r="A139" s="108" t="s">
        <v>583</v>
      </c>
      <c r="B139" s="106">
        <v>11</v>
      </c>
      <c r="C139" s="110">
        <v>0.000759879872543754</v>
      </c>
      <c r="D139" s="106" t="s">
        <v>2021</v>
      </c>
      <c r="E139" s="106" t="b">
        <v>0</v>
      </c>
      <c r="F139" s="106" t="b">
        <v>0</v>
      </c>
      <c r="G139" s="106" t="b">
        <v>0</v>
      </c>
    </row>
    <row r="140" spans="1:7" ht="15">
      <c r="A140" s="108" t="s">
        <v>584</v>
      </c>
      <c r="B140" s="106">
        <v>11</v>
      </c>
      <c r="C140" s="110">
        <v>0.0009100817839591147</v>
      </c>
      <c r="D140" s="106" t="s">
        <v>2021</v>
      </c>
      <c r="E140" s="106" t="b">
        <v>0</v>
      </c>
      <c r="F140" s="106" t="b">
        <v>0</v>
      </c>
      <c r="G140" s="106" t="b">
        <v>0</v>
      </c>
    </row>
    <row r="141" spans="1:7" ht="15">
      <c r="A141" s="108" t="s">
        <v>585</v>
      </c>
      <c r="B141" s="106">
        <v>11</v>
      </c>
      <c r="C141" s="110">
        <v>0.0008035118318273454</v>
      </c>
      <c r="D141" s="106" t="s">
        <v>2021</v>
      </c>
      <c r="E141" s="106" t="b">
        <v>0</v>
      </c>
      <c r="F141" s="106" t="b">
        <v>0</v>
      </c>
      <c r="G141" s="106" t="b">
        <v>0</v>
      </c>
    </row>
    <row r="142" spans="1:7" ht="15">
      <c r="A142" s="108" t="s">
        <v>586</v>
      </c>
      <c r="B142" s="106">
        <v>11</v>
      </c>
      <c r="C142" s="110">
        <v>0.0009776216185220703</v>
      </c>
      <c r="D142" s="106" t="s">
        <v>2021</v>
      </c>
      <c r="E142" s="106" t="b">
        <v>0</v>
      </c>
      <c r="F142" s="106" t="b">
        <v>0</v>
      </c>
      <c r="G142" s="106" t="b">
        <v>0</v>
      </c>
    </row>
    <row r="143" spans="1:7" ht="15">
      <c r="A143" s="108" t="s">
        <v>587</v>
      </c>
      <c r="B143" s="106">
        <v>11</v>
      </c>
      <c r="C143" s="110">
        <v>0.0009776216185220703</v>
      </c>
      <c r="D143" s="106" t="s">
        <v>2021</v>
      </c>
      <c r="E143" s="106" t="b">
        <v>0</v>
      </c>
      <c r="F143" s="106" t="b">
        <v>0</v>
      </c>
      <c r="G143" s="106" t="b">
        <v>0</v>
      </c>
    </row>
    <row r="144" spans="1:7" ht="15">
      <c r="A144" s="108" t="s">
        <v>588</v>
      </c>
      <c r="B144" s="106">
        <v>11</v>
      </c>
      <c r="C144" s="110">
        <v>0.0008035118318273454</v>
      </c>
      <c r="D144" s="106" t="s">
        <v>2021</v>
      </c>
      <c r="E144" s="106" t="b">
        <v>0</v>
      </c>
      <c r="F144" s="106" t="b">
        <v>0</v>
      </c>
      <c r="G144" s="106" t="b">
        <v>0</v>
      </c>
    </row>
    <row r="145" spans="1:7" ht="15">
      <c r="A145" s="108" t="s">
        <v>589</v>
      </c>
      <c r="B145" s="106">
        <v>11</v>
      </c>
      <c r="C145" s="110">
        <v>0.0008035118318273454</v>
      </c>
      <c r="D145" s="106" t="s">
        <v>2021</v>
      </c>
      <c r="E145" s="106" t="b">
        <v>0</v>
      </c>
      <c r="F145" s="106" t="b">
        <v>0</v>
      </c>
      <c r="G145" s="106" t="b">
        <v>0</v>
      </c>
    </row>
    <row r="146" spans="1:7" ht="15">
      <c r="A146" s="108" t="s">
        <v>590</v>
      </c>
      <c r="B146" s="106">
        <v>11</v>
      </c>
      <c r="C146" s="110">
        <v>0.0008529776674937966</v>
      </c>
      <c r="D146" s="106" t="s">
        <v>2021</v>
      </c>
      <c r="E146" s="106" t="b">
        <v>0</v>
      </c>
      <c r="F146" s="106" t="b">
        <v>0</v>
      </c>
      <c r="G146" s="106" t="b">
        <v>0</v>
      </c>
    </row>
    <row r="147" spans="1:7" ht="15">
      <c r="A147" s="108" t="s">
        <v>591</v>
      </c>
      <c r="B147" s="106">
        <v>11</v>
      </c>
      <c r="C147" s="110">
        <v>0.0009100817839591147</v>
      </c>
      <c r="D147" s="106" t="s">
        <v>2021</v>
      </c>
      <c r="E147" s="106" t="b">
        <v>0</v>
      </c>
      <c r="F147" s="106" t="b">
        <v>0</v>
      </c>
      <c r="G147" s="106" t="b">
        <v>0</v>
      </c>
    </row>
    <row r="148" spans="1:7" ht="15">
      <c r="A148" s="108" t="s">
        <v>592</v>
      </c>
      <c r="B148" s="106">
        <v>11</v>
      </c>
      <c r="C148" s="110">
        <v>0.000759879872543754</v>
      </c>
      <c r="D148" s="106" t="s">
        <v>2021</v>
      </c>
      <c r="E148" s="106" t="b">
        <v>0</v>
      </c>
      <c r="F148" s="106" t="b">
        <v>0</v>
      </c>
      <c r="G148" s="106" t="b">
        <v>0</v>
      </c>
    </row>
    <row r="149" spans="1:7" ht="15">
      <c r="A149" s="108" t="s">
        <v>593</v>
      </c>
      <c r="B149" s="106">
        <v>11</v>
      </c>
      <c r="C149" s="110">
        <v>0.0013170555589216062</v>
      </c>
      <c r="D149" s="106" t="s">
        <v>2021</v>
      </c>
      <c r="E149" s="106" t="b">
        <v>0</v>
      </c>
      <c r="F149" s="106" t="b">
        <v>0</v>
      </c>
      <c r="G149" s="106" t="b">
        <v>0</v>
      </c>
    </row>
    <row r="150" spans="1:7" ht="15">
      <c r="A150" s="108" t="s">
        <v>594</v>
      </c>
      <c r="B150" s="106">
        <v>10</v>
      </c>
      <c r="C150" s="110">
        <v>0.000827347076326468</v>
      </c>
      <c r="D150" s="106" t="s">
        <v>2021</v>
      </c>
      <c r="E150" s="106" t="b">
        <v>0</v>
      </c>
      <c r="F150" s="106" t="b">
        <v>0</v>
      </c>
      <c r="G150" s="106" t="b">
        <v>0</v>
      </c>
    </row>
    <row r="151" spans="1:7" ht="15">
      <c r="A151" s="108" t="s">
        <v>595</v>
      </c>
      <c r="B151" s="106">
        <v>10</v>
      </c>
      <c r="C151" s="110">
        <v>0.0007304653016612231</v>
      </c>
      <c r="D151" s="106" t="s">
        <v>2021</v>
      </c>
      <c r="E151" s="106" t="b">
        <v>0</v>
      </c>
      <c r="F151" s="106" t="b">
        <v>0</v>
      </c>
      <c r="G151" s="106" t="b">
        <v>0</v>
      </c>
    </row>
    <row r="152" spans="1:7" ht="15">
      <c r="A152" s="108" t="s">
        <v>596</v>
      </c>
      <c r="B152" s="106">
        <v>10</v>
      </c>
      <c r="C152" s="110">
        <v>0.0007754342431761787</v>
      </c>
      <c r="D152" s="106" t="s">
        <v>2021</v>
      </c>
      <c r="E152" s="106" t="b">
        <v>0</v>
      </c>
      <c r="F152" s="106" t="b">
        <v>0</v>
      </c>
      <c r="G152" s="106" t="b">
        <v>0</v>
      </c>
    </row>
    <row r="153" spans="1:7" ht="15">
      <c r="A153" s="108" t="s">
        <v>597</v>
      </c>
      <c r="B153" s="106">
        <v>10</v>
      </c>
      <c r="C153" s="110">
        <v>0.0007304653016612231</v>
      </c>
      <c r="D153" s="106" t="s">
        <v>2021</v>
      </c>
      <c r="E153" s="106" t="b">
        <v>0</v>
      </c>
      <c r="F153" s="106" t="b">
        <v>0</v>
      </c>
      <c r="G153" s="106" t="b">
        <v>0</v>
      </c>
    </row>
    <row r="154" spans="1:7" ht="15">
      <c r="A154" s="108" t="s">
        <v>598</v>
      </c>
      <c r="B154" s="106">
        <v>10</v>
      </c>
      <c r="C154" s="110">
        <v>0.0009638942685222507</v>
      </c>
      <c r="D154" s="106" t="s">
        <v>2021</v>
      </c>
      <c r="E154" s="106" t="b">
        <v>0</v>
      </c>
      <c r="F154" s="106" t="b">
        <v>0</v>
      </c>
      <c r="G154" s="106" t="b">
        <v>0</v>
      </c>
    </row>
    <row r="155" spans="1:7" ht="15">
      <c r="A155" s="108" t="s">
        <v>599</v>
      </c>
      <c r="B155" s="106">
        <v>10</v>
      </c>
      <c r="C155" s="110">
        <v>0.000827347076326468</v>
      </c>
      <c r="D155" s="106" t="s">
        <v>2021</v>
      </c>
      <c r="E155" s="106" t="b">
        <v>0</v>
      </c>
      <c r="F155" s="106" t="b">
        <v>0</v>
      </c>
      <c r="G155" s="106" t="b">
        <v>0</v>
      </c>
    </row>
    <row r="156" spans="1:7" ht="15">
      <c r="A156" s="108" t="s">
        <v>600</v>
      </c>
      <c r="B156" s="106">
        <v>10</v>
      </c>
      <c r="C156" s="110">
        <v>0.0007304653016612231</v>
      </c>
      <c r="D156" s="106" t="s">
        <v>2021</v>
      </c>
      <c r="E156" s="106" t="b">
        <v>0</v>
      </c>
      <c r="F156" s="106" t="b">
        <v>0</v>
      </c>
      <c r="G156" s="106" t="b">
        <v>0</v>
      </c>
    </row>
    <row r="157" spans="1:7" ht="15">
      <c r="A157" s="108" t="s">
        <v>601</v>
      </c>
      <c r="B157" s="106">
        <v>10</v>
      </c>
      <c r="C157" s="110">
        <v>0.0009638942685222507</v>
      </c>
      <c r="D157" s="106" t="s">
        <v>2021</v>
      </c>
      <c r="E157" s="106" t="b">
        <v>0</v>
      </c>
      <c r="F157" s="106" t="b">
        <v>0</v>
      </c>
      <c r="G157" s="106" t="b">
        <v>0</v>
      </c>
    </row>
    <row r="158" spans="1:7" ht="15">
      <c r="A158" s="108" t="s">
        <v>602</v>
      </c>
      <c r="B158" s="106">
        <v>10</v>
      </c>
      <c r="C158" s="110">
        <v>0.0009638942685222507</v>
      </c>
      <c r="D158" s="106" t="s">
        <v>2021</v>
      </c>
      <c r="E158" s="106" t="b">
        <v>0</v>
      </c>
      <c r="F158" s="106" t="b">
        <v>0</v>
      </c>
      <c r="G158" s="106" t="b">
        <v>0</v>
      </c>
    </row>
    <row r="159" spans="1:7" ht="15">
      <c r="A159" s="108" t="s">
        <v>603</v>
      </c>
      <c r="B159" s="106">
        <v>10</v>
      </c>
      <c r="C159" s="110">
        <v>0.0007754342431761787</v>
      </c>
      <c r="D159" s="106" t="s">
        <v>2021</v>
      </c>
      <c r="E159" s="106" t="b">
        <v>0</v>
      </c>
      <c r="F159" s="106" t="b">
        <v>0</v>
      </c>
      <c r="G159" s="106" t="b">
        <v>0</v>
      </c>
    </row>
    <row r="160" spans="1:7" ht="15">
      <c r="A160" s="108" t="s">
        <v>604</v>
      </c>
      <c r="B160" s="106">
        <v>10</v>
      </c>
      <c r="C160" s="110">
        <v>0.000827347076326468</v>
      </c>
      <c r="D160" s="106" t="s">
        <v>2021</v>
      </c>
      <c r="E160" s="106" t="b">
        <v>0</v>
      </c>
      <c r="F160" s="106" t="b">
        <v>0</v>
      </c>
      <c r="G160" s="106" t="b">
        <v>0</v>
      </c>
    </row>
    <row r="161" spans="1:7" ht="15">
      <c r="A161" s="108" t="s">
        <v>605</v>
      </c>
      <c r="B161" s="106">
        <v>10</v>
      </c>
      <c r="C161" s="110">
        <v>0.0006907998841306855</v>
      </c>
      <c r="D161" s="106" t="s">
        <v>2021</v>
      </c>
      <c r="E161" s="106" t="b">
        <v>0</v>
      </c>
      <c r="F161" s="106" t="b">
        <v>0</v>
      </c>
      <c r="G161" s="106" t="b">
        <v>0</v>
      </c>
    </row>
    <row r="162" spans="1:7" ht="15">
      <c r="A162" s="108" t="s">
        <v>606</v>
      </c>
      <c r="B162" s="106">
        <v>10</v>
      </c>
      <c r="C162" s="110">
        <v>0.0007304653016612231</v>
      </c>
      <c r="D162" s="106" t="s">
        <v>2021</v>
      </c>
      <c r="E162" s="106" t="b">
        <v>0</v>
      </c>
      <c r="F162" s="106" t="b">
        <v>0</v>
      </c>
      <c r="G162" s="106" t="b">
        <v>0</v>
      </c>
    </row>
    <row r="163" spans="1:7" ht="15">
      <c r="A163" s="108" t="s">
        <v>607</v>
      </c>
      <c r="B163" s="106">
        <v>10</v>
      </c>
      <c r="C163" s="110">
        <v>0.000827347076326468</v>
      </c>
      <c r="D163" s="106" t="s">
        <v>2021</v>
      </c>
      <c r="E163" s="106" t="b">
        <v>0</v>
      </c>
      <c r="F163" s="106" t="b">
        <v>0</v>
      </c>
      <c r="G163" s="106" t="b">
        <v>0</v>
      </c>
    </row>
    <row r="164" spans="1:7" ht="15">
      <c r="A164" s="108" t="s">
        <v>608</v>
      </c>
      <c r="B164" s="106">
        <v>10</v>
      </c>
      <c r="C164" s="110">
        <v>0.0008887469259291548</v>
      </c>
      <c r="D164" s="106" t="s">
        <v>2021</v>
      </c>
      <c r="E164" s="106" t="b">
        <v>0</v>
      </c>
      <c r="F164" s="106" t="b">
        <v>0</v>
      </c>
      <c r="G164" s="106" t="b">
        <v>0</v>
      </c>
    </row>
    <row r="165" spans="1:7" ht="15">
      <c r="A165" s="108" t="s">
        <v>609</v>
      </c>
      <c r="B165" s="106">
        <v>10</v>
      </c>
      <c r="C165" s="110">
        <v>0.0008887469259291548</v>
      </c>
      <c r="D165" s="106" t="s">
        <v>2021</v>
      </c>
      <c r="E165" s="106" t="b">
        <v>0</v>
      </c>
      <c r="F165" s="106" t="b">
        <v>0</v>
      </c>
      <c r="G165" s="106" t="b">
        <v>0</v>
      </c>
    </row>
    <row r="166" spans="1:7" ht="15">
      <c r="A166" s="108" t="s">
        <v>610</v>
      </c>
      <c r="B166" s="106">
        <v>10</v>
      </c>
      <c r="C166" s="110">
        <v>0.0008887469259291548</v>
      </c>
      <c r="D166" s="106" t="s">
        <v>2021</v>
      </c>
      <c r="E166" s="106" t="b">
        <v>0</v>
      </c>
      <c r="F166" s="106" t="b">
        <v>0</v>
      </c>
      <c r="G166" s="106" t="b">
        <v>0</v>
      </c>
    </row>
    <row r="167" spans="1:7" ht="15">
      <c r="A167" s="108" t="s">
        <v>611</v>
      </c>
      <c r="B167" s="106">
        <v>10</v>
      </c>
      <c r="C167" s="110">
        <v>0.0011973232353832783</v>
      </c>
      <c r="D167" s="106" t="s">
        <v>2021</v>
      </c>
      <c r="E167" s="106" t="b">
        <v>0</v>
      </c>
      <c r="F167" s="106" t="b">
        <v>0</v>
      </c>
      <c r="G167" s="106" t="b">
        <v>0</v>
      </c>
    </row>
    <row r="168" spans="1:7" ht="15">
      <c r="A168" s="108" t="s">
        <v>612</v>
      </c>
      <c r="B168" s="106">
        <v>9</v>
      </c>
      <c r="C168" s="110">
        <v>0.0006978908188585608</v>
      </c>
      <c r="D168" s="106" t="s">
        <v>2021</v>
      </c>
      <c r="E168" s="106" t="b">
        <v>0</v>
      </c>
      <c r="F168" s="106" t="b">
        <v>0</v>
      </c>
      <c r="G168" s="106" t="b">
        <v>0</v>
      </c>
    </row>
    <row r="169" spans="1:7" ht="15">
      <c r="A169" s="108" t="s">
        <v>613</v>
      </c>
      <c r="B169" s="106">
        <v>9</v>
      </c>
      <c r="C169" s="110">
        <v>0.0006574187714951008</v>
      </c>
      <c r="D169" s="106" t="s">
        <v>2021</v>
      </c>
      <c r="E169" s="106" t="b">
        <v>0</v>
      </c>
      <c r="F169" s="106" t="b">
        <v>0</v>
      </c>
      <c r="G169" s="106" t="b">
        <v>0</v>
      </c>
    </row>
    <row r="170" spans="1:7" ht="15">
      <c r="A170" s="108" t="s">
        <v>614</v>
      </c>
      <c r="B170" s="106">
        <v>9</v>
      </c>
      <c r="C170" s="110">
        <v>0.0007446123686938211</v>
      </c>
      <c r="D170" s="106" t="s">
        <v>2021</v>
      </c>
      <c r="E170" s="106" t="b">
        <v>0</v>
      </c>
      <c r="F170" s="106" t="b">
        <v>0</v>
      </c>
      <c r="G170" s="106" t="b">
        <v>0</v>
      </c>
    </row>
    <row r="171" spans="1:7" ht="15">
      <c r="A171" s="108" t="s">
        <v>615</v>
      </c>
      <c r="B171" s="106">
        <v>9</v>
      </c>
      <c r="C171" s="110">
        <v>0.0006217198957176169</v>
      </c>
      <c r="D171" s="106" t="s">
        <v>2021</v>
      </c>
      <c r="E171" s="106" t="b">
        <v>0</v>
      </c>
      <c r="F171" s="106" t="b">
        <v>0</v>
      </c>
      <c r="G171" s="106" t="b">
        <v>0</v>
      </c>
    </row>
    <row r="172" spans="1:7" ht="15">
      <c r="A172" s="108" t="s">
        <v>616</v>
      </c>
      <c r="B172" s="106">
        <v>9</v>
      </c>
      <c r="C172" s="110">
        <v>0.0006574187714951008</v>
      </c>
      <c r="D172" s="106" t="s">
        <v>2021</v>
      </c>
      <c r="E172" s="106" t="b">
        <v>0</v>
      </c>
      <c r="F172" s="106" t="b">
        <v>0</v>
      </c>
      <c r="G172" s="106" t="b">
        <v>0</v>
      </c>
    </row>
    <row r="173" spans="1:7" ht="15">
      <c r="A173" s="108" t="s">
        <v>617</v>
      </c>
      <c r="B173" s="106">
        <v>9</v>
      </c>
      <c r="C173" s="110">
        <v>0.0007998722333362392</v>
      </c>
      <c r="D173" s="106" t="s">
        <v>2021</v>
      </c>
      <c r="E173" s="106" t="b">
        <v>0</v>
      </c>
      <c r="F173" s="106" t="b">
        <v>0</v>
      </c>
      <c r="G173" s="106" t="b">
        <v>0</v>
      </c>
    </row>
    <row r="174" spans="1:7" ht="15">
      <c r="A174" s="108" t="s">
        <v>618</v>
      </c>
      <c r="B174" s="106">
        <v>9</v>
      </c>
      <c r="C174" s="110">
        <v>0.0007446123686938211</v>
      </c>
      <c r="D174" s="106" t="s">
        <v>2021</v>
      </c>
      <c r="E174" s="106" t="b">
        <v>0</v>
      </c>
      <c r="F174" s="106" t="b">
        <v>0</v>
      </c>
      <c r="G174" s="106" t="b">
        <v>0</v>
      </c>
    </row>
    <row r="175" spans="1:7" ht="15">
      <c r="A175" s="108" t="s">
        <v>619</v>
      </c>
      <c r="B175" s="106">
        <v>9</v>
      </c>
      <c r="C175" s="110">
        <v>0.0006574187714951008</v>
      </c>
      <c r="D175" s="106" t="s">
        <v>2021</v>
      </c>
      <c r="E175" s="106" t="b">
        <v>0</v>
      </c>
      <c r="F175" s="106" t="b">
        <v>0</v>
      </c>
      <c r="G175" s="106" t="b">
        <v>0</v>
      </c>
    </row>
    <row r="176" spans="1:7" ht="15">
      <c r="A176" s="108" t="s">
        <v>620</v>
      </c>
      <c r="B176" s="106">
        <v>9</v>
      </c>
      <c r="C176" s="110">
        <v>0.0006978908188585608</v>
      </c>
      <c r="D176" s="106" t="s">
        <v>2021</v>
      </c>
      <c r="E176" s="106" t="b">
        <v>0</v>
      </c>
      <c r="F176" s="106" t="b">
        <v>0</v>
      </c>
      <c r="G176" s="106" t="b">
        <v>0</v>
      </c>
    </row>
    <row r="177" spans="1:7" ht="15">
      <c r="A177" s="108" t="s">
        <v>621</v>
      </c>
      <c r="B177" s="106">
        <v>9</v>
      </c>
      <c r="C177" s="110">
        <v>0.0007998722333362392</v>
      </c>
      <c r="D177" s="106" t="s">
        <v>2021</v>
      </c>
      <c r="E177" s="106" t="b">
        <v>0</v>
      </c>
      <c r="F177" s="106" t="b">
        <v>0</v>
      </c>
      <c r="G177" s="106" t="b">
        <v>0</v>
      </c>
    </row>
    <row r="178" spans="1:7" ht="15">
      <c r="A178" s="108" t="s">
        <v>622</v>
      </c>
      <c r="B178" s="106">
        <v>9</v>
      </c>
      <c r="C178" s="110">
        <v>0.0006574187714951008</v>
      </c>
      <c r="D178" s="106" t="s">
        <v>2021</v>
      </c>
      <c r="E178" s="106" t="b">
        <v>0</v>
      </c>
      <c r="F178" s="106" t="b">
        <v>0</v>
      </c>
      <c r="G178" s="106" t="b">
        <v>0</v>
      </c>
    </row>
    <row r="179" spans="1:7" ht="15">
      <c r="A179" s="108" t="s">
        <v>623</v>
      </c>
      <c r="B179" s="106">
        <v>9</v>
      </c>
      <c r="C179" s="110">
        <v>0.0007998722333362392</v>
      </c>
      <c r="D179" s="106" t="s">
        <v>2021</v>
      </c>
      <c r="E179" s="106" t="b">
        <v>0</v>
      </c>
      <c r="F179" s="106" t="b">
        <v>0</v>
      </c>
      <c r="G179" s="106" t="b">
        <v>0</v>
      </c>
    </row>
    <row r="180" spans="1:7" ht="15">
      <c r="A180" s="108" t="s">
        <v>624</v>
      </c>
      <c r="B180" s="106">
        <v>9</v>
      </c>
      <c r="C180" s="110">
        <v>0.0006978908188585608</v>
      </c>
      <c r="D180" s="106" t="s">
        <v>2021</v>
      </c>
      <c r="E180" s="106" t="b">
        <v>0</v>
      </c>
      <c r="F180" s="106" t="b">
        <v>0</v>
      </c>
      <c r="G180" s="106" t="b">
        <v>0</v>
      </c>
    </row>
    <row r="181" spans="1:7" ht="15">
      <c r="A181" s="108" t="s">
        <v>625</v>
      </c>
      <c r="B181" s="106">
        <v>9</v>
      </c>
      <c r="C181" s="110">
        <v>0.0006978908188585608</v>
      </c>
      <c r="D181" s="106" t="s">
        <v>2021</v>
      </c>
      <c r="E181" s="106" t="b">
        <v>0</v>
      </c>
      <c r="F181" s="106" t="b">
        <v>0</v>
      </c>
      <c r="G181" s="106" t="b">
        <v>0</v>
      </c>
    </row>
    <row r="182" spans="1:7" ht="15">
      <c r="A182" s="108" t="s">
        <v>626</v>
      </c>
      <c r="B182" s="106">
        <v>9</v>
      </c>
      <c r="C182" s="110">
        <v>0.0008675048416700255</v>
      </c>
      <c r="D182" s="106" t="s">
        <v>2021</v>
      </c>
      <c r="E182" s="106" t="b">
        <v>0</v>
      </c>
      <c r="F182" s="106" t="b">
        <v>0</v>
      </c>
      <c r="G182" s="106" t="b">
        <v>0</v>
      </c>
    </row>
    <row r="183" spans="1:7" ht="15">
      <c r="A183" s="108" t="s">
        <v>627</v>
      </c>
      <c r="B183" s="106">
        <v>9</v>
      </c>
      <c r="C183" s="110">
        <v>0.0007998722333362392</v>
      </c>
      <c r="D183" s="106" t="s">
        <v>2021</v>
      </c>
      <c r="E183" s="106" t="b">
        <v>0</v>
      </c>
      <c r="F183" s="106" t="b">
        <v>0</v>
      </c>
      <c r="G183" s="106" t="b">
        <v>0</v>
      </c>
    </row>
    <row r="184" spans="1:7" ht="15">
      <c r="A184" s="108" t="s">
        <v>628</v>
      </c>
      <c r="B184" s="106">
        <v>9</v>
      </c>
      <c r="C184" s="110">
        <v>0.0006978908188585608</v>
      </c>
      <c r="D184" s="106" t="s">
        <v>2021</v>
      </c>
      <c r="E184" s="106" t="b">
        <v>0</v>
      </c>
      <c r="F184" s="106" t="b">
        <v>0</v>
      </c>
      <c r="G184" s="106" t="b">
        <v>0</v>
      </c>
    </row>
    <row r="185" spans="1:7" ht="15">
      <c r="A185" s="108" t="s">
        <v>629</v>
      </c>
      <c r="B185" s="106">
        <v>9</v>
      </c>
      <c r="C185" s="110">
        <v>0.0007998722333362392</v>
      </c>
      <c r="D185" s="106" t="s">
        <v>2021</v>
      </c>
      <c r="E185" s="106" t="b">
        <v>0</v>
      </c>
      <c r="F185" s="106" t="b">
        <v>0</v>
      </c>
      <c r="G185" s="106" t="b">
        <v>0</v>
      </c>
    </row>
    <row r="186" spans="1:7" ht="15">
      <c r="A186" s="108" t="s">
        <v>630</v>
      </c>
      <c r="B186" s="106">
        <v>9</v>
      </c>
      <c r="C186" s="110">
        <v>0.0007446123686938211</v>
      </c>
      <c r="D186" s="106" t="s">
        <v>2021</v>
      </c>
      <c r="E186" s="106" t="b">
        <v>0</v>
      </c>
      <c r="F186" s="106" t="b">
        <v>0</v>
      </c>
      <c r="G186" s="106" t="b">
        <v>0</v>
      </c>
    </row>
    <row r="187" spans="1:7" ht="15">
      <c r="A187" s="108" t="s">
        <v>631</v>
      </c>
      <c r="B187" s="106">
        <v>9</v>
      </c>
      <c r="C187" s="110">
        <v>0.0007446123686938211</v>
      </c>
      <c r="D187" s="106" t="s">
        <v>2021</v>
      </c>
      <c r="E187" s="106" t="b">
        <v>0</v>
      </c>
      <c r="F187" s="106" t="b">
        <v>0</v>
      </c>
      <c r="G187" s="106" t="b">
        <v>0</v>
      </c>
    </row>
    <row r="188" spans="1:7" ht="15">
      <c r="A188" s="108" t="s">
        <v>632</v>
      </c>
      <c r="B188" s="106">
        <v>9</v>
      </c>
      <c r="C188" s="110">
        <v>0.0007446123686938211</v>
      </c>
      <c r="D188" s="106" t="s">
        <v>2021</v>
      </c>
      <c r="E188" s="106" t="b">
        <v>0</v>
      </c>
      <c r="F188" s="106" t="b">
        <v>0</v>
      </c>
      <c r="G188" s="106" t="b">
        <v>0</v>
      </c>
    </row>
    <row r="189" spans="1:7" ht="15">
      <c r="A189" s="108" t="s">
        <v>633</v>
      </c>
      <c r="B189" s="106">
        <v>9</v>
      </c>
      <c r="C189" s="110">
        <v>0.0007998722333362392</v>
      </c>
      <c r="D189" s="106" t="s">
        <v>2021</v>
      </c>
      <c r="E189" s="106" t="b">
        <v>0</v>
      </c>
      <c r="F189" s="106" t="b">
        <v>0</v>
      </c>
      <c r="G189" s="106" t="b">
        <v>0</v>
      </c>
    </row>
    <row r="190" spans="1:7" ht="15">
      <c r="A190" s="108" t="s">
        <v>634</v>
      </c>
      <c r="B190" s="106">
        <v>9</v>
      </c>
      <c r="C190" s="110">
        <v>0.0008675048416700255</v>
      </c>
      <c r="D190" s="106" t="s">
        <v>2021</v>
      </c>
      <c r="E190" s="106" t="b">
        <v>0</v>
      </c>
      <c r="F190" s="106" t="b">
        <v>0</v>
      </c>
      <c r="G190" s="106" t="b">
        <v>0</v>
      </c>
    </row>
    <row r="191" spans="1:7" ht="15">
      <c r="A191" s="108" t="s">
        <v>635</v>
      </c>
      <c r="B191" s="106">
        <v>8</v>
      </c>
      <c r="C191" s="110">
        <v>0.0006203473945409429</v>
      </c>
      <c r="D191" s="106" t="s">
        <v>2021</v>
      </c>
      <c r="E191" s="106" t="b">
        <v>0</v>
      </c>
      <c r="F191" s="106" t="b">
        <v>0</v>
      </c>
      <c r="G191" s="106" t="b">
        <v>0</v>
      </c>
    </row>
    <row r="192" spans="1:7" ht="15">
      <c r="A192" s="108" t="s">
        <v>636</v>
      </c>
      <c r="B192" s="106">
        <v>8</v>
      </c>
      <c r="C192" s="110">
        <v>0.0006203473945409429</v>
      </c>
      <c r="D192" s="106" t="s">
        <v>2021</v>
      </c>
      <c r="E192" s="106" t="b">
        <v>0</v>
      </c>
      <c r="F192" s="106" t="b">
        <v>0</v>
      </c>
      <c r="G192" s="106" t="b">
        <v>0</v>
      </c>
    </row>
    <row r="193" spans="1:7" ht="15">
      <c r="A193" s="108" t="s">
        <v>637</v>
      </c>
      <c r="B193" s="106">
        <v>8</v>
      </c>
      <c r="C193" s="110">
        <v>0.0009578585883066226</v>
      </c>
      <c r="D193" s="106" t="s">
        <v>2021</v>
      </c>
      <c r="E193" s="106" t="b">
        <v>0</v>
      </c>
      <c r="F193" s="106" t="b">
        <v>0</v>
      </c>
      <c r="G193" s="106" t="b">
        <v>0</v>
      </c>
    </row>
    <row r="194" spans="1:7" ht="15">
      <c r="A194" s="108" t="s">
        <v>638</v>
      </c>
      <c r="B194" s="106">
        <v>8</v>
      </c>
      <c r="C194" s="110">
        <v>0.0007109975407433238</v>
      </c>
      <c r="D194" s="106" t="s">
        <v>2021</v>
      </c>
      <c r="E194" s="106" t="b">
        <v>0</v>
      </c>
      <c r="F194" s="106" t="b">
        <v>0</v>
      </c>
      <c r="G194" s="106" t="b">
        <v>0</v>
      </c>
    </row>
    <row r="195" spans="1:7" ht="15">
      <c r="A195" s="108" t="s">
        <v>639</v>
      </c>
      <c r="B195" s="106">
        <v>8</v>
      </c>
      <c r="C195" s="110">
        <v>0.0006618776610611744</v>
      </c>
      <c r="D195" s="106" t="s">
        <v>2021</v>
      </c>
      <c r="E195" s="106" t="b">
        <v>0</v>
      </c>
      <c r="F195" s="106" t="b">
        <v>0</v>
      </c>
      <c r="G195" s="106" t="b">
        <v>0</v>
      </c>
    </row>
    <row r="196" spans="1:7" ht="15">
      <c r="A196" s="108" t="s">
        <v>640</v>
      </c>
      <c r="B196" s="106">
        <v>8</v>
      </c>
      <c r="C196" s="110">
        <v>0.0007109975407433238</v>
      </c>
      <c r="D196" s="106" t="s">
        <v>2021</v>
      </c>
      <c r="E196" s="106" t="b">
        <v>0</v>
      </c>
      <c r="F196" s="106" t="b">
        <v>0</v>
      </c>
      <c r="G196" s="106" t="b">
        <v>0</v>
      </c>
    </row>
    <row r="197" spans="1:7" ht="15">
      <c r="A197" s="108" t="s">
        <v>641</v>
      </c>
      <c r="B197" s="106">
        <v>8</v>
      </c>
      <c r="C197" s="110">
        <v>0.0009578585883066226</v>
      </c>
      <c r="D197" s="106" t="s">
        <v>2021</v>
      </c>
      <c r="E197" s="106" t="b">
        <v>0</v>
      </c>
      <c r="F197" s="106" t="b">
        <v>0</v>
      </c>
      <c r="G197" s="106" t="b">
        <v>0</v>
      </c>
    </row>
    <row r="198" spans="1:7" ht="15">
      <c r="A198" s="108" t="s">
        <v>642</v>
      </c>
      <c r="B198" s="106">
        <v>8</v>
      </c>
      <c r="C198" s="110">
        <v>0.0006618776610611744</v>
      </c>
      <c r="D198" s="106" t="s">
        <v>2021</v>
      </c>
      <c r="E198" s="106" t="b">
        <v>0</v>
      </c>
      <c r="F198" s="106" t="b">
        <v>0</v>
      </c>
      <c r="G198" s="106" t="b">
        <v>0</v>
      </c>
    </row>
    <row r="199" spans="1:7" ht="15">
      <c r="A199" s="108" t="s">
        <v>643</v>
      </c>
      <c r="B199" s="106">
        <v>8</v>
      </c>
      <c r="C199" s="110">
        <v>0.0006203473945409429</v>
      </c>
      <c r="D199" s="106" t="s">
        <v>2021</v>
      </c>
      <c r="E199" s="106" t="b">
        <v>0</v>
      </c>
      <c r="F199" s="106" t="b">
        <v>0</v>
      </c>
      <c r="G199" s="106" t="b">
        <v>0</v>
      </c>
    </row>
    <row r="200" spans="1:7" ht="15">
      <c r="A200" s="108" t="s">
        <v>644</v>
      </c>
      <c r="B200" s="106">
        <v>8</v>
      </c>
      <c r="C200" s="110">
        <v>0.0005843722413289785</v>
      </c>
      <c r="D200" s="106" t="s">
        <v>2021</v>
      </c>
      <c r="E200" s="106" t="b">
        <v>0</v>
      </c>
      <c r="F200" s="106" t="b">
        <v>0</v>
      </c>
      <c r="G200" s="106" t="b">
        <v>0</v>
      </c>
    </row>
    <row r="201" spans="1:7" ht="15">
      <c r="A201" s="108" t="s">
        <v>645</v>
      </c>
      <c r="B201" s="106">
        <v>8</v>
      </c>
      <c r="C201" s="110">
        <v>0.0007711154148178005</v>
      </c>
      <c r="D201" s="106" t="s">
        <v>2021</v>
      </c>
      <c r="E201" s="106" t="b">
        <v>0</v>
      </c>
      <c r="F201" s="106" t="b">
        <v>0</v>
      </c>
      <c r="G201" s="106" t="b">
        <v>0</v>
      </c>
    </row>
    <row r="202" spans="1:7" ht="15">
      <c r="A202" s="108" t="s">
        <v>646</v>
      </c>
      <c r="B202" s="106">
        <v>8</v>
      </c>
      <c r="C202" s="110">
        <v>0.0005843722413289785</v>
      </c>
      <c r="D202" s="106" t="s">
        <v>2021</v>
      </c>
      <c r="E202" s="106" t="b">
        <v>0</v>
      </c>
      <c r="F202" s="106" t="b">
        <v>0</v>
      </c>
      <c r="G202" s="106" t="b">
        <v>0</v>
      </c>
    </row>
    <row r="203" spans="1:7" ht="15">
      <c r="A203" s="108" t="s">
        <v>647</v>
      </c>
      <c r="B203" s="106">
        <v>8</v>
      </c>
      <c r="C203" s="110">
        <v>0.0006618776610611744</v>
      </c>
      <c r="D203" s="106" t="s">
        <v>2021</v>
      </c>
      <c r="E203" s="106" t="b">
        <v>0</v>
      </c>
      <c r="F203" s="106" t="b">
        <v>0</v>
      </c>
      <c r="G203" s="106" t="b">
        <v>0</v>
      </c>
    </row>
    <row r="204" spans="1:7" ht="15">
      <c r="A204" s="108" t="s">
        <v>648</v>
      </c>
      <c r="B204" s="106">
        <v>8</v>
      </c>
      <c r="C204" s="110">
        <v>0.0006618776610611744</v>
      </c>
      <c r="D204" s="106" t="s">
        <v>2021</v>
      </c>
      <c r="E204" s="106" t="b">
        <v>0</v>
      </c>
      <c r="F204" s="106" t="b">
        <v>0</v>
      </c>
      <c r="G204" s="106" t="b">
        <v>0</v>
      </c>
    </row>
    <row r="205" spans="1:7" ht="15">
      <c r="A205" s="108" t="s">
        <v>649</v>
      </c>
      <c r="B205" s="106">
        <v>8</v>
      </c>
      <c r="C205" s="110">
        <v>0.0007711154148178005</v>
      </c>
      <c r="D205" s="106" t="s">
        <v>2021</v>
      </c>
      <c r="E205" s="106" t="b">
        <v>0</v>
      </c>
      <c r="F205" s="106" t="b">
        <v>0</v>
      </c>
      <c r="G205" s="106" t="b">
        <v>0</v>
      </c>
    </row>
    <row r="206" spans="1:7" ht="15">
      <c r="A206" s="108" t="s">
        <v>650</v>
      </c>
      <c r="B206" s="106">
        <v>8</v>
      </c>
      <c r="C206" s="110">
        <v>0.0007711154148178005</v>
      </c>
      <c r="D206" s="106" t="s">
        <v>2021</v>
      </c>
      <c r="E206" s="106" t="b">
        <v>0</v>
      </c>
      <c r="F206" s="106" t="b">
        <v>0</v>
      </c>
      <c r="G206" s="106" t="b">
        <v>0</v>
      </c>
    </row>
    <row r="207" spans="1:7" ht="15">
      <c r="A207" s="108" t="s">
        <v>651</v>
      </c>
      <c r="B207" s="106">
        <v>8</v>
      </c>
      <c r="C207" s="110">
        <v>0.0006203473945409429</v>
      </c>
      <c r="D207" s="106" t="s">
        <v>2021</v>
      </c>
      <c r="E207" s="106" t="b">
        <v>0</v>
      </c>
      <c r="F207" s="106" t="b">
        <v>0</v>
      </c>
      <c r="G207" s="106" t="b">
        <v>0</v>
      </c>
    </row>
    <row r="208" spans="1:7" ht="15">
      <c r="A208" s="108" t="s">
        <v>652</v>
      </c>
      <c r="B208" s="106">
        <v>8</v>
      </c>
      <c r="C208" s="110">
        <v>0.0007711154148178005</v>
      </c>
      <c r="D208" s="106" t="s">
        <v>2021</v>
      </c>
      <c r="E208" s="106" t="b">
        <v>0</v>
      </c>
      <c r="F208" s="106" t="b">
        <v>0</v>
      </c>
      <c r="G208" s="106" t="b">
        <v>0</v>
      </c>
    </row>
    <row r="209" spans="1:7" ht="15">
      <c r="A209" s="108" t="s">
        <v>653</v>
      </c>
      <c r="B209" s="106">
        <v>8</v>
      </c>
      <c r="C209" s="110">
        <v>0.0007711154148178005</v>
      </c>
      <c r="D209" s="106" t="s">
        <v>2021</v>
      </c>
      <c r="E209" s="106" t="b">
        <v>0</v>
      </c>
      <c r="F209" s="106" t="b">
        <v>0</v>
      </c>
      <c r="G209" s="106" t="b">
        <v>0</v>
      </c>
    </row>
    <row r="210" spans="1:7" ht="15">
      <c r="A210" s="108" t="s">
        <v>654</v>
      </c>
      <c r="B210" s="106">
        <v>8</v>
      </c>
      <c r="C210" s="110">
        <v>0.0007109975407433238</v>
      </c>
      <c r="D210" s="106" t="s">
        <v>2021</v>
      </c>
      <c r="E210" s="106" t="b">
        <v>0</v>
      </c>
      <c r="F210" s="106" t="b">
        <v>0</v>
      </c>
      <c r="G210" s="106" t="b">
        <v>0</v>
      </c>
    </row>
    <row r="211" spans="1:7" ht="15">
      <c r="A211" s="108" t="s">
        <v>655</v>
      </c>
      <c r="B211" s="106">
        <v>8</v>
      </c>
      <c r="C211" s="110">
        <v>0.0007109975407433238</v>
      </c>
      <c r="D211" s="106" t="s">
        <v>2021</v>
      </c>
      <c r="E211" s="106" t="b">
        <v>0</v>
      </c>
      <c r="F211" s="106" t="b">
        <v>0</v>
      </c>
      <c r="G211" s="106" t="b">
        <v>0</v>
      </c>
    </row>
    <row r="212" spans="1:7" ht="15">
      <c r="A212" s="108" t="s">
        <v>656</v>
      </c>
      <c r="B212" s="106">
        <v>8</v>
      </c>
      <c r="C212" s="110">
        <v>0.0007711154148178005</v>
      </c>
      <c r="D212" s="106" t="s">
        <v>2021</v>
      </c>
      <c r="E212" s="106" t="b">
        <v>0</v>
      </c>
      <c r="F212" s="106" t="b">
        <v>0</v>
      </c>
      <c r="G212" s="106" t="b">
        <v>0</v>
      </c>
    </row>
    <row r="213" spans="1:7" ht="15">
      <c r="A213" s="108" t="s">
        <v>657</v>
      </c>
      <c r="B213" s="106">
        <v>8</v>
      </c>
      <c r="C213" s="110">
        <v>0.0006203473945409429</v>
      </c>
      <c r="D213" s="106" t="s">
        <v>2021</v>
      </c>
      <c r="E213" s="106" t="b">
        <v>0</v>
      </c>
      <c r="F213" s="106" t="b">
        <v>0</v>
      </c>
      <c r="G213" s="106" t="b">
        <v>0</v>
      </c>
    </row>
    <row r="214" spans="1:7" ht="15">
      <c r="A214" s="108" t="s">
        <v>658</v>
      </c>
      <c r="B214" s="106">
        <v>8</v>
      </c>
      <c r="C214" s="110">
        <v>0.0006203473945409429</v>
      </c>
      <c r="D214" s="106" t="s">
        <v>2021</v>
      </c>
      <c r="E214" s="106" t="b">
        <v>0</v>
      </c>
      <c r="F214" s="106" t="b">
        <v>0</v>
      </c>
      <c r="G214" s="106" t="b">
        <v>0</v>
      </c>
    </row>
    <row r="215" spans="1:7" ht="15">
      <c r="A215" s="108" t="s">
        <v>659</v>
      </c>
      <c r="B215" s="106">
        <v>8</v>
      </c>
      <c r="C215" s="110">
        <v>0.0011446017617954447</v>
      </c>
      <c r="D215" s="106" t="s">
        <v>2021</v>
      </c>
      <c r="E215" s="106" t="b">
        <v>0</v>
      </c>
      <c r="F215" s="106" t="b">
        <v>0</v>
      </c>
      <c r="G215" s="106" t="b">
        <v>0</v>
      </c>
    </row>
    <row r="216" spans="1:7" ht="15">
      <c r="A216" s="108" t="s">
        <v>660</v>
      </c>
      <c r="B216" s="106">
        <v>8</v>
      </c>
      <c r="C216" s="110">
        <v>0.0006618776610611744</v>
      </c>
      <c r="D216" s="106" t="s">
        <v>2021</v>
      </c>
      <c r="E216" s="106" t="b">
        <v>0</v>
      </c>
      <c r="F216" s="106" t="b">
        <v>0</v>
      </c>
      <c r="G216" s="106" t="b">
        <v>0</v>
      </c>
    </row>
    <row r="217" spans="1:7" ht="15">
      <c r="A217" s="108" t="s">
        <v>661</v>
      </c>
      <c r="B217" s="106">
        <v>8</v>
      </c>
      <c r="C217" s="110">
        <v>0.0006618776610611744</v>
      </c>
      <c r="D217" s="106" t="s">
        <v>2021</v>
      </c>
      <c r="E217" s="106" t="b">
        <v>0</v>
      </c>
      <c r="F217" s="106" t="b">
        <v>0</v>
      </c>
      <c r="G217" s="106" t="b">
        <v>0</v>
      </c>
    </row>
    <row r="218" spans="1:7" ht="15">
      <c r="A218" s="108" t="s">
        <v>662</v>
      </c>
      <c r="B218" s="106">
        <v>8</v>
      </c>
      <c r="C218" s="110">
        <v>0.0006203473945409429</v>
      </c>
      <c r="D218" s="106" t="s">
        <v>2021</v>
      </c>
      <c r="E218" s="106" t="b">
        <v>0</v>
      </c>
      <c r="F218" s="106" t="b">
        <v>0</v>
      </c>
      <c r="G218" s="106" t="b">
        <v>0</v>
      </c>
    </row>
    <row r="219" spans="1:7" ht="15">
      <c r="A219" s="108" t="s">
        <v>663</v>
      </c>
      <c r="B219" s="106">
        <v>8</v>
      </c>
      <c r="C219" s="110">
        <v>0.0006618776610611744</v>
      </c>
      <c r="D219" s="106" t="s">
        <v>2021</v>
      </c>
      <c r="E219" s="106" t="b">
        <v>0</v>
      </c>
      <c r="F219" s="106" t="b">
        <v>0</v>
      </c>
      <c r="G219" s="106" t="b">
        <v>0</v>
      </c>
    </row>
    <row r="220" spans="1:7" ht="15">
      <c r="A220" s="108" t="s">
        <v>664</v>
      </c>
      <c r="B220" s="106">
        <v>8</v>
      </c>
      <c r="C220" s="110">
        <v>0.0006203473945409429</v>
      </c>
      <c r="D220" s="106" t="s">
        <v>2021</v>
      </c>
      <c r="E220" s="106" t="b">
        <v>0</v>
      </c>
      <c r="F220" s="106" t="b">
        <v>0</v>
      </c>
      <c r="G220" s="106" t="b">
        <v>0</v>
      </c>
    </row>
    <row r="221" spans="1:7" ht="15">
      <c r="A221" s="108" t="s">
        <v>665</v>
      </c>
      <c r="B221" s="106">
        <v>8</v>
      </c>
      <c r="C221" s="110">
        <v>0.0007109975407433238</v>
      </c>
      <c r="D221" s="106" t="s">
        <v>2021</v>
      </c>
      <c r="E221" s="106" t="b">
        <v>0</v>
      </c>
      <c r="F221" s="106" t="b">
        <v>0</v>
      </c>
      <c r="G221" s="106" t="b">
        <v>0</v>
      </c>
    </row>
    <row r="222" spans="1:7" ht="15">
      <c r="A222" s="108" t="s">
        <v>666</v>
      </c>
      <c r="B222" s="106">
        <v>8</v>
      </c>
      <c r="C222" s="110">
        <v>0.0007711154148178005</v>
      </c>
      <c r="D222" s="106" t="s">
        <v>2021</v>
      </c>
      <c r="E222" s="106" t="b">
        <v>0</v>
      </c>
      <c r="F222" s="106" t="b">
        <v>0</v>
      </c>
      <c r="G222" s="106" t="b">
        <v>0</v>
      </c>
    </row>
    <row r="223" spans="1:7" ht="15">
      <c r="A223" s="108" t="s">
        <v>667</v>
      </c>
      <c r="B223" s="106">
        <v>8</v>
      </c>
      <c r="C223" s="110">
        <v>0.0007109975407433238</v>
      </c>
      <c r="D223" s="106" t="s">
        <v>2021</v>
      </c>
      <c r="E223" s="106" t="b">
        <v>0</v>
      </c>
      <c r="F223" s="106" t="b">
        <v>0</v>
      </c>
      <c r="G223" s="106" t="b">
        <v>0</v>
      </c>
    </row>
    <row r="224" spans="1:7" ht="15">
      <c r="A224" s="108" t="s">
        <v>668</v>
      </c>
      <c r="B224" s="106">
        <v>8</v>
      </c>
      <c r="C224" s="110">
        <v>0.0006618776610611744</v>
      </c>
      <c r="D224" s="106" t="s">
        <v>2021</v>
      </c>
      <c r="E224" s="106" t="b">
        <v>0</v>
      </c>
      <c r="F224" s="106" t="b">
        <v>0</v>
      </c>
      <c r="G224" s="106" t="b">
        <v>0</v>
      </c>
    </row>
    <row r="225" spans="1:7" ht="15">
      <c r="A225" s="108" t="s">
        <v>669</v>
      </c>
      <c r="B225" s="106">
        <v>8</v>
      </c>
      <c r="C225" s="110">
        <v>0.0007711154148178005</v>
      </c>
      <c r="D225" s="106" t="s">
        <v>2021</v>
      </c>
      <c r="E225" s="106" t="b">
        <v>0</v>
      </c>
      <c r="F225" s="106" t="b">
        <v>0</v>
      </c>
      <c r="G225" s="106" t="b">
        <v>0</v>
      </c>
    </row>
    <row r="226" spans="1:7" ht="15">
      <c r="A226" s="108" t="s">
        <v>670</v>
      </c>
      <c r="B226" s="106">
        <v>8</v>
      </c>
      <c r="C226" s="110">
        <v>0.0006618776610611744</v>
      </c>
      <c r="D226" s="106" t="s">
        <v>2021</v>
      </c>
      <c r="E226" s="106" t="b">
        <v>0</v>
      </c>
      <c r="F226" s="106" t="b">
        <v>0</v>
      </c>
      <c r="G226" s="106" t="b">
        <v>0</v>
      </c>
    </row>
    <row r="227" spans="1:7" ht="15">
      <c r="A227" s="108" t="s">
        <v>671</v>
      </c>
      <c r="B227" s="106">
        <v>8</v>
      </c>
      <c r="C227" s="110">
        <v>0.0006618776610611744</v>
      </c>
      <c r="D227" s="106" t="s">
        <v>2021</v>
      </c>
      <c r="E227" s="106" t="b">
        <v>0</v>
      </c>
      <c r="F227" s="106" t="b">
        <v>0</v>
      </c>
      <c r="G227" s="106" t="b">
        <v>0</v>
      </c>
    </row>
    <row r="228" spans="1:7" ht="15">
      <c r="A228" s="108" t="s">
        <v>672</v>
      </c>
      <c r="B228" s="106">
        <v>8</v>
      </c>
      <c r="C228" s="110">
        <v>0.0006203473945409429</v>
      </c>
      <c r="D228" s="106" t="s">
        <v>2021</v>
      </c>
      <c r="E228" s="106" t="b">
        <v>0</v>
      </c>
      <c r="F228" s="106" t="b">
        <v>0</v>
      </c>
      <c r="G228" s="106" t="b">
        <v>0</v>
      </c>
    </row>
    <row r="229" spans="1:7" ht="15">
      <c r="A229" s="108" t="s">
        <v>673</v>
      </c>
      <c r="B229" s="106">
        <v>8</v>
      </c>
      <c r="C229" s="110">
        <v>0.0007109975407433238</v>
      </c>
      <c r="D229" s="106" t="s">
        <v>2021</v>
      </c>
      <c r="E229" s="106" t="b">
        <v>0</v>
      </c>
      <c r="F229" s="106" t="b">
        <v>0</v>
      </c>
      <c r="G229" s="106" t="b">
        <v>0</v>
      </c>
    </row>
    <row r="230" spans="1:7" ht="15">
      <c r="A230" s="108" t="s">
        <v>674</v>
      </c>
      <c r="B230" s="106">
        <v>8</v>
      </c>
      <c r="C230" s="110">
        <v>0.0008486208345499965</v>
      </c>
      <c r="D230" s="106" t="s">
        <v>2021</v>
      </c>
      <c r="E230" s="106" t="b">
        <v>0</v>
      </c>
      <c r="F230" s="106" t="b">
        <v>0</v>
      </c>
      <c r="G230" s="106" t="b">
        <v>0</v>
      </c>
    </row>
    <row r="231" spans="1:7" ht="15">
      <c r="A231" s="108" t="s">
        <v>675</v>
      </c>
      <c r="B231" s="106">
        <v>8</v>
      </c>
      <c r="C231" s="110">
        <v>0.0009578585883066226</v>
      </c>
      <c r="D231" s="106" t="s">
        <v>2021</v>
      </c>
      <c r="E231" s="106" t="b">
        <v>0</v>
      </c>
      <c r="F231" s="106" t="b">
        <v>0</v>
      </c>
      <c r="G231" s="106" t="b">
        <v>0</v>
      </c>
    </row>
    <row r="232" spans="1:7" ht="15">
      <c r="A232" s="108" t="s">
        <v>676</v>
      </c>
      <c r="B232" s="106">
        <v>8</v>
      </c>
      <c r="C232" s="110">
        <v>0.0007109975407433238</v>
      </c>
      <c r="D232" s="106" t="s">
        <v>2021</v>
      </c>
      <c r="E232" s="106" t="b">
        <v>0</v>
      </c>
      <c r="F232" s="106" t="b">
        <v>0</v>
      </c>
      <c r="G232" s="106" t="b">
        <v>0</v>
      </c>
    </row>
    <row r="233" spans="1:7" ht="15">
      <c r="A233" s="108" t="s">
        <v>677</v>
      </c>
      <c r="B233" s="106">
        <v>8</v>
      </c>
      <c r="C233" s="110">
        <v>0.0011446017617954447</v>
      </c>
      <c r="D233" s="106" t="s">
        <v>2021</v>
      </c>
      <c r="E233" s="106" t="b">
        <v>0</v>
      </c>
      <c r="F233" s="106" t="b">
        <v>0</v>
      </c>
      <c r="G233" s="106" t="b">
        <v>0</v>
      </c>
    </row>
    <row r="234" spans="1:7" ht="15">
      <c r="A234" s="108" t="s">
        <v>678</v>
      </c>
      <c r="B234" s="106">
        <v>8</v>
      </c>
      <c r="C234" s="110">
        <v>0.0008486208345499965</v>
      </c>
      <c r="D234" s="106" t="s">
        <v>2021</v>
      </c>
      <c r="E234" s="106" t="b">
        <v>0</v>
      </c>
      <c r="F234" s="106" t="b">
        <v>0</v>
      </c>
      <c r="G234" s="106" t="b">
        <v>0</v>
      </c>
    </row>
    <row r="235" spans="1:7" ht="15">
      <c r="A235" s="108" t="s">
        <v>679</v>
      </c>
      <c r="B235" s="106">
        <v>8</v>
      </c>
      <c r="C235" s="110">
        <v>0.0007711154148178005</v>
      </c>
      <c r="D235" s="106" t="s">
        <v>2021</v>
      </c>
      <c r="E235" s="106" t="b">
        <v>0</v>
      </c>
      <c r="F235" s="106" t="b">
        <v>0</v>
      </c>
      <c r="G235" s="106" t="b">
        <v>0</v>
      </c>
    </row>
    <row r="236" spans="1:7" ht="15">
      <c r="A236" s="108" t="s">
        <v>680</v>
      </c>
      <c r="B236" s="106">
        <v>8</v>
      </c>
      <c r="C236" s="110">
        <v>0.0007711154148178005</v>
      </c>
      <c r="D236" s="106" t="s">
        <v>2021</v>
      </c>
      <c r="E236" s="106" t="b">
        <v>0</v>
      </c>
      <c r="F236" s="106" t="b">
        <v>0</v>
      </c>
      <c r="G236" s="106" t="b">
        <v>0</v>
      </c>
    </row>
    <row r="237" spans="1:7" ht="15">
      <c r="A237" s="108" t="s">
        <v>681</v>
      </c>
      <c r="B237" s="106">
        <v>8</v>
      </c>
      <c r="C237" s="110">
        <v>0.0009578585883066226</v>
      </c>
      <c r="D237" s="106" t="s">
        <v>2021</v>
      </c>
      <c r="E237" s="106" t="b">
        <v>0</v>
      </c>
      <c r="F237" s="106" t="b">
        <v>0</v>
      </c>
      <c r="G237" s="106" t="b">
        <v>0</v>
      </c>
    </row>
    <row r="238" spans="1:7" ht="15">
      <c r="A238" s="108" t="s">
        <v>682</v>
      </c>
      <c r="B238" s="106">
        <v>8</v>
      </c>
      <c r="C238" s="110">
        <v>0.0011446017617954447</v>
      </c>
      <c r="D238" s="106" t="s">
        <v>2021</v>
      </c>
      <c r="E238" s="106" t="b">
        <v>0</v>
      </c>
      <c r="F238" s="106" t="b">
        <v>0</v>
      </c>
      <c r="G238" s="106" t="b">
        <v>0</v>
      </c>
    </row>
    <row r="239" spans="1:7" ht="15">
      <c r="A239" s="108" t="s">
        <v>683</v>
      </c>
      <c r="B239" s="106">
        <v>7</v>
      </c>
      <c r="C239" s="110">
        <v>0.0005428039702233251</v>
      </c>
      <c r="D239" s="106" t="s">
        <v>2021</v>
      </c>
      <c r="E239" s="106" t="b">
        <v>0</v>
      </c>
      <c r="F239" s="106" t="b">
        <v>0</v>
      </c>
      <c r="G239" s="106" t="b">
        <v>0</v>
      </c>
    </row>
    <row r="240" spans="1:7" ht="15">
      <c r="A240" s="108" t="s">
        <v>684</v>
      </c>
      <c r="B240" s="106">
        <v>7</v>
      </c>
      <c r="C240" s="110">
        <v>0.0005428039702233251</v>
      </c>
      <c r="D240" s="106" t="s">
        <v>2021</v>
      </c>
      <c r="E240" s="106" t="b">
        <v>0</v>
      </c>
      <c r="F240" s="106" t="b">
        <v>0</v>
      </c>
      <c r="G240" s="106" t="b">
        <v>0</v>
      </c>
    </row>
    <row r="241" spans="1:7" ht="15">
      <c r="A241" s="108" t="s">
        <v>685</v>
      </c>
      <c r="B241" s="106">
        <v>7</v>
      </c>
      <c r="C241" s="110">
        <v>0.0005791429534285276</v>
      </c>
      <c r="D241" s="106" t="s">
        <v>2021</v>
      </c>
      <c r="E241" s="106" t="b">
        <v>0</v>
      </c>
      <c r="F241" s="106" t="b">
        <v>0</v>
      </c>
      <c r="G241" s="106" t="b">
        <v>0</v>
      </c>
    </row>
    <row r="242" spans="1:7" ht="15">
      <c r="A242" s="108" t="s">
        <v>686</v>
      </c>
      <c r="B242" s="106">
        <v>7</v>
      </c>
      <c r="C242" s="110">
        <v>0.0005791429534285276</v>
      </c>
      <c r="D242" s="106" t="s">
        <v>2021</v>
      </c>
      <c r="E242" s="106" t="b">
        <v>0</v>
      </c>
      <c r="F242" s="106" t="b">
        <v>0</v>
      </c>
      <c r="G242" s="106" t="b">
        <v>0</v>
      </c>
    </row>
    <row r="243" spans="1:7" ht="15">
      <c r="A243" s="108" t="s">
        <v>687</v>
      </c>
      <c r="B243" s="106">
        <v>7</v>
      </c>
      <c r="C243" s="110">
        <v>0.0005791429534285276</v>
      </c>
      <c r="D243" s="106" t="s">
        <v>2021</v>
      </c>
      <c r="E243" s="106" t="b">
        <v>0</v>
      </c>
      <c r="F243" s="106" t="b">
        <v>0</v>
      </c>
      <c r="G243" s="106" t="b">
        <v>0</v>
      </c>
    </row>
    <row r="244" spans="1:7" ht="15">
      <c r="A244" s="108" t="s">
        <v>688</v>
      </c>
      <c r="B244" s="106">
        <v>7</v>
      </c>
      <c r="C244" s="110">
        <v>0.000742543230231247</v>
      </c>
      <c r="D244" s="106" t="s">
        <v>2021</v>
      </c>
      <c r="E244" s="106" t="b">
        <v>0</v>
      </c>
      <c r="F244" s="106" t="b">
        <v>0</v>
      </c>
      <c r="G244" s="106" t="b">
        <v>0</v>
      </c>
    </row>
    <row r="245" spans="1:7" ht="15">
      <c r="A245" s="108" t="s">
        <v>689</v>
      </c>
      <c r="B245" s="106">
        <v>7</v>
      </c>
      <c r="C245" s="110">
        <v>0.000742543230231247</v>
      </c>
      <c r="D245" s="106" t="s">
        <v>2021</v>
      </c>
      <c r="E245" s="106" t="b">
        <v>0</v>
      </c>
      <c r="F245" s="106" t="b">
        <v>0</v>
      </c>
      <c r="G245" s="106" t="b">
        <v>0</v>
      </c>
    </row>
    <row r="246" spans="1:7" ht="15">
      <c r="A246" s="108" t="s">
        <v>690</v>
      </c>
      <c r="B246" s="106">
        <v>7</v>
      </c>
      <c r="C246" s="110">
        <v>0.000742543230231247</v>
      </c>
      <c r="D246" s="106" t="s">
        <v>2021</v>
      </c>
      <c r="E246" s="106" t="b">
        <v>0</v>
      </c>
      <c r="F246" s="106" t="b">
        <v>0</v>
      </c>
      <c r="G246" s="106" t="b">
        <v>0</v>
      </c>
    </row>
    <row r="247" spans="1:7" ht="15">
      <c r="A247" s="108" t="s">
        <v>691</v>
      </c>
      <c r="B247" s="106">
        <v>7</v>
      </c>
      <c r="C247" s="110">
        <v>0.0005791429534285276</v>
      </c>
      <c r="D247" s="106" t="s">
        <v>2021</v>
      </c>
      <c r="E247" s="106" t="b">
        <v>0</v>
      </c>
      <c r="F247" s="106" t="b">
        <v>0</v>
      </c>
      <c r="G247" s="106" t="b">
        <v>0</v>
      </c>
    </row>
    <row r="248" spans="1:7" ht="15">
      <c r="A248" s="108" t="s">
        <v>692</v>
      </c>
      <c r="B248" s="106">
        <v>7</v>
      </c>
      <c r="C248" s="110">
        <v>0.0006747259879655755</v>
      </c>
      <c r="D248" s="106" t="s">
        <v>2021</v>
      </c>
      <c r="E248" s="106" t="b">
        <v>0</v>
      </c>
      <c r="F248" s="106" t="b">
        <v>0</v>
      </c>
      <c r="G248" s="106" t="b">
        <v>0</v>
      </c>
    </row>
    <row r="249" spans="1:7" ht="15">
      <c r="A249" s="108" t="s">
        <v>693</v>
      </c>
      <c r="B249" s="106">
        <v>7</v>
      </c>
      <c r="C249" s="110">
        <v>0.0005791429534285276</v>
      </c>
      <c r="D249" s="106" t="s">
        <v>2021</v>
      </c>
      <c r="E249" s="106" t="b">
        <v>0</v>
      </c>
      <c r="F249" s="106" t="b">
        <v>0</v>
      </c>
      <c r="G249" s="106" t="b">
        <v>0</v>
      </c>
    </row>
    <row r="250" spans="1:7" ht="15">
      <c r="A250" s="108" t="s">
        <v>694</v>
      </c>
      <c r="B250" s="106">
        <v>7</v>
      </c>
      <c r="C250" s="110">
        <v>0.0006221228481504083</v>
      </c>
      <c r="D250" s="106" t="s">
        <v>2021</v>
      </c>
      <c r="E250" s="106" t="b">
        <v>0</v>
      </c>
      <c r="F250" s="106" t="b">
        <v>0</v>
      </c>
      <c r="G250" s="106" t="b">
        <v>0</v>
      </c>
    </row>
    <row r="251" spans="1:7" ht="15">
      <c r="A251" s="108" t="s">
        <v>695</v>
      </c>
      <c r="B251" s="106">
        <v>7</v>
      </c>
      <c r="C251" s="110">
        <v>0.0005791429534285276</v>
      </c>
      <c r="D251" s="106" t="s">
        <v>2021</v>
      </c>
      <c r="E251" s="106" t="b">
        <v>0</v>
      </c>
      <c r="F251" s="106" t="b">
        <v>0</v>
      </c>
      <c r="G251" s="106" t="b">
        <v>0</v>
      </c>
    </row>
    <row r="252" spans="1:7" ht="15">
      <c r="A252" s="108" t="s">
        <v>696</v>
      </c>
      <c r="B252" s="106">
        <v>7</v>
      </c>
      <c r="C252" s="110">
        <v>0.0006221228481504083</v>
      </c>
      <c r="D252" s="106" t="s">
        <v>2021</v>
      </c>
      <c r="E252" s="106" t="b">
        <v>0</v>
      </c>
      <c r="F252" s="106" t="b">
        <v>0</v>
      </c>
      <c r="G252" s="106" t="b">
        <v>0</v>
      </c>
    </row>
    <row r="253" spans="1:7" ht="15">
      <c r="A253" s="108" t="s">
        <v>697</v>
      </c>
      <c r="B253" s="106">
        <v>7</v>
      </c>
      <c r="C253" s="110">
        <v>0.0006221228481504083</v>
      </c>
      <c r="D253" s="106" t="s">
        <v>2021</v>
      </c>
      <c r="E253" s="106" t="b">
        <v>0</v>
      </c>
      <c r="F253" s="106" t="b">
        <v>0</v>
      </c>
      <c r="G253" s="106" t="b">
        <v>0</v>
      </c>
    </row>
    <row r="254" spans="1:7" ht="15">
      <c r="A254" s="108" t="s">
        <v>698</v>
      </c>
      <c r="B254" s="106">
        <v>7</v>
      </c>
      <c r="C254" s="110">
        <v>0.0006221228481504083</v>
      </c>
      <c r="D254" s="106" t="s">
        <v>2021</v>
      </c>
      <c r="E254" s="106" t="b">
        <v>0</v>
      </c>
      <c r="F254" s="106" t="b">
        <v>0</v>
      </c>
      <c r="G254" s="106" t="b">
        <v>0</v>
      </c>
    </row>
    <row r="255" spans="1:7" ht="15">
      <c r="A255" s="108" t="s">
        <v>699</v>
      </c>
      <c r="B255" s="106">
        <v>7</v>
      </c>
      <c r="C255" s="110">
        <v>0.0005791429534285276</v>
      </c>
      <c r="D255" s="106" t="s">
        <v>2021</v>
      </c>
      <c r="E255" s="106" t="b">
        <v>0</v>
      </c>
      <c r="F255" s="106" t="b">
        <v>0</v>
      </c>
      <c r="G255" s="106" t="b">
        <v>0</v>
      </c>
    </row>
    <row r="256" spans="1:7" ht="15">
      <c r="A256" s="108" t="s">
        <v>700</v>
      </c>
      <c r="B256" s="106">
        <v>7</v>
      </c>
      <c r="C256" s="110">
        <v>0.0005428039702233251</v>
      </c>
      <c r="D256" s="106" t="s">
        <v>2021</v>
      </c>
      <c r="E256" s="106" t="b">
        <v>0</v>
      </c>
      <c r="F256" s="106" t="b">
        <v>0</v>
      </c>
      <c r="G256" s="106" t="b">
        <v>0</v>
      </c>
    </row>
    <row r="257" spans="1:7" ht="15">
      <c r="A257" s="108" t="s">
        <v>701</v>
      </c>
      <c r="B257" s="106">
        <v>7</v>
      </c>
      <c r="C257" s="110">
        <v>0.0006221228481504083</v>
      </c>
      <c r="D257" s="106" t="s">
        <v>2021</v>
      </c>
      <c r="E257" s="106" t="b">
        <v>0</v>
      </c>
      <c r="F257" s="106" t="b">
        <v>0</v>
      </c>
      <c r="G257" s="106" t="b">
        <v>0</v>
      </c>
    </row>
    <row r="258" spans="1:7" ht="15">
      <c r="A258" s="108" t="s">
        <v>702</v>
      </c>
      <c r="B258" s="106">
        <v>7</v>
      </c>
      <c r="C258" s="110">
        <v>0.0006221228481504083</v>
      </c>
      <c r="D258" s="106" t="s">
        <v>2021</v>
      </c>
      <c r="E258" s="106" t="b">
        <v>0</v>
      </c>
      <c r="F258" s="106" t="b">
        <v>0</v>
      </c>
      <c r="G258" s="106" t="b">
        <v>0</v>
      </c>
    </row>
    <row r="259" spans="1:7" ht="15">
      <c r="A259" s="108" t="s">
        <v>703</v>
      </c>
      <c r="B259" s="106">
        <v>7</v>
      </c>
      <c r="C259" s="110">
        <v>0.000742543230231247</v>
      </c>
      <c r="D259" s="106" t="s">
        <v>2021</v>
      </c>
      <c r="E259" s="106" t="b">
        <v>0</v>
      </c>
      <c r="F259" s="106" t="b">
        <v>0</v>
      </c>
      <c r="G259" s="106" t="b">
        <v>0</v>
      </c>
    </row>
    <row r="260" spans="1:7" ht="15">
      <c r="A260" s="108" t="s">
        <v>704</v>
      </c>
      <c r="B260" s="106">
        <v>7</v>
      </c>
      <c r="C260" s="110">
        <v>0.000742543230231247</v>
      </c>
      <c r="D260" s="106" t="s">
        <v>2021</v>
      </c>
      <c r="E260" s="106" t="b">
        <v>0</v>
      </c>
      <c r="F260" s="106" t="b">
        <v>0</v>
      </c>
      <c r="G260" s="106" t="b">
        <v>0</v>
      </c>
    </row>
    <row r="261" spans="1:7" ht="15">
      <c r="A261" s="108" t="s">
        <v>705</v>
      </c>
      <c r="B261" s="106">
        <v>7</v>
      </c>
      <c r="C261" s="110">
        <v>0.0006747259879655755</v>
      </c>
      <c r="D261" s="106" t="s">
        <v>2021</v>
      </c>
      <c r="E261" s="106" t="b">
        <v>0</v>
      </c>
      <c r="F261" s="106" t="b">
        <v>0</v>
      </c>
      <c r="G261" s="106" t="b">
        <v>0</v>
      </c>
    </row>
    <row r="262" spans="1:7" ht="15">
      <c r="A262" s="108" t="s">
        <v>706</v>
      </c>
      <c r="B262" s="106">
        <v>7</v>
      </c>
      <c r="C262" s="110">
        <v>0.0005791429534285276</v>
      </c>
      <c r="D262" s="106" t="s">
        <v>2021</v>
      </c>
      <c r="E262" s="106" t="b">
        <v>0</v>
      </c>
      <c r="F262" s="106" t="b">
        <v>0</v>
      </c>
      <c r="G262" s="106" t="b">
        <v>0</v>
      </c>
    </row>
    <row r="263" spans="1:7" ht="15">
      <c r="A263" s="108" t="s">
        <v>707</v>
      </c>
      <c r="B263" s="106">
        <v>7</v>
      </c>
      <c r="C263" s="110">
        <v>0.000742543230231247</v>
      </c>
      <c r="D263" s="106" t="s">
        <v>2021</v>
      </c>
      <c r="E263" s="106" t="b">
        <v>0</v>
      </c>
      <c r="F263" s="106" t="b">
        <v>0</v>
      </c>
      <c r="G263" s="106" t="b">
        <v>0</v>
      </c>
    </row>
    <row r="264" spans="1:7" ht="15">
      <c r="A264" s="108" t="s">
        <v>708</v>
      </c>
      <c r="B264" s="106">
        <v>7</v>
      </c>
      <c r="C264" s="110">
        <v>0.0005791429534285276</v>
      </c>
      <c r="D264" s="106" t="s">
        <v>2021</v>
      </c>
      <c r="E264" s="106" t="b">
        <v>0</v>
      </c>
      <c r="F264" s="106" t="b">
        <v>0</v>
      </c>
      <c r="G264" s="106" t="b">
        <v>0</v>
      </c>
    </row>
    <row r="265" spans="1:7" ht="15">
      <c r="A265" s="108" t="s">
        <v>709</v>
      </c>
      <c r="B265" s="106">
        <v>7</v>
      </c>
      <c r="C265" s="110">
        <v>0.0006221228481504083</v>
      </c>
      <c r="D265" s="106" t="s">
        <v>2021</v>
      </c>
      <c r="E265" s="106" t="b">
        <v>0</v>
      </c>
      <c r="F265" s="106" t="b">
        <v>0</v>
      </c>
      <c r="G265" s="106" t="b">
        <v>0</v>
      </c>
    </row>
    <row r="266" spans="1:7" ht="15">
      <c r="A266" s="108" t="s">
        <v>710</v>
      </c>
      <c r="B266" s="106">
        <v>7</v>
      </c>
      <c r="C266" s="110">
        <v>0.0005428039702233251</v>
      </c>
      <c r="D266" s="106" t="s">
        <v>2021</v>
      </c>
      <c r="E266" s="106" t="b">
        <v>0</v>
      </c>
      <c r="F266" s="106" t="b">
        <v>0</v>
      </c>
      <c r="G266" s="106" t="b">
        <v>0</v>
      </c>
    </row>
    <row r="267" spans="1:7" ht="15">
      <c r="A267" s="108" t="s">
        <v>711</v>
      </c>
      <c r="B267" s="106">
        <v>7</v>
      </c>
      <c r="C267" s="110">
        <v>0.0005428039702233251</v>
      </c>
      <c r="D267" s="106" t="s">
        <v>2021</v>
      </c>
      <c r="E267" s="106" t="b">
        <v>0</v>
      </c>
      <c r="F267" s="106" t="b">
        <v>0</v>
      </c>
      <c r="G267" s="106" t="b">
        <v>0</v>
      </c>
    </row>
    <row r="268" spans="1:7" ht="15">
      <c r="A268" s="108" t="s">
        <v>712</v>
      </c>
      <c r="B268" s="106">
        <v>7</v>
      </c>
      <c r="C268" s="110">
        <v>0.0006221228481504083</v>
      </c>
      <c r="D268" s="106" t="s">
        <v>2021</v>
      </c>
      <c r="E268" s="106" t="b">
        <v>0</v>
      </c>
      <c r="F268" s="106" t="b">
        <v>0</v>
      </c>
      <c r="G268" s="106" t="b">
        <v>0</v>
      </c>
    </row>
    <row r="269" spans="1:7" ht="15">
      <c r="A269" s="108" t="s">
        <v>713</v>
      </c>
      <c r="B269" s="106">
        <v>7</v>
      </c>
      <c r="C269" s="110">
        <v>0.0005791429534285276</v>
      </c>
      <c r="D269" s="106" t="s">
        <v>2021</v>
      </c>
      <c r="E269" s="106" t="b">
        <v>0</v>
      </c>
      <c r="F269" s="106" t="b">
        <v>0</v>
      </c>
      <c r="G269" s="106" t="b">
        <v>0</v>
      </c>
    </row>
    <row r="270" spans="1:7" ht="15">
      <c r="A270" s="108" t="s">
        <v>714</v>
      </c>
      <c r="B270" s="106">
        <v>7</v>
      </c>
      <c r="C270" s="110">
        <v>0.000742543230231247</v>
      </c>
      <c r="D270" s="106" t="s">
        <v>2021</v>
      </c>
      <c r="E270" s="106" t="b">
        <v>0</v>
      </c>
      <c r="F270" s="106" t="b">
        <v>0</v>
      </c>
      <c r="G270" s="106" t="b">
        <v>0</v>
      </c>
    </row>
    <row r="271" spans="1:7" ht="15">
      <c r="A271" s="108" t="s">
        <v>715</v>
      </c>
      <c r="B271" s="106">
        <v>7</v>
      </c>
      <c r="C271" s="110">
        <v>0.0005791429534285276</v>
      </c>
      <c r="D271" s="106" t="s">
        <v>2021</v>
      </c>
      <c r="E271" s="106" t="b">
        <v>0</v>
      </c>
      <c r="F271" s="106" t="b">
        <v>0</v>
      </c>
      <c r="G271" s="106" t="b">
        <v>0</v>
      </c>
    </row>
    <row r="272" spans="1:7" ht="15">
      <c r="A272" s="108" t="s">
        <v>716</v>
      </c>
      <c r="B272" s="106">
        <v>7</v>
      </c>
      <c r="C272" s="110">
        <v>0.0006747259879655755</v>
      </c>
      <c r="D272" s="106" t="s">
        <v>2021</v>
      </c>
      <c r="E272" s="106" t="b">
        <v>0</v>
      </c>
      <c r="F272" s="106" t="b">
        <v>0</v>
      </c>
      <c r="G272" s="106" t="b">
        <v>0</v>
      </c>
    </row>
    <row r="273" spans="1:7" ht="15">
      <c r="A273" s="108" t="s">
        <v>717</v>
      </c>
      <c r="B273" s="106">
        <v>7</v>
      </c>
      <c r="C273" s="110">
        <v>0.0008381262647682949</v>
      </c>
      <c r="D273" s="106" t="s">
        <v>2021</v>
      </c>
      <c r="E273" s="106" t="b">
        <v>0</v>
      </c>
      <c r="F273" s="106" t="b">
        <v>0</v>
      </c>
      <c r="G273" s="106" t="b">
        <v>0</v>
      </c>
    </row>
    <row r="274" spans="1:7" ht="15">
      <c r="A274" s="108" t="s">
        <v>718</v>
      </c>
      <c r="B274" s="106">
        <v>7</v>
      </c>
      <c r="C274" s="110">
        <v>0.000742543230231247</v>
      </c>
      <c r="D274" s="106" t="s">
        <v>2021</v>
      </c>
      <c r="E274" s="106" t="b">
        <v>0</v>
      </c>
      <c r="F274" s="106" t="b">
        <v>0</v>
      </c>
      <c r="G274" s="106" t="b">
        <v>0</v>
      </c>
    </row>
    <row r="275" spans="1:7" ht="15">
      <c r="A275" s="108" t="s">
        <v>719</v>
      </c>
      <c r="B275" s="106">
        <v>7</v>
      </c>
      <c r="C275" s="110">
        <v>0.000742543230231247</v>
      </c>
      <c r="D275" s="106" t="s">
        <v>2021</v>
      </c>
      <c r="E275" s="106" t="b">
        <v>0</v>
      </c>
      <c r="F275" s="106" t="b">
        <v>0</v>
      </c>
      <c r="G275" s="106" t="b">
        <v>0</v>
      </c>
    </row>
    <row r="276" spans="1:7" ht="15">
      <c r="A276" s="108" t="s">
        <v>720</v>
      </c>
      <c r="B276" s="106">
        <v>7</v>
      </c>
      <c r="C276" s="110">
        <v>0.000742543230231247</v>
      </c>
      <c r="D276" s="106" t="s">
        <v>2021</v>
      </c>
      <c r="E276" s="106" t="b">
        <v>0</v>
      </c>
      <c r="F276" s="106" t="b">
        <v>0</v>
      </c>
      <c r="G276" s="106" t="b">
        <v>0</v>
      </c>
    </row>
    <row r="277" spans="1:7" ht="15">
      <c r="A277" s="108" t="s">
        <v>721</v>
      </c>
      <c r="B277" s="106">
        <v>7</v>
      </c>
      <c r="C277" s="110">
        <v>0.000742543230231247</v>
      </c>
      <c r="D277" s="106" t="s">
        <v>2021</v>
      </c>
      <c r="E277" s="106" t="b">
        <v>0</v>
      </c>
      <c r="F277" s="106" t="b">
        <v>0</v>
      </c>
      <c r="G277" s="106" t="b">
        <v>0</v>
      </c>
    </row>
    <row r="278" spans="1:7" ht="15">
      <c r="A278" s="108" t="s">
        <v>722</v>
      </c>
      <c r="B278" s="106">
        <v>7</v>
      </c>
      <c r="C278" s="110">
        <v>0.0005791429534285276</v>
      </c>
      <c r="D278" s="106" t="s">
        <v>2021</v>
      </c>
      <c r="E278" s="106" t="b">
        <v>0</v>
      </c>
      <c r="F278" s="106" t="b">
        <v>0</v>
      </c>
      <c r="G278" s="106" t="b">
        <v>0</v>
      </c>
    </row>
    <row r="279" spans="1:7" ht="15">
      <c r="A279" s="108" t="s">
        <v>723</v>
      </c>
      <c r="B279" s="106">
        <v>7</v>
      </c>
      <c r="C279" s="110">
        <v>0.000742543230231247</v>
      </c>
      <c r="D279" s="106" t="s">
        <v>2021</v>
      </c>
      <c r="E279" s="106" t="b">
        <v>0</v>
      </c>
      <c r="F279" s="106" t="b">
        <v>0</v>
      </c>
      <c r="G279" s="106" t="b">
        <v>0</v>
      </c>
    </row>
    <row r="280" spans="1:7" ht="15">
      <c r="A280" s="108" t="s">
        <v>263</v>
      </c>
      <c r="B280" s="106">
        <v>7</v>
      </c>
      <c r="C280" s="110">
        <v>0.0010015265415710141</v>
      </c>
      <c r="D280" s="106" t="s">
        <v>2021</v>
      </c>
      <c r="E280" s="106" t="b">
        <v>0</v>
      </c>
      <c r="F280" s="106" t="b">
        <v>0</v>
      </c>
      <c r="G280" s="106" t="b">
        <v>0</v>
      </c>
    </row>
    <row r="281" spans="1:7" ht="15">
      <c r="A281" s="108" t="s">
        <v>724</v>
      </c>
      <c r="B281" s="106">
        <v>7</v>
      </c>
      <c r="C281" s="110">
        <v>0.0010015265415710141</v>
      </c>
      <c r="D281" s="106" t="s">
        <v>2021</v>
      </c>
      <c r="E281" s="106" t="b">
        <v>0</v>
      </c>
      <c r="F281" s="106" t="b">
        <v>0</v>
      </c>
      <c r="G281" s="106" t="b">
        <v>0</v>
      </c>
    </row>
    <row r="282" spans="1:7" ht="15">
      <c r="A282" s="108" t="s">
        <v>725</v>
      </c>
      <c r="B282" s="106">
        <v>7</v>
      </c>
      <c r="C282" s="110">
        <v>0.0010015265415710141</v>
      </c>
      <c r="D282" s="106" t="s">
        <v>2021</v>
      </c>
      <c r="E282" s="106" t="b">
        <v>0</v>
      </c>
      <c r="F282" s="106" t="b">
        <v>0</v>
      </c>
      <c r="G282" s="106" t="b">
        <v>0</v>
      </c>
    </row>
    <row r="283" spans="1:7" ht="15">
      <c r="A283" s="108" t="s">
        <v>726</v>
      </c>
      <c r="B283" s="106">
        <v>7</v>
      </c>
      <c r="C283" s="110">
        <v>0.0010015265415710141</v>
      </c>
      <c r="D283" s="106" t="s">
        <v>2021</v>
      </c>
      <c r="E283" s="106" t="b">
        <v>0</v>
      </c>
      <c r="F283" s="106" t="b">
        <v>0</v>
      </c>
      <c r="G283" s="106" t="b">
        <v>0</v>
      </c>
    </row>
    <row r="284" spans="1:7" ht="15">
      <c r="A284" s="108" t="s">
        <v>727</v>
      </c>
      <c r="B284" s="106">
        <v>6</v>
      </c>
      <c r="C284" s="110">
        <v>0.0006364656259124974</v>
      </c>
      <c r="D284" s="106" t="s">
        <v>2021</v>
      </c>
      <c r="E284" s="106" t="b">
        <v>0</v>
      </c>
      <c r="F284" s="106" t="b">
        <v>0</v>
      </c>
      <c r="G284" s="106" t="b">
        <v>0</v>
      </c>
    </row>
    <row r="285" spans="1:7" ht="15">
      <c r="A285" s="108" t="s">
        <v>728</v>
      </c>
      <c r="B285" s="106">
        <v>6</v>
      </c>
      <c r="C285" s="110">
        <v>0.0005783365611133504</v>
      </c>
      <c r="D285" s="106" t="s">
        <v>2021</v>
      </c>
      <c r="E285" s="106" t="b">
        <v>0</v>
      </c>
      <c r="F285" s="106" t="b">
        <v>0</v>
      </c>
      <c r="G285" s="106" t="b">
        <v>0</v>
      </c>
    </row>
    <row r="286" spans="1:7" ht="15">
      <c r="A286" s="108" t="s">
        <v>729</v>
      </c>
      <c r="B286" s="106">
        <v>6</v>
      </c>
      <c r="C286" s="110">
        <v>0.0005332481555574928</v>
      </c>
      <c r="D286" s="106" t="s">
        <v>2021</v>
      </c>
      <c r="E286" s="106" t="b">
        <v>0</v>
      </c>
      <c r="F286" s="106" t="b">
        <v>0</v>
      </c>
      <c r="G286" s="106" t="b">
        <v>0</v>
      </c>
    </row>
    <row r="287" spans="1:7" ht="15">
      <c r="A287" s="108" t="s">
        <v>730</v>
      </c>
      <c r="B287" s="106">
        <v>6</v>
      </c>
      <c r="C287" s="110">
        <v>0.0005332481555574928</v>
      </c>
      <c r="D287" s="106" t="s">
        <v>2021</v>
      </c>
      <c r="E287" s="106" t="b">
        <v>0</v>
      </c>
      <c r="F287" s="106" t="b">
        <v>0</v>
      </c>
      <c r="G287" s="106" t="b">
        <v>0</v>
      </c>
    </row>
    <row r="288" spans="1:7" ht="15">
      <c r="A288" s="108" t="s">
        <v>731</v>
      </c>
      <c r="B288" s="106">
        <v>6</v>
      </c>
      <c r="C288" s="110">
        <v>0.0005332481555574928</v>
      </c>
      <c r="D288" s="106" t="s">
        <v>2021</v>
      </c>
      <c r="E288" s="106" t="b">
        <v>0</v>
      </c>
      <c r="F288" s="106" t="b">
        <v>0</v>
      </c>
      <c r="G288" s="106" t="b">
        <v>0</v>
      </c>
    </row>
    <row r="289" spans="1:7" ht="15">
      <c r="A289" s="108" t="s">
        <v>732</v>
      </c>
      <c r="B289" s="106">
        <v>6</v>
      </c>
      <c r="C289" s="110">
        <v>0.0005332481555574928</v>
      </c>
      <c r="D289" s="106" t="s">
        <v>2021</v>
      </c>
      <c r="E289" s="106" t="b">
        <v>0</v>
      </c>
      <c r="F289" s="106" t="b">
        <v>0</v>
      </c>
      <c r="G289" s="106" t="b">
        <v>0</v>
      </c>
    </row>
    <row r="290" spans="1:7" ht="15">
      <c r="A290" s="108" t="s">
        <v>733</v>
      </c>
      <c r="B290" s="106">
        <v>6</v>
      </c>
      <c r="C290" s="110">
        <v>0.0005332481555574928</v>
      </c>
      <c r="D290" s="106" t="s">
        <v>2021</v>
      </c>
      <c r="E290" s="106" t="b">
        <v>0</v>
      </c>
      <c r="F290" s="106" t="b">
        <v>0</v>
      </c>
      <c r="G290" s="106" t="b">
        <v>0</v>
      </c>
    </row>
    <row r="291" spans="1:7" ht="15">
      <c r="A291" s="108" t="s">
        <v>734</v>
      </c>
      <c r="B291" s="106">
        <v>6</v>
      </c>
      <c r="C291" s="110">
        <v>0.0005783365611133504</v>
      </c>
      <c r="D291" s="106" t="s">
        <v>2021</v>
      </c>
      <c r="E291" s="106" t="b">
        <v>0</v>
      </c>
      <c r="F291" s="106" t="b">
        <v>0</v>
      </c>
      <c r="G291" s="106" t="b">
        <v>0</v>
      </c>
    </row>
    <row r="292" spans="1:7" ht="15">
      <c r="A292" s="108" t="s">
        <v>735</v>
      </c>
      <c r="B292" s="106">
        <v>6</v>
      </c>
      <c r="C292" s="110">
        <v>0.0006364656259124974</v>
      </c>
      <c r="D292" s="106" t="s">
        <v>2021</v>
      </c>
      <c r="E292" s="106" t="b">
        <v>0</v>
      </c>
      <c r="F292" s="106" t="b">
        <v>0</v>
      </c>
      <c r="G292" s="106" t="b">
        <v>0</v>
      </c>
    </row>
    <row r="293" spans="1:7" ht="15">
      <c r="A293" s="108" t="s">
        <v>736</v>
      </c>
      <c r="B293" s="106">
        <v>6</v>
      </c>
      <c r="C293" s="110">
        <v>0.0005783365611133504</v>
      </c>
      <c r="D293" s="106" t="s">
        <v>2021</v>
      </c>
      <c r="E293" s="106" t="b">
        <v>0</v>
      </c>
      <c r="F293" s="106" t="b">
        <v>0</v>
      </c>
      <c r="G293" s="106" t="b">
        <v>0</v>
      </c>
    </row>
    <row r="294" spans="1:7" ht="15">
      <c r="A294" s="108" t="s">
        <v>737</v>
      </c>
      <c r="B294" s="106">
        <v>6</v>
      </c>
      <c r="C294" s="110">
        <v>0.0005332481555574928</v>
      </c>
      <c r="D294" s="106" t="s">
        <v>2021</v>
      </c>
      <c r="E294" s="106" t="b">
        <v>0</v>
      </c>
      <c r="F294" s="106" t="b">
        <v>0</v>
      </c>
      <c r="G294" s="106" t="b">
        <v>0</v>
      </c>
    </row>
    <row r="295" spans="1:7" ht="15">
      <c r="A295" s="108" t="s">
        <v>738</v>
      </c>
      <c r="B295" s="106">
        <v>6</v>
      </c>
      <c r="C295" s="110">
        <v>0.0004964082457958808</v>
      </c>
      <c r="D295" s="106" t="s">
        <v>2021</v>
      </c>
      <c r="E295" s="106" t="b">
        <v>0</v>
      </c>
      <c r="F295" s="106" t="b">
        <v>0</v>
      </c>
      <c r="G295" s="106" t="b">
        <v>0</v>
      </c>
    </row>
    <row r="296" spans="1:7" ht="15">
      <c r="A296" s="108" t="s">
        <v>739</v>
      </c>
      <c r="B296" s="106">
        <v>6</v>
      </c>
      <c r="C296" s="110">
        <v>0.0005783365611133504</v>
      </c>
      <c r="D296" s="106" t="s">
        <v>2021</v>
      </c>
      <c r="E296" s="106" t="b">
        <v>0</v>
      </c>
      <c r="F296" s="106" t="b">
        <v>0</v>
      </c>
      <c r="G296" s="106" t="b">
        <v>0</v>
      </c>
    </row>
    <row r="297" spans="1:7" ht="15">
      <c r="A297" s="108" t="s">
        <v>740</v>
      </c>
      <c r="B297" s="106">
        <v>6</v>
      </c>
      <c r="C297" s="110">
        <v>0.0006364656259124974</v>
      </c>
      <c r="D297" s="106" t="s">
        <v>2021</v>
      </c>
      <c r="E297" s="106" t="b">
        <v>0</v>
      </c>
      <c r="F297" s="106" t="b">
        <v>0</v>
      </c>
      <c r="G297" s="106" t="b">
        <v>0</v>
      </c>
    </row>
    <row r="298" spans="1:7" ht="15">
      <c r="A298" s="108" t="s">
        <v>741</v>
      </c>
      <c r="B298" s="106">
        <v>6</v>
      </c>
      <c r="C298" s="110">
        <v>0.0005332481555574928</v>
      </c>
      <c r="D298" s="106" t="s">
        <v>2021</v>
      </c>
      <c r="E298" s="106" t="b">
        <v>0</v>
      </c>
      <c r="F298" s="106" t="b">
        <v>0</v>
      </c>
      <c r="G298" s="106" t="b">
        <v>0</v>
      </c>
    </row>
    <row r="299" spans="1:7" ht="15">
      <c r="A299" s="108" t="s">
        <v>742</v>
      </c>
      <c r="B299" s="106">
        <v>6</v>
      </c>
      <c r="C299" s="110">
        <v>0.0005332481555574928</v>
      </c>
      <c r="D299" s="106" t="s">
        <v>2021</v>
      </c>
      <c r="E299" s="106" t="b">
        <v>0</v>
      </c>
      <c r="F299" s="106" t="b">
        <v>0</v>
      </c>
      <c r="G299" s="106" t="b">
        <v>0</v>
      </c>
    </row>
    <row r="300" spans="1:7" ht="15">
      <c r="A300" s="108" t="s">
        <v>743</v>
      </c>
      <c r="B300" s="106">
        <v>6</v>
      </c>
      <c r="C300" s="110">
        <v>0.0006364656259124974</v>
      </c>
      <c r="D300" s="106" t="s">
        <v>2021</v>
      </c>
      <c r="E300" s="106" t="b">
        <v>0</v>
      </c>
      <c r="F300" s="106" t="b">
        <v>0</v>
      </c>
      <c r="G300" s="106" t="b">
        <v>0</v>
      </c>
    </row>
    <row r="301" spans="1:7" ht="15">
      <c r="A301" s="108" t="s">
        <v>744</v>
      </c>
      <c r="B301" s="106">
        <v>6</v>
      </c>
      <c r="C301" s="110">
        <v>0.0005332481555574928</v>
      </c>
      <c r="D301" s="106" t="s">
        <v>2021</v>
      </c>
      <c r="E301" s="106" t="b">
        <v>0</v>
      </c>
      <c r="F301" s="106" t="b">
        <v>0</v>
      </c>
      <c r="G301" s="106" t="b">
        <v>0</v>
      </c>
    </row>
    <row r="302" spans="1:7" ht="15">
      <c r="A302" s="108" t="s">
        <v>745</v>
      </c>
      <c r="B302" s="106">
        <v>6</v>
      </c>
      <c r="C302" s="110">
        <v>0.0006364656259124974</v>
      </c>
      <c r="D302" s="106" t="s">
        <v>2021</v>
      </c>
      <c r="E302" s="106" t="b">
        <v>0</v>
      </c>
      <c r="F302" s="106" t="b">
        <v>0</v>
      </c>
      <c r="G302" s="106" t="b">
        <v>0</v>
      </c>
    </row>
    <row r="303" spans="1:7" ht="15">
      <c r="A303" s="108" t="s">
        <v>746</v>
      </c>
      <c r="B303" s="106">
        <v>6</v>
      </c>
      <c r="C303" s="110">
        <v>0.000718393941229967</v>
      </c>
      <c r="D303" s="106" t="s">
        <v>2021</v>
      </c>
      <c r="E303" s="106" t="b">
        <v>0</v>
      </c>
      <c r="F303" s="106" t="b">
        <v>0</v>
      </c>
      <c r="G303" s="106" t="b">
        <v>0</v>
      </c>
    </row>
    <row r="304" spans="1:7" ht="15">
      <c r="A304" s="108" t="s">
        <v>747</v>
      </c>
      <c r="B304" s="106">
        <v>6</v>
      </c>
      <c r="C304" s="110">
        <v>0.000718393941229967</v>
      </c>
      <c r="D304" s="106" t="s">
        <v>2021</v>
      </c>
      <c r="E304" s="106" t="b">
        <v>0</v>
      </c>
      <c r="F304" s="106" t="b">
        <v>0</v>
      </c>
      <c r="G304" s="106" t="b">
        <v>0</v>
      </c>
    </row>
    <row r="305" spans="1:7" ht="15">
      <c r="A305" s="108" t="s">
        <v>748</v>
      </c>
      <c r="B305" s="106">
        <v>6</v>
      </c>
      <c r="C305" s="110">
        <v>0.0005783365611133504</v>
      </c>
      <c r="D305" s="106" t="s">
        <v>2021</v>
      </c>
      <c r="E305" s="106" t="b">
        <v>0</v>
      </c>
      <c r="F305" s="106" t="b">
        <v>0</v>
      </c>
      <c r="G305" s="106" t="b">
        <v>0</v>
      </c>
    </row>
    <row r="306" spans="1:7" ht="15">
      <c r="A306" s="108" t="s">
        <v>749</v>
      </c>
      <c r="B306" s="106">
        <v>6</v>
      </c>
      <c r="C306" s="110">
        <v>0.000718393941229967</v>
      </c>
      <c r="D306" s="106" t="s">
        <v>2021</v>
      </c>
      <c r="E306" s="106" t="b">
        <v>0</v>
      </c>
      <c r="F306" s="106" t="b">
        <v>0</v>
      </c>
      <c r="G306" s="106" t="b">
        <v>0</v>
      </c>
    </row>
    <row r="307" spans="1:7" ht="15">
      <c r="A307" s="108" t="s">
        <v>750</v>
      </c>
      <c r="B307" s="106">
        <v>6</v>
      </c>
      <c r="C307" s="110">
        <v>0.0004964082457958808</v>
      </c>
      <c r="D307" s="106" t="s">
        <v>2021</v>
      </c>
      <c r="E307" s="106" t="b">
        <v>0</v>
      </c>
      <c r="F307" s="106" t="b">
        <v>0</v>
      </c>
      <c r="G307" s="106" t="b">
        <v>0</v>
      </c>
    </row>
    <row r="308" spans="1:7" ht="15">
      <c r="A308" s="108" t="s">
        <v>751</v>
      </c>
      <c r="B308" s="106">
        <v>6</v>
      </c>
      <c r="C308" s="110">
        <v>0.0005332481555574928</v>
      </c>
      <c r="D308" s="106" t="s">
        <v>2021</v>
      </c>
      <c r="E308" s="106" t="b">
        <v>0</v>
      </c>
      <c r="F308" s="106" t="b">
        <v>0</v>
      </c>
      <c r="G308" s="106" t="b">
        <v>0</v>
      </c>
    </row>
    <row r="309" spans="1:7" ht="15">
      <c r="A309" s="108" t="s">
        <v>752</v>
      </c>
      <c r="B309" s="106">
        <v>6</v>
      </c>
      <c r="C309" s="110">
        <v>0.0005332481555574928</v>
      </c>
      <c r="D309" s="106" t="s">
        <v>2021</v>
      </c>
      <c r="E309" s="106" t="b">
        <v>0</v>
      </c>
      <c r="F309" s="106" t="b">
        <v>0</v>
      </c>
      <c r="G309" s="106" t="b">
        <v>0</v>
      </c>
    </row>
    <row r="310" spans="1:7" ht="15">
      <c r="A310" s="108" t="s">
        <v>753</v>
      </c>
      <c r="B310" s="106">
        <v>6</v>
      </c>
      <c r="C310" s="110">
        <v>0.0005783365611133504</v>
      </c>
      <c r="D310" s="106" t="s">
        <v>2021</v>
      </c>
      <c r="E310" s="106" t="b">
        <v>0</v>
      </c>
      <c r="F310" s="106" t="b">
        <v>0</v>
      </c>
      <c r="G310" s="106" t="b">
        <v>0</v>
      </c>
    </row>
    <row r="311" spans="1:7" ht="15">
      <c r="A311" s="108" t="s">
        <v>754</v>
      </c>
      <c r="B311" s="106">
        <v>6</v>
      </c>
      <c r="C311" s="110">
        <v>0.0005332481555574928</v>
      </c>
      <c r="D311" s="106" t="s">
        <v>2021</v>
      </c>
      <c r="E311" s="106" t="b">
        <v>0</v>
      </c>
      <c r="F311" s="106" t="b">
        <v>0</v>
      </c>
      <c r="G311" s="106" t="b">
        <v>0</v>
      </c>
    </row>
    <row r="312" spans="1:7" ht="15">
      <c r="A312" s="108" t="s">
        <v>755</v>
      </c>
      <c r="B312" s="106">
        <v>6</v>
      </c>
      <c r="C312" s="110">
        <v>0.0004964082457958808</v>
      </c>
      <c r="D312" s="106" t="s">
        <v>2021</v>
      </c>
      <c r="E312" s="106" t="b">
        <v>0</v>
      </c>
      <c r="F312" s="106" t="b">
        <v>0</v>
      </c>
      <c r="G312" s="106" t="b">
        <v>0</v>
      </c>
    </row>
    <row r="313" spans="1:7" ht="15">
      <c r="A313" s="108" t="s">
        <v>756</v>
      </c>
      <c r="B313" s="106">
        <v>6</v>
      </c>
      <c r="C313" s="110">
        <v>0.0006364656259124974</v>
      </c>
      <c r="D313" s="106" t="s">
        <v>2021</v>
      </c>
      <c r="E313" s="106" t="b">
        <v>0</v>
      </c>
      <c r="F313" s="106" t="b">
        <v>0</v>
      </c>
      <c r="G313" s="106" t="b">
        <v>0</v>
      </c>
    </row>
    <row r="314" spans="1:7" ht="15">
      <c r="A314" s="108" t="s">
        <v>757</v>
      </c>
      <c r="B314" s="106">
        <v>6</v>
      </c>
      <c r="C314" s="110">
        <v>0.0005332481555574928</v>
      </c>
      <c r="D314" s="106" t="s">
        <v>2021</v>
      </c>
      <c r="E314" s="106" t="b">
        <v>0</v>
      </c>
      <c r="F314" s="106" t="b">
        <v>0</v>
      </c>
      <c r="G314" s="106" t="b">
        <v>0</v>
      </c>
    </row>
    <row r="315" spans="1:7" ht="15">
      <c r="A315" s="108" t="s">
        <v>758</v>
      </c>
      <c r="B315" s="106">
        <v>6</v>
      </c>
      <c r="C315" s="110">
        <v>0.0004964082457958808</v>
      </c>
      <c r="D315" s="106" t="s">
        <v>2021</v>
      </c>
      <c r="E315" s="106" t="b">
        <v>0</v>
      </c>
      <c r="F315" s="106" t="b">
        <v>0</v>
      </c>
      <c r="G315" s="106" t="b">
        <v>0</v>
      </c>
    </row>
    <row r="316" spans="1:7" ht="15">
      <c r="A316" s="108" t="s">
        <v>759</v>
      </c>
      <c r="B316" s="106">
        <v>6</v>
      </c>
      <c r="C316" s="110">
        <v>0.0004964082457958808</v>
      </c>
      <c r="D316" s="106" t="s">
        <v>2021</v>
      </c>
      <c r="E316" s="106" t="b">
        <v>0</v>
      </c>
      <c r="F316" s="106" t="b">
        <v>0</v>
      </c>
      <c r="G316" s="106" t="b">
        <v>0</v>
      </c>
    </row>
    <row r="317" spans="1:7" ht="15">
      <c r="A317" s="108" t="s">
        <v>760</v>
      </c>
      <c r="B317" s="106">
        <v>6</v>
      </c>
      <c r="C317" s="110">
        <v>0.0005332481555574928</v>
      </c>
      <c r="D317" s="106" t="s">
        <v>2021</v>
      </c>
      <c r="E317" s="106" t="b">
        <v>0</v>
      </c>
      <c r="F317" s="106" t="b">
        <v>0</v>
      </c>
      <c r="G317" s="106" t="b">
        <v>0</v>
      </c>
    </row>
    <row r="318" spans="1:7" ht="15">
      <c r="A318" s="108" t="s">
        <v>761</v>
      </c>
      <c r="B318" s="106">
        <v>6</v>
      </c>
      <c r="C318" s="110">
        <v>0.0005332481555574928</v>
      </c>
      <c r="D318" s="106" t="s">
        <v>2021</v>
      </c>
      <c r="E318" s="106" t="b">
        <v>0</v>
      </c>
      <c r="F318" s="106" t="b">
        <v>0</v>
      </c>
      <c r="G318" s="106" t="b">
        <v>0</v>
      </c>
    </row>
    <row r="319" spans="1:7" ht="15">
      <c r="A319" s="108" t="s">
        <v>762</v>
      </c>
      <c r="B319" s="106">
        <v>6</v>
      </c>
      <c r="C319" s="110">
        <v>0.0005332481555574928</v>
      </c>
      <c r="D319" s="106" t="s">
        <v>2021</v>
      </c>
      <c r="E319" s="106" t="b">
        <v>0</v>
      </c>
      <c r="F319" s="106" t="b">
        <v>0</v>
      </c>
      <c r="G319" s="106" t="b">
        <v>0</v>
      </c>
    </row>
    <row r="320" spans="1:7" ht="15">
      <c r="A320" s="108" t="s">
        <v>763</v>
      </c>
      <c r="B320" s="106">
        <v>6</v>
      </c>
      <c r="C320" s="110">
        <v>0.0005332481555574928</v>
      </c>
      <c r="D320" s="106" t="s">
        <v>2021</v>
      </c>
      <c r="E320" s="106" t="b">
        <v>0</v>
      </c>
      <c r="F320" s="106" t="b">
        <v>0</v>
      </c>
      <c r="G320" s="106" t="b">
        <v>0</v>
      </c>
    </row>
    <row r="321" spans="1:7" ht="15">
      <c r="A321" s="108" t="s">
        <v>764</v>
      </c>
      <c r="B321" s="106">
        <v>6</v>
      </c>
      <c r="C321" s="110">
        <v>0.0005332481555574928</v>
      </c>
      <c r="D321" s="106" t="s">
        <v>2021</v>
      </c>
      <c r="E321" s="106" t="b">
        <v>0</v>
      </c>
      <c r="F321" s="106" t="b">
        <v>0</v>
      </c>
      <c r="G321" s="106" t="b">
        <v>0</v>
      </c>
    </row>
    <row r="322" spans="1:7" ht="15">
      <c r="A322" s="108" t="s">
        <v>765</v>
      </c>
      <c r="B322" s="106">
        <v>6</v>
      </c>
      <c r="C322" s="110">
        <v>0.0005332481555574928</v>
      </c>
      <c r="D322" s="106" t="s">
        <v>2021</v>
      </c>
      <c r="E322" s="106" t="b">
        <v>0</v>
      </c>
      <c r="F322" s="106" t="b">
        <v>0</v>
      </c>
      <c r="G322" s="106" t="b">
        <v>0</v>
      </c>
    </row>
    <row r="323" spans="1:7" ht="15">
      <c r="A323" s="108" t="s">
        <v>766</v>
      </c>
      <c r="B323" s="106">
        <v>6</v>
      </c>
      <c r="C323" s="110">
        <v>0.0005783365611133504</v>
      </c>
      <c r="D323" s="106" t="s">
        <v>2021</v>
      </c>
      <c r="E323" s="106" t="b">
        <v>0</v>
      </c>
      <c r="F323" s="106" t="b">
        <v>0</v>
      </c>
      <c r="G323" s="106" t="b">
        <v>0</v>
      </c>
    </row>
    <row r="324" spans="1:7" ht="15">
      <c r="A324" s="108" t="s">
        <v>767</v>
      </c>
      <c r="B324" s="106">
        <v>6</v>
      </c>
      <c r="C324" s="110">
        <v>0.0005783365611133504</v>
      </c>
      <c r="D324" s="106" t="s">
        <v>2021</v>
      </c>
      <c r="E324" s="106" t="b">
        <v>0</v>
      </c>
      <c r="F324" s="106" t="b">
        <v>0</v>
      </c>
      <c r="G324" s="106" t="b">
        <v>0</v>
      </c>
    </row>
    <row r="325" spans="1:7" ht="15">
      <c r="A325" s="108" t="s">
        <v>768</v>
      </c>
      <c r="B325" s="106">
        <v>6</v>
      </c>
      <c r="C325" s="110">
        <v>0.0004964082457958808</v>
      </c>
      <c r="D325" s="106" t="s">
        <v>2021</v>
      </c>
      <c r="E325" s="106" t="b">
        <v>0</v>
      </c>
      <c r="F325" s="106" t="b">
        <v>0</v>
      </c>
      <c r="G325" s="106" t="b">
        <v>0</v>
      </c>
    </row>
    <row r="326" spans="1:7" ht="15">
      <c r="A326" s="108" t="s">
        <v>769</v>
      </c>
      <c r="B326" s="106">
        <v>6</v>
      </c>
      <c r="C326" s="110">
        <v>0.0008584513213465835</v>
      </c>
      <c r="D326" s="106" t="s">
        <v>2021</v>
      </c>
      <c r="E326" s="106" t="b">
        <v>0</v>
      </c>
      <c r="F326" s="106" t="b">
        <v>0</v>
      </c>
      <c r="G326" s="106" t="b">
        <v>0</v>
      </c>
    </row>
    <row r="327" spans="1:7" ht="15">
      <c r="A327" s="108" t="s">
        <v>770</v>
      </c>
      <c r="B327" s="106">
        <v>6</v>
      </c>
      <c r="C327" s="110">
        <v>0.0005332481555574928</v>
      </c>
      <c r="D327" s="106" t="s">
        <v>2021</v>
      </c>
      <c r="E327" s="106" t="b">
        <v>0</v>
      </c>
      <c r="F327" s="106" t="b">
        <v>0</v>
      </c>
      <c r="G327" s="106" t="b">
        <v>0</v>
      </c>
    </row>
    <row r="328" spans="1:7" ht="15">
      <c r="A328" s="108" t="s">
        <v>771</v>
      </c>
      <c r="B328" s="106">
        <v>6</v>
      </c>
      <c r="C328" s="110">
        <v>0.0005332481555574928</v>
      </c>
      <c r="D328" s="106" t="s">
        <v>2021</v>
      </c>
      <c r="E328" s="106" t="b">
        <v>0</v>
      </c>
      <c r="F328" s="106" t="b">
        <v>0</v>
      </c>
      <c r="G328" s="106" t="b">
        <v>0</v>
      </c>
    </row>
    <row r="329" spans="1:7" ht="15">
      <c r="A329" s="108" t="s">
        <v>772</v>
      </c>
      <c r="B329" s="106">
        <v>6</v>
      </c>
      <c r="C329" s="110">
        <v>0.0005332481555574928</v>
      </c>
      <c r="D329" s="106" t="s">
        <v>2021</v>
      </c>
      <c r="E329" s="106" t="b">
        <v>0</v>
      </c>
      <c r="F329" s="106" t="b">
        <v>0</v>
      </c>
      <c r="G329" s="106" t="b">
        <v>0</v>
      </c>
    </row>
    <row r="330" spans="1:7" ht="15">
      <c r="A330" s="108" t="s">
        <v>773</v>
      </c>
      <c r="B330" s="106">
        <v>6</v>
      </c>
      <c r="C330" s="110">
        <v>0.0005332481555574928</v>
      </c>
      <c r="D330" s="106" t="s">
        <v>2021</v>
      </c>
      <c r="E330" s="106" t="b">
        <v>0</v>
      </c>
      <c r="F330" s="106" t="b">
        <v>0</v>
      </c>
      <c r="G330" s="106" t="b">
        <v>0</v>
      </c>
    </row>
    <row r="331" spans="1:7" ht="15">
      <c r="A331" s="108" t="s">
        <v>774</v>
      </c>
      <c r="B331" s="106">
        <v>6</v>
      </c>
      <c r="C331" s="110">
        <v>0.0005783365611133504</v>
      </c>
      <c r="D331" s="106" t="s">
        <v>2021</v>
      </c>
      <c r="E331" s="106" t="b">
        <v>0</v>
      </c>
      <c r="F331" s="106" t="b">
        <v>0</v>
      </c>
      <c r="G331" s="106" t="b">
        <v>0</v>
      </c>
    </row>
    <row r="332" spans="1:7" ht="15">
      <c r="A332" s="108" t="s">
        <v>775</v>
      </c>
      <c r="B332" s="106">
        <v>6</v>
      </c>
      <c r="C332" s="110">
        <v>0.0005783365611133504</v>
      </c>
      <c r="D332" s="106" t="s">
        <v>2021</v>
      </c>
      <c r="E332" s="106" t="b">
        <v>0</v>
      </c>
      <c r="F332" s="106" t="b">
        <v>0</v>
      </c>
      <c r="G332" s="106" t="b">
        <v>0</v>
      </c>
    </row>
    <row r="333" spans="1:7" ht="15">
      <c r="A333" s="108" t="s">
        <v>776</v>
      </c>
      <c r="B333" s="106">
        <v>6</v>
      </c>
      <c r="C333" s="110">
        <v>0.0005332481555574928</v>
      </c>
      <c r="D333" s="106" t="s">
        <v>2021</v>
      </c>
      <c r="E333" s="106" t="b">
        <v>0</v>
      </c>
      <c r="F333" s="106" t="b">
        <v>0</v>
      </c>
      <c r="G333" s="106" t="b">
        <v>0</v>
      </c>
    </row>
    <row r="334" spans="1:7" ht="15">
      <c r="A334" s="108" t="s">
        <v>777</v>
      </c>
      <c r="B334" s="106">
        <v>6</v>
      </c>
      <c r="C334" s="110">
        <v>0.0005332481555574928</v>
      </c>
      <c r="D334" s="106" t="s">
        <v>2021</v>
      </c>
      <c r="E334" s="106" t="b">
        <v>0</v>
      </c>
      <c r="F334" s="106" t="b">
        <v>0</v>
      </c>
      <c r="G334" s="106" t="b">
        <v>0</v>
      </c>
    </row>
    <row r="335" spans="1:7" ht="15">
      <c r="A335" s="108" t="s">
        <v>778</v>
      </c>
      <c r="B335" s="106">
        <v>6</v>
      </c>
      <c r="C335" s="110">
        <v>0.0005332481555574928</v>
      </c>
      <c r="D335" s="106" t="s">
        <v>2021</v>
      </c>
      <c r="E335" s="106" t="b">
        <v>0</v>
      </c>
      <c r="F335" s="106" t="b">
        <v>0</v>
      </c>
      <c r="G335" s="106" t="b">
        <v>0</v>
      </c>
    </row>
    <row r="336" spans="1:7" ht="15">
      <c r="A336" s="108" t="s">
        <v>242</v>
      </c>
      <c r="B336" s="106">
        <v>6</v>
      </c>
      <c r="C336" s="110">
        <v>0.0006364656259124974</v>
      </c>
      <c r="D336" s="106" t="s">
        <v>2021</v>
      </c>
      <c r="E336" s="106" t="b">
        <v>0</v>
      </c>
      <c r="F336" s="106" t="b">
        <v>0</v>
      </c>
      <c r="G336" s="106" t="b">
        <v>0</v>
      </c>
    </row>
    <row r="337" spans="1:7" ht="15">
      <c r="A337" s="108" t="s">
        <v>779</v>
      </c>
      <c r="B337" s="106">
        <v>6</v>
      </c>
      <c r="C337" s="110">
        <v>0.000718393941229967</v>
      </c>
      <c r="D337" s="106" t="s">
        <v>2021</v>
      </c>
      <c r="E337" s="106" t="b">
        <v>0</v>
      </c>
      <c r="F337" s="106" t="b">
        <v>0</v>
      </c>
      <c r="G337" s="106" t="b">
        <v>0</v>
      </c>
    </row>
    <row r="338" spans="1:7" ht="15">
      <c r="A338" s="108" t="s">
        <v>780</v>
      </c>
      <c r="B338" s="106">
        <v>6</v>
      </c>
      <c r="C338" s="110">
        <v>0.000718393941229967</v>
      </c>
      <c r="D338" s="106" t="s">
        <v>2021</v>
      </c>
      <c r="E338" s="106" t="b">
        <v>0</v>
      </c>
      <c r="F338" s="106" t="b">
        <v>0</v>
      </c>
      <c r="G338" s="106" t="b">
        <v>0</v>
      </c>
    </row>
    <row r="339" spans="1:7" ht="15">
      <c r="A339" s="108" t="s">
        <v>781</v>
      </c>
      <c r="B339" s="106">
        <v>6</v>
      </c>
      <c r="C339" s="110">
        <v>0.000718393941229967</v>
      </c>
      <c r="D339" s="106" t="s">
        <v>2021</v>
      </c>
      <c r="E339" s="106" t="b">
        <v>0</v>
      </c>
      <c r="F339" s="106" t="b">
        <v>0</v>
      </c>
      <c r="G339" s="106" t="b">
        <v>0</v>
      </c>
    </row>
    <row r="340" spans="1:7" ht="15">
      <c r="A340" s="108" t="s">
        <v>782</v>
      </c>
      <c r="B340" s="106">
        <v>6</v>
      </c>
      <c r="C340" s="110">
        <v>0.000718393941229967</v>
      </c>
      <c r="D340" s="106" t="s">
        <v>2021</v>
      </c>
      <c r="E340" s="106" t="b">
        <v>0</v>
      </c>
      <c r="F340" s="106" t="b">
        <v>0</v>
      </c>
      <c r="G340" s="106" t="b">
        <v>0</v>
      </c>
    </row>
    <row r="341" spans="1:7" ht="15">
      <c r="A341" s="108" t="s">
        <v>783</v>
      </c>
      <c r="B341" s="106">
        <v>6</v>
      </c>
      <c r="C341" s="110">
        <v>0.0008584513213465835</v>
      </c>
      <c r="D341" s="106" t="s">
        <v>2021</v>
      </c>
      <c r="E341" s="106" t="b">
        <v>0</v>
      </c>
      <c r="F341" s="106" t="b">
        <v>0</v>
      </c>
      <c r="G341" s="106" t="b">
        <v>0</v>
      </c>
    </row>
    <row r="342" spans="1:7" ht="15">
      <c r="A342" s="108" t="s">
        <v>784</v>
      </c>
      <c r="B342" s="106">
        <v>5</v>
      </c>
      <c r="C342" s="110">
        <v>0.00048194713426112537</v>
      </c>
      <c r="D342" s="106" t="s">
        <v>2021</v>
      </c>
      <c r="E342" s="106" t="b">
        <v>0</v>
      </c>
      <c r="F342" s="106" t="b">
        <v>0</v>
      </c>
      <c r="G342" s="106" t="b">
        <v>0</v>
      </c>
    </row>
    <row r="343" spans="1:7" ht="15">
      <c r="A343" s="108" t="s">
        <v>785</v>
      </c>
      <c r="B343" s="106">
        <v>5</v>
      </c>
      <c r="C343" s="110">
        <v>0.00048194713426112537</v>
      </c>
      <c r="D343" s="106" t="s">
        <v>2021</v>
      </c>
      <c r="E343" s="106" t="b">
        <v>0</v>
      </c>
      <c r="F343" s="106" t="b">
        <v>0</v>
      </c>
      <c r="G343" s="106" t="b">
        <v>0</v>
      </c>
    </row>
    <row r="344" spans="1:7" ht="15">
      <c r="A344" s="108" t="s">
        <v>786</v>
      </c>
      <c r="B344" s="106">
        <v>5</v>
      </c>
      <c r="C344" s="110">
        <v>0.0004443734629645774</v>
      </c>
      <c r="D344" s="106" t="s">
        <v>2021</v>
      </c>
      <c r="E344" s="106" t="b">
        <v>0</v>
      </c>
      <c r="F344" s="106" t="b">
        <v>0</v>
      </c>
      <c r="G344" s="106" t="b">
        <v>0</v>
      </c>
    </row>
    <row r="345" spans="1:7" ht="15">
      <c r="A345" s="108" t="s">
        <v>787</v>
      </c>
      <c r="B345" s="106">
        <v>5</v>
      </c>
      <c r="C345" s="110">
        <v>0.00048194713426112537</v>
      </c>
      <c r="D345" s="106" t="s">
        <v>2021</v>
      </c>
      <c r="E345" s="106" t="b">
        <v>0</v>
      </c>
      <c r="F345" s="106" t="b">
        <v>0</v>
      </c>
      <c r="G345" s="106" t="b">
        <v>0</v>
      </c>
    </row>
    <row r="346" spans="1:7" ht="15">
      <c r="A346" s="108" t="s">
        <v>788</v>
      </c>
      <c r="B346" s="106">
        <v>5</v>
      </c>
      <c r="C346" s="110">
        <v>0.0005303880215937479</v>
      </c>
      <c r="D346" s="106" t="s">
        <v>2021</v>
      </c>
      <c r="E346" s="106" t="b">
        <v>0</v>
      </c>
      <c r="F346" s="106" t="b">
        <v>0</v>
      </c>
      <c r="G346" s="106" t="b">
        <v>0</v>
      </c>
    </row>
    <row r="347" spans="1:7" ht="15">
      <c r="A347" s="108" t="s">
        <v>789</v>
      </c>
      <c r="B347" s="106">
        <v>5</v>
      </c>
      <c r="C347" s="110">
        <v>0.00048194713426112537</v>
      </c>
      <c r="D347" s="106" t="s">
        <v>2021</v>
      </c>
      <c r="E347" s="106" t="b">
        <v>0</v>
      </c>
      <c r="F347" s="106" t="b">
        <v>0</v>
      </c>
      <c r="G347" s="106" t="b">
        <v>0</v>
      </c>
    </row>
    <row r="348" spans="1:7" ht="15">
      <c r="A348" s="108" t="s">
        <v>790</v>
      </c>
      <c r="B348" s="106">
        <v>5</v>
      </c>
      <c r="C348" s="110">
        <v>0.0004443734629645774</v>
      </c>
      <c r="D348" s="106" t="s">
        <v>2021</v>
      </c>
      <c r="E348" s="106" t="b">
        <v>0</v>
      </c>
      <c r="F348" s="106" t="b">
        <v>0</v>
      </c>
      <c r="G348" s="106" t="b">
        <v>0</v>
      </c>
    </row>
    <row r="349" spans="1:7" ht="15">
      <c r="A349" s="108" t="s">
        <v>791</v>
      </c>
      <c r="B349" s="106">
        <v>5</v>
      </c>
      <c r="C349" s="110">
        <v>0.0004443734629645774</v>
      </c>
      <c r="D349" s="106" t="s">
        <v>2021</v>
      </c>
      <c r="E349" s="106" t="b">
        <v>0</v>
      </c>
      <c r="F349" s="106" t="b">
        <v>0</v>
      </c>
      <c r="G349" s="106" t="b">
        <v>0</v>
      </c>
    </row>
    <row r="350" spans="1:7" ht="15">
      <c r="A350" s="108" t="s">
        <v>792</v>
      </c>
      <c r="B350" s="106">
        <v>5</v>
      </c>
      <c r="C350" s="110">
        <v>0.00048194713426112537</v>
      </c>
      <c r="D350" s="106" t="s">
        <v>2021</v>
      </c>
      <c r="E350" s="106" t="b">
        <v>0</v>
      </c>
      <c r="F350" s="106" t="b">
        <v>0</v>
      </c>
      <c r="G350" s="106" t="b">
        <v>0</v>
      </c>
    </row>
    <row r="351" spans="1:7" ht="15">
      <c r="A351" s="108" t="s">
        <v>793</v>
      </c>
      <c r="B351" s="106">
        <v>5</v>
      </c>
      <c r="C351" s="110">
        <v>0.0005303880215937479</v>
      </c>
      <c r="D351" s="106" t="s">
        <v>2021</v>
      </c>
      <c r="E351" s="106" t="b">
        <v>0</v>
      </c>
      <c r="F351" s="106" t="b">
        <v>0</v>
      </c>
      <c r="G351" s="106" t="b">
        <v>0</v>
      </c>
    </row>
    <row r="352" spans="1:7" ht="15">
      <c r="A352" s="108" t="s">
        <v>794</v>
      </c>
      <c r="B352" s="106">
        <v>5</v>
      </c>
      <c r="C352" s="110">
        <v>0.0004443734629645774</v>
      </c>
      <c r="D352" s="106" t="s">
        <v>2021</v>
      </c>
      <c r="E352" s="106" t="b">
        <v>0</v>
      </c>
      <c r="F352" s="106" t="b">
        <v>0</v>
      </c>
      <c r="G352" s="106" t="b">
        <v>0</v>
      </c>
    </row>
    <row r="353" spans="1:7" ht="15">
      <c r="A353" s="108" t="s">
        <v>795</v>
      </c>
      <c r="B353" s="106">
        <v>5</v>
      </c>
      <c r="C353" s="110">
        <v>0.0004443734629645774</v>
      </c>
      <c r="D353" s="106" t="s">
        <v>2021</v>
      </c>
      <c r="E353" s="106" t="b">
        <v>0</v>
      </c>
      <c r="F353" s="106" t="b">
        <v>0</v>
      </c>
      <c r="G353" s="106" t="b">
        <v>0</v>
      </c>
    </row>
    <row r="354" spans="1:7" ht="15">
      <c r="A354" s="108" t="s">
        <v>796</v>
      </c>
      <c r="B354" s="106">
        <v>5</v>
      </c>
      <c r="C354" s="110">
        <v>0.0004443734629645774</v>
      </c>
      <c r="D354" s="106" t="s">
        <v>2021</v>
      </c>
      <c r="E354" s="106" t="b">
        <v>0</v>
      </c>
      <c r="F354" s="106" t="b">
        <v>0</v>
      </c>
      <c r="G354" s="106" t="b">
        <v>0</v>
      </c>
    </row>
    <row r="355" spans="1:7" ht="15">
      <c r="A355" s="108" t="s">
        <v>797</v>
      </c>
      <c r="B355" s="106">
        <v>5</v>
      </c>
      <c r="C355" s="110">
        <v>0.0004443734629645774</v>
      </c>
      <c r="D355" s="106" t="s">
        <v>2021</v>
      </c>
      <c r="E355" s="106" t="b">
        <v>0</v>
      </c>
      <c r="F355" s="106" t="b">
        <v>0</v>
      </c>
      <c r="G355" s="106" t="b">
        <v>0</v>
      </c>
    </row>
    <row r="356" spans="1:7" ht="15">
      <c r="A356" s="108" t="s">
        <v>798</v>
      </c>
      <c r="B356" s="106">
        <v>5</v>
      </c>
      <c r="C356" s="110">
        <v>0.00048194713426112537</v>
      </c>
      <c r="D356" s="106" t="s">
        <v>2021</v>
      </c>
      <c r="E356" s="106" t="b">
        <v>0</v>
      </c>
      <c r="F356" s="106" t="b">
        <v>0</v>
      </c>
      <c r="G356" s="106" t="b">
        <v>0</v>
      </c>
    </row>
    <row r="357" spans="1:7" ht="15">
      <c r="A357" s="108" t="s">
        <v>799</v>
      </c>
      <c r="B357" s="106">
        <v>5</v>
      </c>
      <c r="C357" s="110">
        <v>0.0004443734629645774</v>
      </c>
      <c r="D357" s="106" t="s">
        <v>2021</v>
      </c>
      <c r="E357" s="106" t="b">
        <v>0</v>
      </c>
      <c r="F357" s="106" t="b">
        <v>0</v>
      </c>
      <c r="G357" s="106" t="b">
        <v>0</v>
      </c>
    </row>
    <row r="358" spans="1:7" ht="15">
      <c r="A358" s="108" t="s">
        <v>800</v>
      </c>
      <c r="B358" s="106">
        <v>5</v>
      </c>
      <c r="C358" s="110">
        <v>0.0005303880215937479</v>
      </c>
      <c r="D358" s="106" t="s">
        <v>2021</v>
      </c>
      <c r="E358" s="106" t="b">
        <v>0</v>
      </c>
      <c r="F358" s="106" t="b">
        <v>0</v>
      </c>
      <c r="G358" s="106" t="b">
        <v>0</v>
      </c>
    </row>
    <row r="359" spans="1:7" ht="15">
      <c r="A359" s="108" t="s">
        <v>801</v>
      </c>
      <c r="B359" s="106">
        <v>5</v>
      </c>
      <c r="C359" s="110">
        <v>0.0005303880215937479</v>
      </c>
      <c r="D359" s="106" t="s">
        <v>2021</v>
      </c>
      <c r="E359" s="106" t="b">
        <v>0</v>
      </c>
      <c r="F359" s="106" t="b">
        <v>0</v>
      </c>
      <c r="G359" s="106" t="b">
        <v>0</v>
      </c>
    </row>
    <row r="360" spans="1:7" ht="15">
      <c r="A360" s="108" t="s">
        <v>802</v>
      </c>
      <c r="B360" s="106">
        <v>5</v>
      </c>
      <c r="C360" s="110">
        <v>0.00048194713426112537</v>
      </c>
      <c r="D360" s="106" t="s">
        <v>2021</v>
      </c>
      <c r="E360" s="106" t="b">
        <v>0</v>
      </c>
      <c r="F360" s="106" t="b">
        <v>0</v>
      </c>
      <c r="G360" s="106" t="b">
        <v>0</v>
      </c>
    </row>
    <row r="361" spans="1:7" ht="15">
      <c r="A361" s="108" t="s">
        <v>803</v>
      </c>
      <c r="B361" s="106">
        <v>5</v>
      </c>
      <c r="C361" s="110">
        <v>0.0005303880215937479</v>
      </c>
      <c r="D361" s="106" t="s">
        <v>2021</v>
      </c>
      <c r="E361" s="106" t="b">
        <v>0</v>
      </c>
      <c r="F361" s="106" t="b">
        <v>0</v>
      </c>
      <c r="G361" s="106" t="b">
        <v>0</v>
      </c>
    </row>
    <row r="362" spans="1:7" ht="15">
      <c r="A362" s="108" t="s">
        <v>804</v>
      </c>
      <c r="B362" s="106">
        <v>5</v>
      </c>
      <c r="C362" s="110">
        <v>0.00048194713426112537</v>
      </c>
      <c r="D362" s="106" t="s">
        <v>2021</v>
      </c>
      <c r="E362" s="106" t="b">
        <v>0</v>
      </c>
      <c r="F362" s="106" t="b">
        <v>0</v>
      </c>
      <c r="G362" s="106" t="b">
        <v>0</v>
      </c>
    </row>
    <row r="363" spans="1:7" ht="15">
      <c r="A363" s="108" t="s">
        <v>805</v>
      </c>
      <c r="B363" s="106">
        <v>5</v>
      </c>
      <c r="C363" s="110">
        <v>0.00048194713426112537</v>
      </c>
      <c r="D363" s="106" t="s">
        <v>2021</v>
      </c>
      <c r="E363" s="106" t="b">
        <v>0</v>
      </c>
      <c r="F363" s="106" t="b">
        <v>0</v>
      </c>
      <c r="G363" s="106" t="b">
        <v>0</v>
      </c>
    </row>
    <row r="364" spans="1:7" ht="15">
      <c r="A364" s="108" t="s">
        <v>806</v>
      </c>
      <c r="B364" s="106">
        <v>5</v>
      </c>
      <c r="C364" s="110">
        <v>0.0005986616176916392</v>
      </c>
      <c r="D364" s="106" t="s">
        <v>2021</v>
      </c>
      <c r="E364" s="106" t="b">
        <v>0</v>
      </c>
      <c r="F364" s="106" t="b">
        <v>0</v>
      </c>
      <c r="G364" s="106" t="b">
        <v>0</v>
      </c>
    </row>
    <row r="365" spans="1:7" ht="15">
      <c r="A365" s="108" t="s">
        <v>807</v>
      </c>
      <c r="B365" s="106">
        <v>5</v>
      </c>
      <c r="C365" s="110">
        <v>0.00048194713426112537</v>
      </c>
      <c r="D365" s="106" t="s">
        <v>2021</v>
      </c>
      <c r="E365" s="106" t="b">
        <v>0</v>
      </c>
      <c r="F365" s="106" t="b">
        <v>0</v>
      </c>
      <c r="G365" s="106" t="b">
        <v>0</v>
      </c>
    </row>
    <row r="366" spans="1:7" ht="15">
      <c r="A366" s="108" t="s">
        <v>808</v>
      </c>
      <c r="B366" s="106">
        <v>5</v>
      </c>
      <c r="C366" s="110">
        <v>0.0005303880215937479</v>
      </c>
      <c r="D366" s="106" t="s">
        <v>2021</v>
      </c>
      <c r="E366" s="106" t="b">
        <v>0</v>
      </c>
      <c r="F366" s="106" t="b">
        <v>0</v>
      </c>
      <c r="G366" s="106" t="b">
        <v>0</v>
      </c>
    </row>
    <row r="367" spans="1:7" ht="15">
      <c r="A367" s="108" t="s">
        <v>809</v>
      </c>
      <c r="B367" s="106">
        <v>5</v>
      </c>
      <c r="C367" s="110">
        <v>0.0004443734629645774</v>
      </c>
      <c r="D367" s="106" t="s">
        <v>2021</v>
      </c>
      <c r="E367" s="106" t="b">
        <v>0</v>
      </c>
      <c r="F367" s="106" t="b">
        <v>0</v>
      </c>
      <c r="G367" s="106" t="b">
        <v>0</v>
      </c>
    </row>
    <row r="368" spans="1:7" ht="15">
      <c r="A368" s="108" t="s">
        <v>810</v>
      </c>
      <c r="B368" s="106">
        <v>5</v>
      </c>
      <c r="C368" s="110">
        <v>0.0004443734629645774</v>
      </c>
      <c r="D368" s="106" t="s">
        <v>2021</v>
      </c>
      <c r="E368" s="106" t="b">
        <v>0</v>
      </c>
      <c r="F368" s="106" t="b">
        <v>0</v>
      </c>
      <c r="G368" s="106" t="b">
        <v>0</v>
      </c>
    </row>
    <row r="369" spans="1:7" ht="15">
      <c r="A369" s="108" t="s">
        <v>811</v>
      </c>
      <c r="B369" s="106">
        <v>5</v>
      </c>
      <c r="C369" s="110">
        <v>0.0005303880215937479</v>
      </c>
      <c r="D369" s="106" t="s">
        <v>2021</v>
      </c>
      <c r="E369" s="106" t="b">
        <v>0</v>
      </c>
      <c r="F369" s="106" t="b">
        <v>0</v>
      </c>
      <c r="G369" s="106" t="b">
        <v>0</v>
      </c>
    </row>
    <row r="370" spans="1:7" ht="15">
      <c r="A370" s="108" t="s">
        <v>812</v>
      </c>
      <c r="B370" s="106">
        <v>5</v>
      </c>
      <c r="C370" s="110">
        <v>0.0004443734629645774</v>
      </c>
      <c r="D370" s="106" t="s">
        <v>2021</v>
      </c>
      <c r="E370" s="106" t="b">
        <v>0</v>
      </c>
      <c r="F370" s="106" t="b">
        <v>0</v>
      </c>
      <c r="G370" s="106" t="b">
        <v>0</v>
      </c>
    </row>
    <row r="371" spans="1:7" ht="15">
      <c r="A371" s="108" t="s">
        <v>813</v>
      </c>
      <c r="B371" s="106">
        <v>5</v>
      </c>
      <c r="C371" s="110">
        <v>0.0005303880215937479</v>
      </c>
      <c r="D371" s="106" t="s">
        <v>2021</v>
      </c>
      <c r="E371" s="106" t="b">
        <v>0</v>
      </c>
      <c r="F371" s="106" t="b">
        <v>0</v>
      </c>
      <c r="G371" s="106" t="b">
        <v>0</v>
      </c>
    </row>
    <row r="372" spans="1:7" ht="15">
      <c r="A372" s="108" t="s">
        <v>814</v>
      </c>
      <c r="B372" s="106">
        <v>5</v>
      </c>
      <c r="C372" s="110">
        <v>0.0004443734629645774</v>
      </c>
      <c r="D372" s="106" t="s">
        <v>2021</v>
      </c>
      <c r="E372" s="106" t="b">
        <v>0</v>
      </c>
      <c r="F372" s="106" t="b">
        <v>0</v>
      </c>
      <c r="G372" s="106" t="b">
        <v>0</v>
      </c>
    </row>
    <row r="373" spans="1:7" ht="15">
      <c r="A373" s="108" t="s">
        <v>815</v>
      </c>
      <c r="B373" s="106">
        <v>5</v>
      </c>
      <c r="C373" s="110">
        <v>0.00048194713426112537</v>
      </c>
      <c r="D373" s="106" t="s">
        <v>2021</v>
      </c>
      <c r="E373" s="106" t="b">
        <v>0</v>
      </c>
      <c r="F373" s="106" t="b">
        <v>0</v>
      </c>
      <c r="G373" s="106" t="b">
        <v>0</v>
      </c>
    </row>
    <row r="374" spans="1:7" ht="15">
      <c r="A374" s="108" t="s">
        <v>816</v>
      </c>
      <c r="B374" s="106">
        <v>5</v>
      </c>
      <c r="C374" s="110">
        <v>0.00048194713426112537</v>
      </c>
      <c r="D374" s="106" t="s">
        <v>2021</v>
      </c>
      <c r="E374" s="106" t="b">
        <v>0</v>
      </c>
      <c r="F374" s="106" t="b">
        <v>0</v>
      </c>
      <c r="G374" s="106" t="b">
        <v>0</v>
      </c>
    </row>
    <row r="375" spans="1:7" ht="15">
      <c r="A375" s="108" t="s">
        <v>817</v>
      </c>
      <c r="B375" s="106">
        <v>5</v>
      </c>
      <c r="C375" s="110">
        <v>0.00048194713426112537</v>
      </c>
      <c r="D375" s="106" t="s">
        <v>2021</v>
      </c>
      <c r="E375" s="106" t="b">
        <v>0</v>
      </c>
      <c r="F375" s="106" t="b">
        <v>0</v>
      </c>
      <c r="G375" s="106" t="b">
        <v>0</v>
      </c>
    </row>
    <row r="376" spans="1:7" ht="15">
      <c r="A376" s="108" t="s">
        <v>818</v>
      </c>
      <c r="B376" s="106">
        <v>5</v>
      </c>
      <c r="C376" s="110">
        <v>0.00048194713426112537</v>
      </c>
      <c r="D376" s="106" t="s">
        <v>2021</v>
      </c>
      <c r="E376" s="106" t="b">
        <v>0</v>
      </c>
      <c r="F376" s="106" t="b">
        <v>0</v>
      </c>
      <c r="G376" s="106" t="b">
        <v>0</v>
      </c>
    </row>
    <row r="377" spans="1:7" ht="15">
      <c r="A377" s="108" t="s">
        <v>819</v>
      </c>
      <c r="B377" s="106">
        <v>5</v>
      </c>
      <c r="C377" s="110">
        <v>0.00048194713426112537</v>
      </c>
      <c r="D377" s="106" t="s">
        <v>2021</v>
      </c>
      <c r="E377" s="106" t="b">
        <v>0</v>
      </c>
      <c r="F377" s="106" t="b">
        <v>0</v>
      </c>
      <c r="G377" s="106" t="b">
        <v>0</v>
      </c>
    </row>
    <row r="378" spans="1:7" ht="15">
      <c r="A378" s="108" t="s">
        <v>820</v>
      </c>
      <c r="B378" s="106">
        <v>5</v>
      </c>
      <c r="C378" s="110">
        <v>0.0005303880215937479</v>
      </c>
      <c r="D378" s="106" t="s">
        <v>2021</v>
      </c>
      <c r="E378" s="106" t="b">
        <v>0</v>
      </c>
      <c r="F378" s="106" t="b">
        <v>0</v>
      </c>
      <c r="G378" s="106" t="b">
        <v>0</v>
      </c>
    </row>
    <row r="379" spans="1:7" ht="15">
      <c r="A379" s="108" t="s">
        <v>821</v>
      </c>
      <c r="B379" s="106">
        <v>5</v>
      </c>
      <c r="C379" s="110">
        <v>0.0005303880215937479</v>
      </c>
      <c r="D379" s="106" t="s">
        <v>2021</v>
      </c>
      <c r="E379" s="106" t="b">
        <v>0</v>
      </c>
      <c r="F379" s="106" t="b">
        <v>0</v>
      </c>
      <c r="G379" s="106" t="b">
        <v>0</v>
      </c>
    </row>
    <row r="380" spans="1:7" ht="15">
      <c r="A380" s="108" t="s">
        <v>822</v>
      </c>
      <c r="B380" s="106">
        <v>5</v>
      </c>
      <c r="C380" s="110">
        <v>0.0005303880215937479</v>
      </c>
      <c r="D380" s="106" t="s">
        <v>2021</v>
      </c>
      <c r="E380" s="106" t="b">
        <v>0</v>
      </c>
      <c r="F380" s="106" t="b">
        <v>0</v>
      </c>
      <c r="G380" s="106" t="b">
        <v>0</v>
      </c>
    </row>
    <row r="381" spans="1:7" ht="15">
      <c r="A381" s="108" t="s">
        <v>823</v>
      </c>
      <c r="B381" s="106">
        <v>5</v>
      </c>
      <c r="C381" s="110">
        <v>0.0004443734629645774</v>
      </c>
      <c r="D381" s="106" t="s">
        <v>2021</v>
      </c>
      <c r="E381" s="106" t="b">
        <v>0</v>
      </c>
      <c r="F381" s="106" t="b">
        <v>0</v>
      </c>
      <c r="G381" s="106" t="b">
        <v>0</v>
      </c>
    </row>
    <row r="382" spans="1:7" ht="15">
      <c r="A382" s="108" t="s">
        <v>824</v>
      </c>
      <c r="B382" s="106">
        <v>5</v>
      </c>
      <c r="C382" s="110">
        <v>0.0005303880215937479</v>
      </c>
      <c r="D382" s="106" t="s">
        <v>2021</v>
      </c>
      <c r="E382" s="106" t="b">
        <v>0</v>
      </c>
      <c r="F382" s="106" t="b">
        <v>0</v>
      </c>
      <c r="G382" s="106" t="b">
        <v>0</v>
      </c>
    </row>
    <row r="383" spans="1:7" ht="15">
      <c r="A383" s="108" t="s">
        <v>825</v>
      </c>
      <c r="B383" s="106">
        <v>5</v>
      </c>
      <c r="C383" s="110">
        <v>0.0005303880215937479</v>
      </c>
      <c r="D383" s="106" t="s">
        <v>2021</v>
      </c>
      <c r="E383" s="106" t="b">
        <v>0</v>
      </c>
      <c r="F383" s="106" t="b">
        <v>0</v>
      </c>
      <c r="G383" s="106" t="b">
        <v>0</v>
      </c>
    </row>
    <row r="384" spans="1:7" ht="15">
      <c r="A384" s="108" t="s">
        <v>826</v>
      </c>
      <c r="B384" s="106">
        <v>5</v>
      </c>
      <c r="C384" s="110">
        <v>0.0004443734629645774</v>
      </c>
      <c r="D384" s="106" t="s">
        <v>2021</v>
      </c>
      <c r="E384" s="106" t="b">
        <v>0</v>
      </c>
      <c r="F384" s="106" t="b">
        <v>0</v>
      </c>
      <c r="G384" s="106" t="b">
        <v>0</v>
      </c>
    </row>
    <row r="385" spans="1:7" ht="15">
      <c r="A385" s="108" t="s">
        <v>827</v>
      </c>
      <c r="B385" s="106">
        <v>5</v>
      </c>
      <c r="C385" s="110">
        <v>0.00048194713426112537</v>
      </c>
      <c r="D385" s="106" t="s">
        <v>2021</v>
      </c>
      <c r="E385" s="106" t="b">
        <v>0</v>
      </c>
      <c r="F385" s="106" t="b">
        <v>0</v>
      </c>
      <c r="G385" s="106" t="b">
        <v>0</v>
      </c>
    </row>
    <row r="386" spans="1:7" ht="15">
      <c r="A386" s="108" t="s">
        <v>828</v>
      </c>
      <c r="B386" s="106">
        <v>5</v>
      </c>
      <c r="C386" s="110">
        <v>0.00048194713426112537</v>
      </c>
      <c r="D386" s="106" t="s">
        <v>2021</v>
      </c>
      <c r="E386" s="106" t="b">
        <v>0</v>
      </c>
      <c r="F386" s="106" t="b">
        <v>0</v>
      </c>
      <c r="G386" s="106" t="b">
        <v>0</v>
      </c>
    </row>
    <row r="387" spans="1:7" ht="15">
      <c r="A387" s="108" t="s">
        <v>829</v>
      </c>
      <c r="B387" s="106">
        <v>5</v>
      </c>
      <c r="C387" s="110">
        <v>0.0005303880215937479</v>
      </c>
      <c r="D387" s="106" t="s">
        <v>2021</v>
      </c>
      <c r="E387" s="106" t="b">
        <v>0</v>
      </c>
      <c r="F387" s="106" t="b">
        <v>0</v>
      </c>
      <c r="G387" s="106" t="b">
        <v>0</v>
      </c>
    </row>
    <row r="388" spans="1:7" ht="15">
      <c r="A388" s="108" t="s">
        <v>830</v>
      </c>
      <c r="B388" s="106">
        <v>5</v>
      </c>
      <c r="C388" s="110">
        <v>0.0005986616176916392</v>
      </c>
      <c r="D388" s="106" t="s">
        <v>2021</v>
      </c>
      <c r="E388" s="106" t="b">
        <v>0</v>
      </c>
      <c r="F388" s="106" t="b">
        <v>0</v>
      </c>
      <c r="G388" s="106" t="b">
        <v>0</v>
      </c>
    </row>
    <row r="389" spans="1:7" ht="15">
      <c r="A389" s="108" t="s">
        <v>831</v>
      </c>
      <c r="B389" s="106">
        <v>5</v>
      </c>
      <c r="C389" s="110">
        <v>0.0005303880215937479</v>
      </c>
      <c r="D389" s="106" t="s">
        <v>2021</v>
      </c>
      <c r="E389" s="106" t="b">
        <v>0</v>
      </c>
      <c r="F389" s="106" t="b">
        <v>0</v>
      </c>
      <c r="G389" s="106" t="b">
        <v>0</v>
      </c>
    </row>
    <row r="390" spans="1:7" ht="15">
      <c r="A390" s="108" t="s">
        <v>832</v>
      </c>
      <c r="B390" s="106">
        <v>5</v>
      </c>
      <c r="C390" s="110">
        <v>0.0005303880215937479</v>
      </c>
      <c r="D390" s="106" t="s">
        <v>2021</v>
      </c>
      <c r="E390" s="106" t="b">
        <v>0</v>
      </c>
      <c r="F390" s="106" t="b">
        <v>0</v>
      </c>
      <c r="G390" s="106" t="b">
        <v>0</v>
      </c>
    </row>
    <row r="391" spans="1:7" ht="15">
      <c r="A391" s="108" t="s">
        <v>833</v>
      </c>
      <c r="B391" s="106">
        <v>5</v>
      </c>
      <c r="C391" s="110">
        <v>0.0007153761011221531</v>
      </c>
      <c r="D391" s="106" t="s">
        <v>2021</v>
      </c>
      <c r="E391" s="106" t="b">
        <v>0</v>
      </c>
      <c r="F391" s="106" t="b">
        <v>0</v>
      </c>
      <c r="G391" s="106" t="b">
        <v>0</v>
      </c>
    </row>
    <row r="392" spans="1:7" ht="15">
      <c r="A392" s="108" t="s">
        <v>834</v>
      </c>
      <c r="B392" s="106">
        <v>5</v>
      </c>
      <c r="C392" s="110">
        <v>0.00048194713426112537</v>
      </c>
      <c r="D392" s="106" t="s">
        <v>2021</v>
      </c>
      <c r="E392" s="106" t="b">
        <v>0</v>
      </c>
      <c r="F392" s="106" t="b">
        <v>0</v>
      </c>
      <c r="G392" s="106" t="b">
        <v>0</v>
      </c>
    </row>
    <row r="393" spans="1:7" ht="15">
      <c r="A393" s="108" t="s">
        <v>835</v>
      </c>
      <c r="B393" s="106">
        <v>5</v>
      </c>
      <c r="C393" s="110">
        <v>0.0005303880215937479</v>
      </c>
      <c r="D393" s="106" t="s">
        <v>2021</v>
      </c>
      <c r="E393" s="106" t="b">
        <v>0</v>
      </c>
      <c r="F393" s="106" t="b">
        <v>0</v>
      </c>
      <c r="G393" s="106" t="b">
        <v>0</v>
      </c>
    </row>
    <row r="394" spans="1:7" ht="15">
      <c r="A394" s="108" t="s">
        <v>836</v>
      </c>
      <c r="B394" s="106">
        <v>5</v>
      </c>
      <c r="C394" s="110">
        <v>0.0005986616176916392</v>
      </c>
      <c r="D394" s="106" t="s">
        <v>2021</v>
      </c>
      <c r="E394" s="106" t="b">
        <v>0</v>
      </c>
      <c r="F394" s="106" t="b">
        <v>0</v>
      </c>
      <c r="G394" s="106" t="b">
        <v>0</v>
      </c>
    </row>
    <row r="395" spans="1:7" ht="15">
      <c r="A395" s="108" t="s">
        <v>837</v>
      </c>
      <c r="B395" s="106">
        <v>5</v>
      </c>
      <c r="C395" s="110">
        <v>0.0004443734629645774</v>
      </c>
      <c r="D395" s="106" t="s">
        <v>2021</v>
      </c>
      <c r="E395" s="106" t="b">
        <v>0</v>
      </c>
      <c r="F395" s="106" t="b">
        <v>0</v>
      </c>
      <c r="G395" s="106" t="b">
        <v>0</v>
      </c>
    </row>
    <row r="396" spans="1:7" ht="15">
      <c r="A396" s="108" t="s">
        <v>838</v>
      </c>
      <c r="B396" s="106">
        <v>5</v>
      </c>
      <c r="C396" s="110">
        <v>0.0005303880215937479</v>
      </c>
      <c r="D396" s="106" t="s">
        <v>2021</v>
      </c>
      <c r="E396" s="106" t="b">
        <v>0</v>
      </c>
      <c r="F396" s="106" t="b">
        <v>0</v>
      </c>
      <c r="G396" s="106" t="b">
        <v>0</v>
      </c>
    </row>
    <row r="397" spans="1:7" ht="15">
      <c r="A397" s="108" t="s">
        <v>839</v>
      </c>
      <c r="B397" s="106">
        <v>5</v>
      </c>
      <c r="C397" s="110">
        <v>0.0005986616176916392</v>
      </c>
      <c r="D397" s="106" t="s">
        <v>2021</v>
      </c>
      <c r="E397" s="106" t="b">
        <v>0</v>
      </c>
      <c r="F397" s="106" t="b">
        <v>0</v>
      </c>
      <c r="G397" s="106" t="b">
        <v>0</v>
      </c>
    </row>
    <row r="398" spans="1:7" ht="15">
      <c r="A398" s="108" t="s">
        <v>840</v>
      </c>
      <c r="B398" s="106">
        <v>5</v>
      </c>
      <c r="C398" s="110">
        <v>0.00048194713426112537</v>
      </c>
      <c r="D398" s="106" t="s">
        <v>2021</v>
      </c>
      <c r="E398" s="106" t="b">
        <v>0</v>
      </c>
      <c r="F398" s="106" t="b">
        <v>0</v>
      </c>
      <c r="G398" s="106" t="b">
        <v>0</v>
      </c>
    </row>
    <row r="399" spans="1:7" ht="15">
      <c r="A399" s="108" t="s">
        <v>841</v>
      </c>
      <c r="B399" s="106">
        <v>5</v>
      </c>
      <c r="C399" s="110">
        <v>0.0005303880215937479</v>
      </c>
      <c r="D399" s="106" t="s">
        <v>2021</v>
      </c>
      <c r="E399" s="106" t="b">
        <v>0</v>
      </c>
      <c r="F399" s="106" t="b">
        <v>0</v>
      </c>
      <c r="G399" s="106" t="b">
        <v>0</v>
      </c>
    </row>
    <row r="400" spans="1:7" ht="15">
      <c r="A400" s="108" t="s">
        <v>842</v>
      </c>
      <c r="B400" s="106">
        <v>5</v>
      </c>
      <c r="C400" s="110">
        <v>0.0004443734629645774</v>
      </c>
      <c r="D400" s="106" t="s">
        <v>2021</v>
      </c>
      <c r="E400" s="106" t="b">
        <v>0</v>
      </c>
      <c r="F400" s="106" t="b">
        <v>0</v>
      </c>
      <c r="G400" s="106" t="b">
        <v>0</v>
      </c>
    </row>
    <row r="401" spans="1:7" ht="15">
      <c r="A401" s="108" t="s">
        <v>843</v>
      </c>
      <c r="B401" s="106">
        <v>5</v>
      </c>
      <c r="C401" s="110">
        <v>0.0005303880215937479</v>
      </c>
      <c r="D401" s="106" t="s">
        <v>2021</v>
      </c>
      <c r="E401" s="106" t="b">
        <v>0</v>
      </c>
      <c r="F401" s="106" t="b">
        <v>0</v>
      </c>
      <c r="G401" s="106" t="b">
        <v>0</v>
      </c>
    </row>
    <row r="402" spans="1:7" ht="15">
      <c r="A402" s="108" t="s">
        <v>251</v>
      </c>
      <c r="B402" s="106">
        <v>5</v>
      </c>
      <c r="C402" s="110">
        <v>0.00048194713426112537</v>
      </c>
      <c r="D402" s="106" t="s">
        <v>2021</v>
      </c>
      <c r="E402" s="106" t="b">
        <v>0</v>
      </c>
      <c r="F402" s="106" t="b">
        <v>0</v>
      </c>
      <c r="G402" s="106" t="b">
        <v>0</v>
      </c>
    </row>
    <row r="403" spans="1:7" ht="15">
      <c r="A403" s="108" t="s">
        <v>844</v>
      </c>
      <c r="B403" s="106">
        <v>5</v>
      </c>
      <c r="C403" s="110">
        <v>0.0005303880215937479</v>
      </c>
      <c r="D403" s="106" t="s">
        <v>2021</v>
      </c>
      <c r="E403" s="106" t="b">
        <v>0</v>
      </c>
      <c r="F403" s="106" t="b">
        <v>0</v>
      </c>
      <c r="G403" s="106" t="b">
        <v>0</v>
      </c>
    </row>
    <row r="404" spans="1:7" ht="15">
      <c r="A404" s="108" t="s">
        <v>246</v>
      </c>
      <c r="B404" s="106">
        <v>5</v>
      </c>
      <c r="C404" s="110">
        <v>0.0005303880215937479</v>
      </c>
      <c r="D404" s="106" t="s">
        <v>2021</v>
      </c>
      <c r="E404" s="106" t="b">
        <v>0</v>
      </c>
      <c r="F404" s="106" t="b">
        <v>0</v>
      </c>
      <c r="G404" s="106" t="b">
        <v>0</v>
      </c>
    </row>
    <row r="405" spans="1:7" ht="15">
      <c r="A405" s="108" t="s">
        <v>845</v>
      </c>
      <c r="B405" s="106">
        <v>5</v>
      </c>
      <c r="C405" s="110">
        <v>0.0005986616176916392</v>
      </c>
      <c r="D405" s="106" t="s">
        <v>2021</v>
      </c>
      <c r="E405" s="106" t="b">
        <v>0</v>
      </c>
      <c r="F405" s="106" t="b">
        <v>0</v>
      </c>
      <c r="G405" s="106" t="b">
        <v>0</v>
      </c>
    </row>
    <row r="406" spans="1:7" ht="15">
      <c r="A406" s="108" t="s">
        <v>846</v>
      </c>
      <c r="B406" s="106">
        <v>5</v>
      </c>
      <c r="C406" s="110">
        <v>0.0005986616176916392</v>
      </c>
      <c r="D406" s="106" t="s">
        <v>2021</v>
      </c>
      <c r="E406" s="106" t="b">
        <v>0</v>
      </c>
      <c r="F406" s="106" t="b">
        <v>0</v>
      </c>
      <c r="G406" s="106" t="b">
        <v>0</v>
      </c>
    </row>
    <row r="407" spans="1:7" ht="15">
      <c r="A407" s="108" t="s">
        <v>847</v>
      </c>
      <c r="B407" s="106">
        <v>5</v>
      </c>
      <c r="C407" s="110">
        <v>0.0005303880215937479</v>
      </c>
      <c r="D407" s="106" t="s">
        <v>2021</v>
      </c>
      <c r="E407" s="106" t="b">
        <v>0</v>
      </c>
      <c r="F407" s="106" t="b">
        <v>0</v>
      </c>
      <c r="G407" s="106" t="b">
        <v>0</v>
      </c>
    </row>
    <row r="408" spans="1:7" ht="15">
      <c r="A408" s="108" t="s">
        <v>848</v>
      </c>
      <c r="B408" s="106">
        <v>5</v>
      </c>
      <c r="C408" s="110">
        <v>0.0007153761011221531</v>
      </c>
      <c r="D408" s="106" t="s">
        <v>2021</v>
      </c>
      <c r="E408" s="106" t="b">
        <v>0</v>
      </c>
      <c r="F408" s="106" t="b">
        <v>0</v>
      </c>
      <c r="G408" s="106" t="b">
        <v>0</v>
      </c>
    </row>
    <row r="409" spans="1:7" ht="15">
      <c r="A409" s="108" t="s">
        <v>849</v>
      </c>
      <c r="B409" s="106">
        <v>5</v>
      </c>
      <c r="C409" s="110">
        <v>0.0007153761011221531</v>
      </c>
      <c r="D409" s="106" t="s">
        <v>2021</v>
      </c>
      <c r="E409" s="106" t="b">
        <v>0</v>
      </c>
      <c r="F409" s="106" t="b">
        <v>0</v>
      </c>
      <c r="G409" s="106" t="b">
        <v>0</v>
      </c>
    </row>
    <row r="410" spans="1:7" ht="15">
      <c r="A410" s="108" t="s">
        <v>850</v>
      </c>
      <c r="B410" s="106">
        <v>5</v>
      </c>
      <c r="C410" s="110">
        <v>0.0005303880215937479</v>
      </c>
      <c r="D410" s="106" t="s">
        <v>2021</v>
      </c>
      <c r="E410" s="106" t="b">
        <v>0</v>
      </c>
      <c r="F410" s="106" t="b">
        <v>0</v>
      </c>
      <c r="G410" s="106" t="b">
        <v>0</v>
      </c>
    </row>
    <row r="411" spans="1:7" ht="15">
      <c r="A411" s="108" t="s">
        <v>851</v>
      </c>
      <c r="B411" s="106">
        <v>5</v>
      </c>
      <c r="C411" s="110">
        <v>0.0005986616176916392</v>
      </c>
      <c r="D411" s="106" t="s">
        <v>2021</v>
      </c>
      <c r="E411" s="106" t="b">
        <v>0</v>
      </c>
      <c r="F411" s="106" t="b">
        <v>0</v>
      </c>
      <c r="G411" s="106" t="b">
        <v>0</v>
      </c>
    </row>
    <row r="412" spans="1:7" ht="15">
      <c r="A412" s="108" t="s">
        <v>852</v>
      </c>
      <c r="B412" s="106">
        <v>5</v>
      </c>
      <c r="C412" s="110">
        <v>0.0005303880215937479</v>
      </c>
      <c r="D412" s="106" t="s">
        <v>2021</v>
      </c>
      <c r="E412" s="106" t="b">
        <v>0</v>
      </c>
      <c r="F412" s="106" t="b">
        <v>0</v>
      </c>
      <c r="G412" s="106" t="b">
        <v>0</v>
      </c>
    </row>
    <row r="413" spans="1:7" ht="15">
      <c r="A413" s="108" t="s">
        <v>853</v>
      </c>
      <c r="B413" s="106">
        <v>5</v>
      </c>
      <c r="C413" s="110">
        <v>0.00048194713426112537</v>
      </c>
      <c r="D413" s="106" t="s">
        <v>2021</v>
      </c>
      <c r="E413" s="106" t="b">
        <v>0</v>
      </c>
      <c r="F413" s="106" t="b">
        <v>0</v>
      </c>
      <c r="G413" s="106" t="b">
        <v>0</v>
      </c>
    </row>
    <row r="414" spans="1:7" ht="15">
      <c r="A414" s="108" t="s">
        <v>854</v>
      </c>
      <c r="B414" s="106">
        <v>5</v>
      </c>
      <c r="C414" s="110">
        <v>0.0005303880215937479</v>
      </c>
      <c r="D414" s="106" t="s">
        <v>2021</v>
      </c>
      <c r="E414" s="106" t="b">
        <v>0</v>
      </c>
      <c r="F414" s="106" t="b">
        <v>0</v>
      </c>
      <c r="G414" s="106" t="b">
        <v>0</v>
      </c>
    </row>
    <row r="415" spans="1:7" ht="15">
      <c r="A415" s="108" t="s">
        <v>855</v>
      </c>
      <c r="B415" s="106">
        <v>5</v>
      </c>
      <c r="C415" s="110">
        <v>0.0005986616176916392</v>
      </c>
      <c r="D415" s="106" t="s">
        <v>2021</v>
      </c>
      <c r="E415" s="106" t="b">
        <v>0</v>
      </c>
      <c r="F415" s="106" t="b">
        <v>0</v>
      </c>
      <c r="G415" s="106" t="b">
        <v>0</v>
      </c>
    </row>
    <row r="416" spans="1:7" ht="15">
      <c r="A416" s="108" t="s">
        <v>856</v>
      </c>
      <c r="B416" s="106">
        <v>5</v>
      </c>
      <c r="C416" s="110">
        <v>0.0005303880215937479</v>
      </c>
      <c r="D416" s="106" t="s">
        <v>2021</v>
      </c>
      <c r="E416" s="106" t="b">
        <v>0</v>
      </c>
      <c r="F416" s="106" t="b">
        <v>0</v>
      </c>
      <c r="G416" s="106" t="b">
        <v>0</v>
      </c>
    </row>
    <row r="417" spans="1:7" ht="15">
      <c r="A417" s="108" t="s">
        <v>857</v>
      </c>
      <c r="B417" s="106">
        <v>5</v>
      </c>
      <c r="C417" s="110">
        <v>0.00048194713426112537</v>
      </c>
      <c r="D417" s="106" t="s">
        <v>2021</v>
      </c>
      <c r="E417" s="106" t="b">
        <v>0</v>
      </c>
      <c r="F417" s="106" t="b">
        <v>0</v>
      </c>
      <c r="G417" s="106" t="b">
        <v>0</v>
      </c>
    </row>
    <row r="418" spans="1:7" ht="15">
      <c r="A418" s="108" t="s">
        <v>858</v>
      </c>
      <c r="B418" s="106">
        <v>5</v>
      </c>
      <c r="C418" s="110">
        <v>0.0005303880215937479</v>
      </c>
      <c r="D418" s="106" t="s">
        <v>2021</v>
      </c>
      <c r="E418" s="106" t="b">
        <v>0</v>
      </c>
      <c r="F418" s="106" t="b">
        <v>0</v>
      </c>
      <c r="G418" s="106" t="b">
        <v>0</v>
      </c>
    </row>
    <row r="419" spans="1:7" ht="15">
      <c r="A419" s="108" t="s">
        <v>859</v>
      </c>
      <c r="B419" s="106">
        <v>5</v>
      </c>
      <c r="C419" s="110">
        <v>0.0005986616176916392</v>
      </c>
      <c r="D419" s="106" t="s">
        <v>2021</v>
      </c>
      <c r="E419" s="106" t="b">
        <v>0</v>
      </c>
      <c r="F419" s="106" t="b">
        <v>0</v>
      </c>
      <c r="G419" s="106" t="b">
        <v>0</v>
      </c>
    </row>
    <row r="420" spans="1:7" ht="15">
      <c r="A420" s="108" t="s">
        <v>860</v>
      </c>
      <c r="B420" s="106">
        <v>5</v>
      </c>
      <c r="C420" s="110">
        <v>0.0004443734629645774</v>
      </c>
      <c r="D420" s="106" t="s">
        <v>2021</v>
      </c>
      <c r="E420" s="106" t="b">
        <v>0</v>
      </c>
      <c r="F420" s="106" t="b">
        <v>0</v>
      </c>
      <c r="G420" s="106" t="b">
        <v>0</v>
      </c>
    </row>
    <row r="421" spans="1:7" ht="15">
      <c r="A421" s="108" t="s">
        <v>861</v>
      </c>
      <c r="B421" s="106">
        <v>5</v>
      </c>
      <c r="C421" s="110">
        <v>0.0005303880215937479</v>
      </c>
      <c r="D421" s="106" t="s">
        <v>2021</v>
      </c>
      <c r="E421" s="106" t="b">
        <v>0</v>
      </c>
      <c r="F421" s="106" t="b">
        <v>0</v>
      </c>
      <c r="G421" s="106" t="b">
        <v>0</v>
      </c>
    </row>
    <row r="422" spans="1:7" ht="15">
      <c r="A422" s="108" t="s">
        <v>862</v>
      </c>
      <c r="B422" s="106">
        <v>5</v>
      </c>
      <c r="C422" s="110">
        <v>0.0005303880215937479</v>
      </c>
      <c r="D422" s="106" t="s">
        <v>2021</v>
      </c>
      <c r="E422" s="106" t="b">
        <v>0</v>
      </c>
      <c r="F422" s="106" t="b">
        <v>0</v>
      </c>
      <c r="G422" s="106" t="b">
        <v>0</v>
      </c>
    </row>
    <row r="423" spans="1:7" ht="15">
      <c r="A423" s="108" t="s">
        <v>863</v>
      </c>
      <c r="B423" s="106">
        <v>5</v>
      </c>
      <c r="C423" s="110">
        <v>0.0005986616176916392</v>
      </c>
      <c r="D423" s="106" t="s">
        <v>2021</v>
      </c>
      <c r="E423" s="106" t="b">
        <v>0</v>
      </c>
      <c r="F423" s="106" t="b">
        <v>0</v>
      </c>
      <c r="G423" s="106" t="b">
        <v>0</v>
      </c>
    </row>
    <row r="424" spans="1:7" ht="15">
      <c r="A424" s="108" t="s">
        <v>864</v>
      </c>
      <c r="B424" s="106">
        <v>5</v>
      </c>
      <c r="C424" s="110">
        <v>0.0005986616176916392</v>
      </c>
      <c r="D424" s="106" t="s">
        <v>2021</v>
      </c>
      <c r="E424" s="106" t="b">
        <v>0</v>
      </c>
      <c r="F424" s="106" t="b">
        <v>0</v>
      </c>
      <c r="G424" s="106" t="b">
        <v>0</v>
      </c>
    </row>
    <row r="425" spans="1:7" ht="15">
      <c r="A425" s="108" t="s">
        <v>865</v>
      </c>
      <c r="B425" s="106">
        <v>5</v>
      </c>
      <c r="C425" s="110">
        <v>0.0007153761011221531</v>
      </c>
      <c r="D425" s="106" t="s">
        <v>2021</v>
      </c>
      <c r="E425" s="106" t="b">
        <v>0</v>
      </c>
      <c r="F425" s="106" t="b">
        <v>0</v>
      </c>
      <c r="G425" s="106" t="b">
        <v>0</v>
      </c>
    </row>
    <row r="426" spans="1:7" ht="15">
      <c r="A426" s="108" t="s">
        <v>866</v>
      </c>
      <c r="B426" s="106">
        <v>5</v>
      </c>
      <c r="C426" s="110">
        <v>0.0005986616176916392</v>
      </c>
      <c r="D426" s="106" t="s">
        <v>2021</v>
      </c>
      <c r="E426" s="106" t="b">
        <v>0</v>
      </c>
      <c r="F426" s="106" t="b">
        <v>0</v>
      </c>
      <c r="G426" s="106" t="b">
        <v>0</v>
      </c>
    </row>
    <row r="427" spans="1:7" ht="15">
      <c r="A427" s="108" t="s">
        <v>867</v>
      </c>
      <c r="B427" s="106">
        <v>5</v>
      </c>
      <c r="C427" s="110">
        <v>0.0007153761011221531</v>
      </c>
      <c r="D427" s="106" t="s">
        <v>2021</v>
      </c>
      <c r="E427" s="106" t="b">
        <v>0</v>
      </c>
      <c r="F427" s="106" t="b">
        <v>0</v>
      </c>
      <c r="G427" s="106" t="b">
        <v>0</v>
      </c>
    </row>
    <row r="428" spans="1:7" ht="15">
      <c r="A428" s="108" t="s">
        <v>868</v>
      </c>
      <c r="B428" s="106">
        <v>4</v>
      </c>
      <c r="C428" s="110">
        <v>0.00038555770740890025</v>
      </c>
      <c r="D428" s="106" t="s">
        <v>2021</v>
      </c>
      <c r="E428" s="106" t="b">
        <v>0</v>
      </c>
      <c r="F428" s="106" t="b">
        <v>0</v>
      </c>
      <c r="G428" s="106" t="b">
        <v>0</v>
      </c>
    </row>
    <row r="429" spans="1:7" ht="15">
      <c r="A429" s="108" t="s">
        <v>869</v>
      </c>
      <c r="B429" s="106">
        <v>4</v>
      </c>
      <c r="C429" s="110">
        <v>0.00038555770740890025</v>
      </c>
      <c r="D429" s="106" t="s">
        <v>2021</v>
      </c>
      <c r="E429" s="106" t="b">
        <v>0</v>
      </c>
      <c r="F429" s="106" t="b">
        <v>0</v>
      </c>
      <c r="G429" s="106" t="b">
        <v>0</v>
      </c>
    </row>
    <row r="430" spans="1:7" ht="15">
      <c r="A430" s="108" t="s">
        <v>870</v>
      </c>
      <c r="B430" s="106">
        <v>4</v>
      </c>
      <c r="C430" s="110">
        <v>0.0004789292941533113</v>
      </c>
      <c r="D430" s="106" t="s">
        <v>2021</v>
      </c>
      <c r="E430" s="106" t="b">
        <v>0</v>
      </c>
      <c r="F430" s="106" t="b">
        <v>0</v>
      </c>
      <c r="G430" s="106" t="b">
        <v>0</v>
      </c>
    </row>
    <row r="431" spans="1:7" ht="15">
      <c r="A431" s="108" t="s">
        <v>871</v>
      </c>
      <c r="B431" s="106">
        <v>4</v>
      </c>
      <c r="C431" s="110">
        <v>0.00038555770740890025</v>
      </c>
      <c r="D431" s="106" t="s">
        <v>2021</v>
      </c>
      <c r="E431" s="106" t="b">
        <v>0</v>
      </c>
      <c r="F431" s="106" t="b">
        <v>0</v>
      </c>
      <c r="G431" s="106" t="b">
        <v>0</v>
      </c>
    </row>
    <row r="432" spans="1:7" ht="15">
      <c r="A432" s="108" t="s">
        <v>872</v>
      </c>
      <c r="B432" s="106">
        <v>4</v>
      </c>
      <c r="C432" s="110">
        <v>0.00042431041727499825</v>
      </c>
      <c r="D432" s="106" t="s">
        <v>2021</v>
      </c>
      <c r="E432" s="106" t="b">
        <v>0</v>
      </c>
      <c r="F432" s="106" t="b">
        <v>0</v>
      </c>
      <c r="G432" s="106" t="b">
        <v>0</v>
      </c>
    </row>
    <row r="433" spans="1:7" ht="15">
      <c r="A433" s="108" t="s">
        <v>873</v>
      </c>
      <c r="B433" s="106">
        <v>4</v>
      </c>
      <c r="C433" s="110">
        <v>0.00038555770740890025</v>
      </c>
      <c r="D433" s="106" t="s">
        <v>2021</v>
      </c>
      <c r="E433" s="106" t="b">
        <v>0</v>
      </c>
      <c r="F433" s="106" t="b">
        <v>0</v>
      </c>
      <c r="G433" s="106" t="b">
        <v>0</v>
      </c>
    </row>
    <row r="434" spans="1:7" ht="15">
      <c r="A434" s="108" t="s">
        <v>874</v>
      </c>
      <c r="B434" s="106">
        <v>4</v>
      </c>
      <c r="C434" s="110">
        <v>0.00042431041727499825</v>
      </c>
      <c r="D434" s="106" t="s">
        <v>2021</v>
      </c>
      <c r="E434" s="106" t="b">
        <v>0</v>
      </c>
      <c r="F434" s="106" t="b">
        <v>0</v>
      </c>
      <c r="G434" s="106" t="b">
        <v>0</v>
      </c>
    </row>
    <row r="435" spans="1:7" ht="15">
      <c r="A435" s="108" t="s">
        <v>875</v>
      </c>
      <c r="B435" s="106">
        <v>4</v>
      </c>
      <c r="C435" s="110">
        <v>0.0004789292941533113</v>
      </c>
      <c r="D435" s="106" t="s">
        <v>2021</v>
      </c>
      <c r="E435" s="106" t="b">
        <v>0</v>
      </c>
      <c r="F435" s="106" t="b">
        <v>0</v>
      </c>
      <c r="G435" s="106" t="b">
        <v>0</v>
      </c>
    </row>
    <row r="436" spans="1:7" ht="15">
      <c r="A436" s="108" t="s">
        <v>876</v>
      </c>
      <c r="B436" s="106">
        <v>4</v>
      </c>
      <c r="C436" s="110">
        <v>0.00038555770740890025</v>
      </c>
      <c r="D436" s="106" t="s">
        <v>2021</v>
      </c>
      <c r="E436" s="106" t="b">
        <v>0</v>
      </c>
      <c r="F436" s="106" t="b">
        <v>0</v>
      </c>
      <c r="G436" s="106" t="b">
        <v>0</v>
      </c>
    </row>
    <row r="437" spans="1:7" ht="15">
      <c r="A437" s="108" t="s">
        <v>877</v>
      </c>
      <c r="B437" s="106">
        <v>4</v>
      </c>
      <c r="C437" s="110">
        <v>0.0004789292941533113</v>
      </c>
      <c r="D437" s="106" t="s">
        <v>2021</v>
      </c>
      <c r="E437" s="106" t="b">
        <v>0</v>
      </c>
      <c r="F437" s="106" t="b">
        <v>0</v>
      </c>
      <c r="G437" s="106" t="b">
        <v>0</v>
      </c>
    </row>
    <row r="438" spans="1:7" ht="15">
      <c r="A438" s="108" t="s">
        <v>878</v>
      </c>
      <c r="B438" s="106">
        <v>4</v>
      </c>
      <c r="C438" s="110">
        <v>0.00038555770740890025</v>
      </c>
      <c r="D438" s="106" t="s">
        <v>2021</v>
      </c>
      <c r="E438" s="106" t="b">
        <v>0</v>
      </c>
      <c r="F438" s="106" t="b">
        <v>0</v>
      </c>
      <c r="G438" s="106" t="b">
        <v>0</v>
      </c>
    </row>
    <row r="439" spans="1:7" ht="15">
      <c r="A439" s="108" t="s">
        <v>879</v>
      </c>
      <c r="B439" s="106">
        <v>4</v>
      </c>
      <c r="C439" s="110">
        <v>0.00042431041727499825</v>
      </c>
      <c r="D439" s="106" t="s">
        <v>2021</v>
      </c>
      <c r="E439" s="106" t="b">
        <v>0</v>
      </c>
      <c r="F439" s="106" t="b">
        <v>0</v>
      </c>
      <c r="G439" s="106" t="b">
        <v>0</v>
      </c>
    </row>
    <row r="440" spans="1:7" ht="15">
      <c r="A440" s="108" t="s">
        <v>880</v>
      </c>
      <c r="B440" s="106">
        <v>4</v>
      </c>
      <c r="C440" s="110">
        <v>0.00038555770740890025</v>
      </c>
      <c r="D440" s="106" t="s">
        <v>2021</v>
      </c>
      <c r="E440" s="106" t="b">
        <v>0</v>
      </c>
      <c r="F440" s="106" t="b">
        <v>0</v>
      </c>
      <c r="G440" s="106" t="b">
        <v>0</v>
      </c>
    </row>
    <row r="441" spans="1:7" ht="15">
      <c r="A441" s="108" t="s">
        <v>881</v>
      </c>
      <c r="B441" s="106">
        <v>4</v>
      </c>
      <c r="C441" s="110">
        <v>0.00038555770740890025</v>
      </c>
      <c r="D441" s="106" t="s">
        <v>2021</v>
      </c>
      <c r="E441" s="106" t="b">
        <v>0</v>
      </c>
      <c r="F441" s="106" t="b">
        <v>0</v>
      </c>
      <c r="G441" s="106" t="b">
        <v>0</v>
      </c>
    </row>
    <row r="442" spans="1:7" ht="15">
      <c r="A442" s="108" t="s">
        <v>882</v>
      </c>
      <c r="B442" s="106">
        <v>4</v>
      </c>
      <c r="C442" s="110">
        <v>0.00038555770740890025</v>
      </c>
      <c r="D442" s="106" t="s">
        <v>2021</v>
      </c>
      <c r="E442" s="106" t="b">
        <v>0</v>
      </c>
      <c r="F442" s="106" t="b">
        <v>0</v>
      </c>
      <c r="G442" s="106" t="b">
        <v>0</v>
      </c>
    </row>
    <row r="443" spans="1:7" ht="15">
      <c r="A443" s="108" t="s">
        <v>883</v>
      </c>
      <c r="B443" s="106">
        <v>4</v>
      </c>
      <c r="C443" s="110">
        <v>0.00042431041727499825</v>
      </c>
      <c r="D443" s="106" t="s">
        <v>2021</v>
      </c>
      <c r="E443" s="106" t="b">
        <v>0</v>
      </c>
      <c r="F443" s="106" t="b">
        <v>0</v>
      </c>
      <c r="G443" s="106" t="b">
        <v>0</v>
      </c>
    </row>
    <row r="444" spans="1:7" ht="15">
      <c r="A444" s="108" t="s">
        <v>884</v>
      </c>
      <c r="B444" s="106">
        <v>4</v>
      </c>
      <c r="C444" s="110">
        <v>0.0004789292941533113</v>
      </c>
      <c r="D444" s="106" t="s">
        <v>2021</v>
      </c>
      <c r="E444" s="106" t="b">
        <v>0</v>
      </c>
      <c r="F444" s="106" t="b">
        <v>0</v>
      </c>
      <c r="G444" s="106" t="b">
        <v>0</v>
      </c>
    </row>
    <row r="445" spans="1:7" ht="15">
      <c r="A445" s="108" t="s">
        <v>885</v>
      </c>
      <c r="B445" s="106">
        <v>4</v>
      </c>
      <c r="C445" s="110">
        <v>0.0004789292941533113</v>
      </c>
      <c r="D445" s="106" t="s">
        <v>2021</v>
      </c>
      <c r="E445" s="106" t="b">
        <v>0</v>
      </c>
      <c r="F445" s="106" t="b">
        <v>0</v>
      </c>
      <c r="G445" s="106" t="b">
        <v>0</v>
      </c>
    </row>
    <row r="446" spans="1:7" ht="15">
      <c r="A446" s="108" t="s">
        <v>886</v>
      </c>
      <c r="B446" s="106">
        <v>4</v>
      </c>
      <c r="C446" s="110">
        <v>0.00038555770740890025</v>
      </c>
      <c r="D446" s="106" t="s">
        <v>2021</v>
      </c>
      <c r="E446" s="106" t="b">
        <v>0</v>
      </c>
      <c r="F446" s="106" t="b">
        <v>0</v>
      </c>
      <c r="G446" s="106" t="b">
        <v>0</v>
      </c>
    </row>
    <row r="447" spans="1:7" ht="15">
      <c r="A447" s="108" t="s">
        <v>887</v>
      </c>
      <c r="B447" s="106">
        <v>4</v>
      </c>
      <c r="C447" s="110">
        <v>0.00038555770740890025</v>
      </c>
      <c r="D447" s="106" t="s">
        <v>2021</v>
      </c>
      <c r="E447" s="106" t="b">
        <v>0</v>
      </c>
      <c r="F447" s="106" t="b">
        <v>0</v>
      </c>
      <c r="G447" s="106" t="b">
        <v>0</v>
      </c>
    </row>
    <row r="448" spans="1:7" ht="15">
      <c r="A448" s="108" t="s">
        <v>888</v>
      </c>
      <c r="B448" s="106">
        <v>4</v>
      </c>
      <c r="C448" s="110">
        <v>0.00038555770740890025</v>
      </c>
      <c r="D448" s="106" t="s">
        <v>2021</v>
      </c>
      <c r="E448" s="106" t="b">
        <v>0</v>
      </c>
      <c r="F448" s="106" t="b">
        <v>0</v>
      </c>
      <c r="G448" s="106" t="b">
        <v>0</v>
      </c>
    </row>
    <row r="449" spans="1:7" ht="15">
      <c r="A449" s="108" t="s">
        <v>889</v>
      </c>
      <c r="B449" s="106">
        <v>4</v>
      </c>
      <c r="C449" s="110">
        <v>0.0005723008808977224</v>
      </c>
      <c r="D449" s="106" t="s">
        <v>2021</v>
      </c>
      <c r="E449" s="106" t="b">
        <v>0</v>
      </c>
      <c r="F449" s="106" t="b">
        <v>0</v>
      </c>
      <c r="G449" s="106" t="b">
        <v>0</v>
      </c>
    </row>
    <row r="450" spans="1:7" ht="15">
      <c r="A450" s="108" t="s">
        <v>890</v>
      </c>
      <c r="B450" s="106">
        <v>4</v>
      </c>
      <c r="C450" s="110">
        <v>0.0005723008808977224</v>
      </c>
      <c r="D450" s="106" t="s">
        <v>2021</v>
      </c>
      <c r="E450" s="106" t="b">
        <v>0</v>
      </c>
      <c r="F450" s="106" t="b">
        <v>0</v>
      </c>
      <c r="G450" s="106" t="b">
        <v>0</v>
      </c>
    </row>
    <row r="451" spans="1:7" ht="15">
      <c r="A451" s="108" t="s">
        <v>891</v>
      </c>
      <c r="B451" s="106">
        <v>4</v>
      </c>
      <c r="C451" s="110">
        <v>0.00042431041727499825</v>
      </c>
      <c r="D451" s="106" t="s">
        <v>2021</v>
      </c>
      <c r="E451" s="106" t="b">
        <v>0</v>
      </c>
      <c r="F451" s="106" t="b">
        <v>0</v>
      </c>
      <c r="G451" s="106" t="b">
        <v>0</v>
      </c>
    </row>
    <row r="452" spans="1:7" ht="15">
      <c r="A452" s="108" t="s">
        <v>892</v>
      </c>
      <c r="B452" s="106">
        <v>4</v>
      </c>
      <c r="C452" s="110">
        <v>0.00038555770740890025</v>
      </c>
      <c r="D452" s="106" t="s">
        <v>2021</v>
      </c>
      <c r="E452" s="106" t="b">
        <v>0</v>
      </c>
      <c r="F452" s="106" t="b">
        <v>0</v>
      </c>
      <c r="G452" s="106" t="b">
        <v>0</v>
      </c>
    </row>
    <row r="453" spans="1:7" ht="15">
      <c r="A453" s="108" t="s">
        <v>893</v>
      </c>
      <c r="B453" s="106">
        <v>4</v>
      </c>
      <c r="C453" s="110">
        <v>0.00038555770740890025</v>
      </c>
      <c r="D453" s="106" t="s">
        <v>2021</v>
      </c>
      <c r="E453" s="106" t="b">
        <v>0</v>
      </c>
      <c r="F453" s="106" t="b">
        <v>0</v>
      </c>
      <c r="G453" s="106" t="b">
        <v>0</v>
      </c>
    </row>
    <row r="454" spans="1:7" ht="15">
      <c r="A454" s="108" t="s">
        <v>894</v>
      </c>
      <c r="B454" s="106">
        <v>4</v>
      </c>
      <c r="C454" s="110">
        <v>0.00042431041727499825</v>
      </c>
      <c r="D454" s="106" t="s">
        <v>2021</v>
      </c>
      <c r="E454" s="106" t="b">
        <v>0</v>
      </c>
      <c r="F454" s="106" t="b">
        <v>0</v>
      </c>
      <c r="G454" s="106" t="b">
        <v>0</v>
      </c>
    </row>
    <row r="455" spans="1:7" ht="15">
      <c r="A455" s="108" t="s">
        <v>895</v>
      </c>
      <c r="B455" s="106">
        <v>4</v>
      </c>
      <c r="C455" s="110">
        <v>0.00042431041727499825</v>
      </c>
      <c r="D455" s="106" t="s">
        <v>2021</v>
      </c>
      <c r="E455" s="106" t="b">
        <v>0</v>
      </c>
      <c r="F455" s="106" t="b">
        <v>0</v>
      </c>
      <c r="G455" s="106" t="b">
        <v>0</v>
      </c>
    </row>
    <row r="456" spans="1:7" ht="15">
      <c r="A456" s="108" t="s">
        <v>896</v>
      </c>
      <c r="B456" s="106">
        <v>4</v>
      </c>
      <c r="C456" s="110">
        <v>0.00038555770740890025</v>
      </c>
      <c r="D456" s="106" t="s">
        <v>2021</v>
      </c>
      <c r="E456" s="106" t="b">
        <v>0</v>
      </c>
      <c r="F456" s="106" t="b">
        <v>0</v>
      </c>
      <c r="G456" s="106" t="b">
        <v>0</v>
      </c>
    </row>
    <row r="457" spans="1:7" ht="15">
      <c r="A457" s="108" t="s">
        <v>897</v>
      </c>
      <c r="B457" s="106">
        <v>4</v>
      </c>
      <c r="C457" s="110">
        <v>0.00038555770740890025</v>
      </c>
      <c r="D457" s="106" t="s">
        <v>2021</v>
      </c>
      <c r="E457" s="106" t="b">
        <v>0</v>
      </c>
      <c r="F457" s="106" t="b">
        <v>0</v>
      </c>
      <c r="G457" s="106" t="b">
        <v>0</v>
      </c>
    </row>
    <row r="458" spans="1:7" ht="15">
      <c r="A458" s="108" t="s">
        <v>898</v>
      </c>
      <c r="B458" s="106">
        <v>4</v>
      </c>
      <c r="C458" s="110">
        <v>0.00042431041727499825</v>
      </c>
      <c r="D458" s="106" t="s">
        <v>2021</v>
      </c>
      <c r="E458" s="106" t="b">
        <v>0</v>
      </c>
      <c r="F458" s="106" t="b">
        <v>0</v>
      </c>
      <c r="G458" s="106" t="b">
        <v>0</v>
      </c>
    </row>
    <row r="459" spans="1:7" ht="15">
      <c r="A459" s="108" t="s">
        <v>899</v>
      </c>
      <c r="B459" s="106">
        <v>4</v>
      </c>
      <c r="C459" s="110">
        <v>0.00038555770740890025</v>
      </c>
      <c r="D459" s="106" t="s">
        <v>2021</v>
      </c>
      <c r="E459" s="106" t="b">
        <v>0</v>
      </c>
      <c r="F459" s="106" t="b">
        <v>0</v>
      </c>
      <c r="G459" s="106" t="b">
        <v>0</v>
      </c>
    </row>
    <row r="460" spans="1:7" ht="15">
      <c r="A460" s="108" t="s">
        <v>900</v>
      </c>
      <c r="B460" s="106">
        <v>4</v>
      </c>
      <c r="C460" s="110">
        <v>0.00042431041727499825</v>
      </c>
      <c r="D460" s="106" t="s">
        <v>2021</v>
      </c>
      <c r="E460" s="106" t="b">
        <v>0</v>
      </c>
      <c r="F460" s="106" t="b">
        <v>0</v>
      </c>
      <c r="G460" s="106" t="b">
        <v>0</v>
      </c>
    </row>
    <row r="461" spans="1:7" ht="15">
      <c r="A461" s="108" t="s">
        <v>901</v>
      </c>
      <c r="B461" s="106">
        <v>4</v>
      </c>
      <c r="C461" s="110">
        <v>0.00038555770740890025</v>
      </c>
      <c r="D461" s="106" t="s">
        <v>2021</v>
      </c>
      <c r="E461" s="106" t="b">
        <v>0</v>
      </c>
      <c r="F461" s="106" t="b">
        <v>0</v>
      </c>
      <c r="G461" s="106" t="b">
        <v>0</v>
      </c>
    </row>
    <row r="462" spans="1:7" ht="15">
      <c r="A462" s="108" t="s">
        <v>902</v>
      </c>
      <c r="B462" s="106">
        <v>4</v>
      </c>
      <c r="C462" s="110">
        <v>0.00042431041727499825</v>
      </c>
      <c r="D462" s="106" t="s">
        <v>2021</v>
      </c>
      <c r="E462" s="106" t="b">
        <v>0</v>
      </c>
      <c r="F462" s="106" t="b">
        <v>0</v>
      </c>
      <c r="G462" s="106" t="b">
        <v>0</v>
      </c>
    </row>
    <row r="463" spans="1:7" ht="15">
      <c r="A463" s="108" t="s">
        <v>903</v>
      </c>
      <c r="B463" s="106">
        <v>4</v>
      </c>
      <c r="C463" s="110">
        <v>0.00038555770740890025</v>
      </c>
      <c r="D463" s="106" t="s">
        <v>2021</v>
      </c>
      <c r="E463" s="106" t="b">
        <v>0</v>
      </c>
      <c r="F463" s="106" t="b">
        <v>0</v>
      </c>
      <c r="G463" s="106" t="b">
        <v>0</v>
      </c>
    </row>
    <row r="464" spans="1:7" ht="15">
      <c r="A464" s="108" t="s">
        <v>904</v>
      </c>
      <c r="B464" s="106">
        <v>4</v>
      </c>
      <c r="C464" s="110">
        <v>0.00042431041727499825</v>
      </c>
      <c r="D464" s="106" t="s">
        <v>2021</v>
      </c>
      <c r="E464" s="106" t="b">
        <v>0</v>
      </c>
      <c r="F464" s="106" t="b">
        <v>0</v>
      </c>
      <c r="G464" s="106" t="b">
        <v>0</v>
      </c>
    </row>
    <row r="465" spans="1:7" ht="15">
      <c r="A465" s="108" t="s">
        <v>905</v>
      </c>
      <c r="B465" s="106">
        <v>4</v>
      </c>
      <c r="C465" s="110">
        <v>0.00038555770740890025</v>
      </c>
      <c r="D465" s="106" t="s">
        <v>2021</v>
      </c>
      <c r="E465" s="106" t="b">
        <v>0</v>
      </c>
      <c r="F465" s="106" t="b">
        <v>0</v>
      </c>
      <c r="G465" s="106" t="b">
        <v>0</v>
      </c>
    </row>
    <row r="466" spans="1:7" ht="15">
      <c r="A466" s="108" t="s">
        <v>906</v>
      </c>
      <c r="B466" s="106">
        <v>4</v>
      </c>
      <c r="C466" s="110">
        <v>0.00038555770740890025</v>
      </c>
      <c r="D466" s="106" t="s">
        <v>2021</v>
      </c>
      <c r="E466" s="106" t="b">
        <v>0</v>
      </c>
      <c r="F466" s="106" t="b">
        <v>0</v>
      </c>
      <c r="G466" s="106" t="b">
        <v>0</v>
      </c>
    </row>
    <row r="467" spans="1:7" ht="15">
      <c r="A467" s="108" t="s">
        <v>907</v>
      </c>
      <c r="B467" s="106">
        <v>4</v>
      </c>
      <c r="C467" s="110">
        <v>0.00038555770740890025</v>
      </c>
      <c r="D467" s="106" t="s">
        <v>2021</v>
      </c>
      <c r="E467" s="106" t="b">
        <v>0</v>
      </c>
      <c r="F467" s="106" t="b">
        <v>0</v>
      </c>
      <c r="G467" s="106" t="b">
        <v>0</v>
      </c>
    </row>
    <row r="468" spans="1:7" ht="15">
      <c r="A468" s="108" t="s">
        <v>908</v>
      </c>
      <c r="B468" s="106">
        <v>4</v>
      </c>
      <c r="C468" s="110">
        <v>0.00042431041727499825</v>
      </c>
      <c r="D468" s="106" t="s">
        <v>2021</v>
      </c>
      <c r="E468" s="106" t="b">
        <v>0</v>
      </c>
      <c r="F468" s="106" t="b">
        <v>0</v>
      </c>
      <c r="G468" s="106" t="b">
        <v>0</v>
      </c>
    </row>
    <row r="469" spans="1:7" ht="15">
      <c r="A469" s="108" t="s">
        <v>909</v>
      </c>
      <c r="B469" s="106">
        <v>4</v>
      </c>
      <c r="C469" s="110">
        <v>0.0004789292941533113</v>
      </c>
      <c r="D469" s="106" t="s">
        <v>2021</v>
      </c>
      <c r="E469" s="106" t="b">
        <v>0</v>
      </c>
      <c r="F469" s="106" t="b">
        <v>0</v>
      </c>
      <c r="G469" s="106" t="b">
        <v>0</v>
      </c>
    </row>
    <row r="470" spans="1:7" ht="15">
      <c r="A470" s="108" t="s">
        <v>910</v>
      </c>
      <c r="B470" s="106">
        <v>4</v>
      </c>
      <c r="C470" s="110">
        <v>0.0004789292941533113</v>
      </c>
      <c r="D470" s="106" t="s">
        <v>2021</v>
      </c>
      <c r="E470" s="106" t="b">
        <v>0</v>
      </c>
      <c r="F470" s="106" t="b">
        <v>0</v>
      </c>
      <c r="G470" s="106" t="b">
        <v>0</v>
      </c>
    </row>
    <row r="471" spans="1:7" ht="15">
      <c r="A471" s="108" t="s">
        <v>911</v>
      </c>
      <c r="B471" s="106">
        <v>4</v>
      </c>
      <c r="C471" s="110">
        <v>0.00042431041727499825</v>
      </c>
      <c r="D471" s="106" t="s">
        <v>2021</v>
      </c>
      <c r="E471" s="106" t="b">
        <v>0</v>
      </c>
      <c r="F471" s="106" t="b">
        <v>0</v>
      </c>
      <c r="G471" s="106" t="b">
        <v>0</v>
      </c>
    </row>
    <row r="472" spans="1:7" ht="15">
      <c r="A472" s="108" t="s">
        <v>912</v>
      </c>
      <c r="B472" s="106">
        <v>4</v>
      </c>
      <c r="C472" s="110">
        <v>0.00038555770740890025</v>
      </c>
      <c r="D472" s="106" t="s">
        <v>2021</v>
      </c>
      <c r="E472" s="106" t="b">
        <v>0</v>
      </c>
      <c r="F472" s="106" t="b">
        <v>0</v>
      </c>
      <c r="G472" s="106" t="b">
        <v>0</v>
      </c>
    </row>
    <row r="473" spans="1:7" ht="15">
      <c r="A473" s="108" t="s">
        <v>913</v>
      </c>
      <c r="B473" s="106">
        <v>4</v>
      </c>
      <c r="C473" s="110">
        <v>0.00042431041727499825</v>
      </c>
      <c r="D473" s="106" t="s">
        <v>2021</v>
      </c>
      <c r="E473" s="106" t="b">
        <v>0</v>
      </c>
      <c r="F473" s="106" t="b">
        <v>0</v>
      </c>
      <c r="G473" s="106" t="b">
        <v>0</v>
      </c>
    </row>
    <row r="474" spans="1:7" ht="15">
      <c r="A474" s="108" t="s">
        <v>914</v>
      </c>
      <c r="B474" s="106">
        <v>4</v>
      </c>
      <c r="C474" s="110">
        <v>0.00042431041727499825</v>
      </c>
      <c r="D474" s="106" t="s">
        <v>2021</v>
      </c>
      <c r="E474" s="106" t="b">
        <v>0</v>
      </c>
      <c r="F474" s="106" t="b">
        <v>0</v>
      </c>
      <c r="G474" s="106" t="b">
        <v>0</v>
      </c>
    </row>
    <row r="475" spans="1:7" ht="15">
      <c r="A475" s="108" t="s">
        <v>915</v>
      </c>
      <c r="B475" s="106">
        <v>4</v>
      </c>
      <c r="C475" s="110">
        <v>0.00042431041727499825</v>
      </c>
      <c r="D475" s="106" t="s">
        <v>2021</v>
      </c>
      <c r="E475" s="106" t="b">
        <v>0</v>
      </c>
      <c r="F475" s="106" t="b">
        <v>0</v>
      </c>
      <c r="G475" s="106" t="b">
        <v>0</v>
      </c>
    </row>
    <row r="476" spans="1:7" ht="15">
      <c r="A476" s="108" t="s">
        <v>916</v>
      </c>
      <c r="B476" s="106">
        <v>4</v>
      </c>
      <c r="C476" s="110">
        <v>0.0004789292941533113</v>
      </c>
      <c r="D476" s="106" t="s">
        <v>2021</v>
      </c>
      <c r="E476" s="106" t="b">
        <v>0</v>
      </c>
      <c r="F476" s="106" t="b">
        <v>0</v>
      </c>
      <c r="G476" s="106" t="b">
        <v>0</v>
      </c>
    </row>
    <row r="477" spans="1:7" ht="15">
      <c r="A477" s="108" t="s">
        <v>917</v>
      </c>
      <c r="B477" s="106">
        <v>4</v>
      </c>
      <c r="C477" s="110">
        <v>0.00042431041727499825</v>
      </c>
      <c r="D477" s="106" t="s">
        <v>2021</v>
      </c>
      <c r="E477" s="106" t="b">
        <v>0</v>
      </c>
      <c r="F477" s="106" t="b">
        <v>0</v>
      </c>
      <c r="G477" s="106" t="b">
        <v>0</v>
      </c>
    </row>
    <row r="478" spans="1:7" ht="15">
      <c r="A478" s="108" t="s">
        <v>918</v>
      </c>
      <c r="B478" s="106">
        <v>4</v>
      </c>
      <c r="C478" s="110">
        <v>0.0004789292941533113</v>
      </c>
      <c r="D478" s="106" t="s">
        <v>2021</v>
      </c>
      <c r="E478" s="106" t="b">
        <v>0</v>
      </c>
      <c r="F478" s="106" t="b">
        <v>0</v>
      </c>
      <c r="G478" s="106" t="b">
        <v>0</v>
      </c>
    </row>
    <row r="479" spans="1:7" ht="15">
      <c r="A479" s="108" t="s">
        <v>919</v>
      </c>
      <c r="B479" s="106">
        <v>4</v>
      </c>
      <c r="C479" s="110">
        <v>0.0004789292941533113</v>
      </c>
      <c r="D479" s="106" t="s">
        <v>2021</v>
      </c>
      <c r="E479" s="106" t="b">
        <v>0</v>
      </c>
      <c r="F479" s="106" t="b">
        <v>0</v>
      </c>
      <c r="G479" s="106" t="b">
        <v>0</v>
      </c>
    </row>
    <row r="480" spans="1:7" ht="15">
      <c r="A480" s="108" t="s">
        <v>920</v>
      </c>
      <c r="B480" s="106">
        <v>4</v>
      </c>
      <c r="C480" s="110">
        <v>0.00042431041727499825</v>
      </c>
      <c r="D480" s="106" t="s">
        <v>2021</v>
      </c>
      <c r="E480" s="106" t="b">
        <v>0</v>
      </c>
      <c r="F480" s="106" t="b">
        <v>0</v>
      </c>
      <c r="G480" s="106" t="b">
        <v>0</v>
      </c>
    </row>
    <row r="481" spans="1:7" ht="15">
      <c r="A481" s="108" t="s">
        <v>921</v>
      </c>
      <c r="B481" s="106">
        <v>4</v>
      </c>
      <c r="C481" s="110">
        <v>0.0004789292941533113</v>
      </c>
      <c r="D481" s="106" t="s">
        <v>2021</v>
      </c>
      <c r="E481" s="106" t="b">
        <v>0</v>
      </c>
      <c r="F481" s="106" t="b">
        <v>0</v>
      </c>
      <c r="G481" s="106" t="b">
        <v>0</v>
      </c>
    </row>
    <row r="482" spans="1:7" ht="15">
      <c r="A482" s="108" t="s">
        <v>922</v>
      </c>
      <c r="B482" s="106">
        <v>4</v>
      </c>
      <c r="C482" s="110">
        <v>0.00038555770740890025</v>
      </c>
      <c r="D482" s="106" t="s">
        <v>2021</v>
      </c>
      <c r="E482" s="106" t="b">
        <v>0</v>
      </c>
      <c r="F482" s="106" t="b">
        <v>0</v>
      </c>
      <c r="G482" s="106" t="b">
        <v>0</v>
      </c>
    </row>
    <row r="483" spans="1:7" ht="15">
      <c r="A483" s="108" t="s">
        <v>923</v>
      </c>
      <c r="B483" s="106">
        <v>4</v>
      </c>
      <c r="C483" s="110">
        <v>0.00038555770740890025</v>
      </c>
      <c r="D483" s="106" t="s">
        <v>2021</v>
      </c>
      <c r="E483" s="106" t="b">
        <v>0</v>
      </c>
      <c r="F483" s="106" t="b">
        <v>0</v>
      </c>
      <c r="G483" s="106" t="b">
        <v>0</v>
      </c>
    </row>
    <row r="484" spans="1:7" ht="15">
      <c r="A484" s="108" t="s">
        <v>924</v>
      </c>
      <c r="B484" s="106">
        <v>4</v>
      </c>
      <c r="C484" s="110">
        <v>0.00038555770740890025</v>
      </c>
      <c r="D484" s="106" t="s">
        <v>2021</v>
      </c>
      <c r="E484" s="106" t="b">
        <v>0</v>
      </c>
      <c r="F484" s="106" t="b">
        <v>0</v>
      </c>
      <c r="G484" s="106" t="b">
        <v>0</v>
      </c>
    </row>
    <row r="485" spans="1:7" ht="15">
      <c r="A485" s="108" t="s">
        <v>925</v>
      </c>
      <c r="B485" s="106">
        <v>4</v>
      </c>
      <c r="C485" s="110">
        <v>0.00042431041727499825</v>
      </c>
      <c r="D485" s="106" t="s">
        <v>2021</v>
      </c>
      <c r="E485" s="106" t="b">
        <v>0</v>
      </c>
      <c r="F485" s="106" t="b">
        <v>0</v>
      </c>
      <c r="G485" s="106" t="b">
        <v>0</v>
      </c>
    </row>
    <row r="486" spans="1:7" ht="15">
      <c r="A486" s="108" t="s">
        <v>926</v>
      </c>
      <c r="B486" s="106">
        <v>4</v>
      </c>
      <c r="C486" s="110">
        <v>0.00038555770740890025</v>
      </c>
      <c r="D486" s="106" t="s">
        <v>2021</v>
      </c>
      <c r="E486" s="106" t="b">
        <v>0</v>
      </c>
      <c r="F486" s="106" t="b">
        <v>0</v>
      </c>
      <c r="G486" s="106" t="b">
        <v>0</v>
      </c>
    </row>
    <row r="487" spans="1:7" ht="15">
      <c r="A487" s="108" t="s">
        <v>927</v>
      </c>
      <c r="B487" s="106">
        <v>4</v>
      </c>
      <c r="C487" s="110">
        <v>0.00038555770740890025</v>
      </c>
      <c r="D487" s="106" t="s">
        <v>2021</v>
      </c>
      <c r="E487" s="106" t="b">
        <v>0</v>
      </c>
      <c r="F487" s="106" t="b">
        <v>0</v>
      </c>
      <c r="G487" s="106" t="b">
        <v>0</v>
      </c>
    </row>
    <row r="488" spans="1:7" ht="15">
      <c r="A488" s="108" t="s">
        <v>928</v>
      </c>
      <c r="B488" s="106">
        <v>4</v>
      </c>
      <c r="C488" s="110">
        <v>0.00038555770740890025</v>
      </c>
      <c r="D488" s="106" t="s">
        <v>2021</v>
      </c>
      <c r="E488" s="106" t="b">
        <v>0</v>
      </c>
      <c r="F488" s="106" t="b">
        <v>0</v>
      </c>
      <c r="G488" s="106" t="b">
        <v>0</v>
      </c>
    </row>
    <row r="489" spans="1:7" ht="15">
      <c r="A489" s="108" t="s">
        <v>929</v>
      </c>
      <c r="B489" s="106">
        <v>4</v>
      </c>
      <c r="C489" s="110">
        <v>0.00038555770740890025</v>
      </c>
      <c r="D489" s="106" t="s">
        <v>2021</v>
      </c>
      <c r="E489" s="106" t="b">
        <v>0</v>
      </c>
      <c r="F489" s="106" t="b">
        <v>0</v>
      </c>
      <c r="G489" s="106" t="b">
        <v>0</v>
      </c>
    </row>
    <row r="490" spans="1:7" ht="15">
      <c r="A490" s="108" t="s">
        <v>930</v>
      </c>
      <c r="B490" s="106">
        <v>4</v>
      </c>
      <c r="C490" s="110">
        <v>0.00038555770740890025</v>
      </c>
      <c r="D490" s="106" t="s">
        <v>2021</v>
      </c>
      <c r="E490" s="106" t="b">
        <v>0</v>
      </c>
      <c r="F490" s="106" t="b">
        <v>0</v>
      </c>
      <c r="G490" s="106" t="b">
        <v>0</v>
      </c>
    </row>
    <row r="491" spans="1:7" ht="15">
      <c r="A491" s="108" t="s">
        <v>931</v>
      </c>
      <c r="B491" s="106">
        <v>4</v>
      </c>
      <c r="C491" s="110">
        <v>0.0004789292941533113</v>
      </c>
      <c r="D491" s="106" t="s">
        <v>2021</v>
      </c>
      <c r="E491" s="106" t="b">
        <v>0</v>
      </c>
      <c r="F491" s="106" t="b">
        <v>0</v>
      </c>
      <c r="G491" s="106" t="b">
        <v>0</v>
      </c>
    </row>
    <row r="492" spans="1:7" ht="15">
      <c r="A492" s="108" t="s">
        <v>932</v>
      </c>
      <c r="B492" s="106">
        <v>4</v>
      </c>
      <c r="C492" s="110">
        <v>0.0004789292941533113</v>
      </c>
      <c r="D492" s="106" t="s">
        <v>2021</v>
      </c>
      <c r="E492" s="106" t="b">
        <v>0</v>
      </c>
      <c r="F492" s="106" t="b">
        <v>0</v>
      </c>
      <c r="G492" s="106" t="b">
        <v>0</v>
      </c>
    </row>
    <row r="493" spans="1:7" ht="15">
      <c r="A493" s="108" t="s">
        <v>933</v>
      </c>
      <c r="B493" s="106">
        <v>4</v>
      </c>
      <c r="C493" s="110">
        <v>0.00038555770740890025</v>
      </c>
      <c r="D493" s="106" t="s">
        <v>2021</v>
      </c>
      <c r="E493" s="106" t="b">
        <v>0</v>
      </c>
      <c r="F493" s="106" t="b">
        <v>0</v>
      </c>
      <c r="G493" s="106" t="b">
        <v>0</v>
      </c>
    </row>
    <row r="494" spans="1:7" ht="15">
      <c r="A494" s="108" t="s">
        <v>934</v>
      </c>
      <c r="B494" s="106">
        <v>4</v>
      </c>
      <c r="C494" s="110">
        <v>0.00038555770740890025</v>
      </c>
      <c r="D494" s="106" t="s">
        <v>2021</v>
      </c>
      <c r="E494" s="106" t="b">
        <v>0</v>
      </c>
      <c r="F494" s="106" t="b">
        <v>0</v>
      </c>
      <c r="G494" s="106" t="b">
        <v>0</v>
      </c>
    </row>
    <row r="495" spans="1:7" ht="15">
      <c r="A495" s="108" t="s">
        <v>935</v>
      </c>
      <c r="B495" s="106">
        <v>4</v>
      </c>
      <c r="C495" s="110">
        <v>0.00042431041727499825</v>
      </c>
      <c r="D495" s="106" t="s">
        <v>2021</v>
      </c>
      <c r="E495" s="106" t="b">
        <v>0</v>
      </c>
      <c r="F495" s="106" t="b">
        <v>0</v>
      </c>
      <c r="G495" s="106" t="b">
        <v>0</v>
      </c>
    </row>
    <row r="496" spans="1:7" ht="15">
      <c r="A496" s="108" t="s">
        <v>936</v>
      </c>
      <c r="B496" s="106">
        <v>4</v>
      </c>
      <c r="C496" s="110">
        <v>0.00038555770740890025</v>
      </c>
      <c r="D496" s="106" t="s">
        <v>2021</v>
      </c>
      <c r="E496" s="106" t="b">
        <v>0</v>
      </c>
      <c r="F496" s="106" t="b">
        <v>0</v>
      </c>
      <c r="G496" s="106" t="b">
        <v>0</v>
      </c>
    </row>
    <row r="497" spans="1:7" ht="15">
      <c r="A497" s="108" t="s">
        <v>937</v>
      </c>
      <c r="B497" s="106">
        <v>4</v>
      </c>
      <c r="C497" s="110">
        <v>0.00042431041727499825</v>
      </c>
      <c r="D497" s="106" t="s">
        <v>2021</v>
      </c>
      <c r="E497" s="106" t="b">
        <v>0</v>
      </c>
      <c r="F497" s="106" t="b">
        <v>0</v>
      </c>
      <c r="G497" s="106" t="b">
        <v>0</v>
      </c>
    </row>
    <row r="498" spans="1:7" ht="15">
      <c r="A498" s="108" t="s">
        <v>938</v>
      </c>
      <c r="B498" s="106">
        <v>4</v>
      </c>
      <c r="C498" s="110">
        <v>0.00038555770740890025</v>
      </c>
      <c r="D498" s="106" t="s">
        <v>2021</v>
      </c>
      <c r="E498" s="106" t="b">
        <v>0</v>
      </c>
      <c r="F498" s="106" t="b">
        <v>0</v>
      </c>
      <c r="G498" s="106" t="b">
        <v>0</v>
      </c>
    </row>
    <row r="499" spans="1:7" ht="15">
      <c r="A499" s="108" t="s">
        <v>939</v>
      </c>
      <c r="B499" s="106">
        <v>4</v>
      </c>
      <c r="C499" s="110">
        <v>0.00042431041727499825</v>
      </c>
      <c r="D499" s="106" t="s">
        <v>2021</v>
      </c>
      <c r="E499" s="106" t="b">
        <v>0</v>
      </c>
      <c r="F499" s="106" t="b">
        <v>0</v>
      </c>
      <c r="G499" s="106" t="b">
        <v>0</v>
      </c>
    </row>
    <row r="500" spans="1:7" ht="15">
      <c r="A500" s="108" t="s">
        <v>940</v>
      </c>
      <c r="B500" s="106">
        <v>4</v>
      </c>
      <c r="C500" s="110">
        <v>0.00038555770740890025</v>
      </c>
      <c r="D500" s="106" t="s">
        <v>2021</v>
      </c>
      <c r="E500" s="106" t="b">
        <v>0</v>
      </c>
      <c r="F500" s="106" t="b">
        <v>0</v>
      </c>
      <c r="G500" s="106" t="b">
        <v>0</v>
      </c>
    </row>
    <row r="501" spans="1:7" ht="15">
      <c r="A501" s="108" t="s">
        <v>941</v>
      </c>
      <c r="B501" s="106">
        <v>4</v>
      </c>
      <c r="C501" s="110">
        <v>0.0004789292941533113</v>
      </c>
      <c r="D501" s="106" t="s">
        <v>2021</v>
      </c>
      <c r="E501" s="106" t="b">
        <v>0</v>
      </c>
      <c r="F501" s="106" t="b">
        <v>0</v>
      </c>
      <c r="G501" s="106" t="b">
        <v>0</v>
      </c>
    </row>
    <row r="502" spans="1:7" ht="15">
      <c r="A502" s="108" t="s">
        <v>942</v>
      </c>
      <c r="B502" s="106">
        <v>4</v>
      </c>
      <c r="C502" s="110">
        <v>0.0005723008808977224</v>
      </c>
      <c r="D502" s="106" t="s">
        <v>2021</v>
      </c>
      <c r="E502" s="106" t="b">
        <v>0</v>
      </c>
      <c r="F502" s="106" t="b">
        <v>0</v>
      </c>
      <c r="G502" s="106" t="b">
        <v>0</v>
      </c>
    </row>
    <row r="503" spans="1:7" ht="15">
      <c r="A503" s="108" t="s">
        <v>943</v>
      </c>
      <c r="B503" s="106">
        <v>4</v>
      </c>
      <c r="C503" s="110">
        <v>0.0004789292941533113</v>
      </c>
      <c r="D503" s="106" t="s">
        <v>2021</v>
      </c>
      <c r="E503" s="106" t="b">
        <v>0</v>
      </c>
      <c r="F503" s="106" t="b">
        <v>0</v>
      </c>
      <c r="G503" s="106" t="b">
        <v>0</v>
      </c>
    </row>
    <row r="504" spans="1:7" ht="15">
      <c r="A504" s="108" t="s">
        <v>944</v>
      </c>
      <c r="B504" s="106">
        <v>4</v>
      </c>
      <c r="C504" s="110">
        <v>0.00042431041727499825</v>
      </c>
      <c r="D504" s="106" t="s">
        <v>2021</v>
      </c>
      <c r="E504" s="106" t="b">
        <v>0</v>
      </c>
      <c r="F504" s="106" t="b">
        <v>0</v>
      </c>
      <c r="G504" s="106" t="b">
        <v>0</v>
      </c>
    </row>
    <row r="505" spans="1:7" ht="15">
      <c r="A505" s="108" t="s">
        <v>945</v>
      </c>
      <c r="B505" s="106">
        <v>4</v>
      </c>
      <c r="C505" s="110">
        <v>0.00038555770740890025</v>
      </c>
      <c r="D505" s="106" t="s">
        <v>2021</v>
      </c>
      <c r="E505" s="106" t="b">
        <v>0</v>
      </c>
      <c r="F505" s="106" t="b">
        <v>0</v>
      </c>
      <c r="G505" s="106" t="b">
        <v>0</v>
      </c>
    </row>
    <row r="506" spans="1:7" ht="15">
      <c r="A506" s="108" t="s">
        <v>946</v>
      </c>
      <c r="B506" s="106">
        <v>4</v>
      </c>
      <c r="C506" s="110">
        <v>0.0004789292941533113</v>
      </c>
      <c r="D506" s="106" t="s">
        <v>2021</v>
      </c>
      <c r="E506" s="106" t="b">
        <v>0</v>
      </c>
      <c r="F506" s="106" t="b">
        <v>0</v>
      </c>
      <c r="G506" s="106" t="b">
        <v>0</v>
      </c>
    </row>
    <row r="507" spans="1:7" ht="15">
      <c r="A507" s="108" t="s">
        <v>947</v>
      </c>
      <c r="B507" s="106">
        <v>4</v>
      </c>
      <c r="C507" s="110">
        <v>0.00042431041727499825</v>
      </c>
      <c r="D507" s="106" t="s">
        <v>2021</v>
      </c>
      <c r="E507" s="106" t="b">
        <v>0</v>
      </c>
      <c r="F507" s="106" t="b">
        <v>0</v>
      </c>
      <c r="G507" s="106" t="b">
        <v>0</v>
      </c>
    </row>
    <row r="508" spans="1:7" ht="15">
      <c r="A508" s="108" t="s">
        <v>948</v>
      </c>
      <c r="B508" s="106">
        <v>4</v>
      </c>
      <c r="C508" s="110">
        <v>0.00042431041727499825</v>
      </c>
      <c r="D508" s="106" t="s">
        <v>2021</v>
      </c>
      <c r="E508" s="106" t="b">
        <v>0</v>
      </c>
      <c r="F508" s="106" t="b">
        <v>0</v>
      </c>
      <c r="G508" s="106" t="b">
        <v>0</v>
      </c>
    </row>
    <row r="509" spans="1:7" ht="15">
      <c r="A509" s="108" t="s">
        <v>949</v>
      </c>
      <c r="B509" s="106">
        <v>4</v>
      </c>
      <c r="C509" s="110">
        <v>0.00042431041727499825</v>
      </c>
      <c r="D509" s="106" t="s">
        <v>2021</v>
      </c>
      <c r="E509" s="106" t="b">
        <v>0</v>
      </c>
      <c r="F509" s="106" t="b">
        <v>0</v>
      </c>
      <c r="G509" s="106" t="b">
        <v>0</v>
      </c>
    </row>
    <row r="510" spans="1:7" ht="15">
      <c r="A510" s="108" t="s">
        <v>950</v>
      </c>
      <c r="B510" s="106">
        <v>4</v>
      </c>
      <c r="C510" s="110">
        <v>0.0004789292941533113</v>
      </c>
      <c r="D510" s="106" t="s">
        <v>2021</v>
      </c>
      <c r="E510" s="106" t="b">
        <v>0</v>
      </c>
      <c r="F510" s="106" t="b">
        <v>0</v>
      </c>
      <c r="G510" s="106" t="b">
        <v>0</v>
      </c>
    </row>
    <row r="511" spans="1:7" ht="15">
      <c r="A511" s="108" t="s">
        <v>951</v>
      </c>
      <c r="B511" s="106">
        <v>4</v>
      </c>
      <c r="C511" s="110">
        <v>0.00042431041727499825</v>
      </c>
      <c r="D511" s="106" t="s">
        <v>2021</v>
      </c>
      <c r="E511" s="106" t="b">
        <v>0</v>
      </c>
      <c r="F511" s="106" t="b">
        <v>0</v>
      </c>
      <c r="G511" s="106" t="b">
        <v>0</v>
      </c>
    </row>
    <row r="512" spans="1:7" ht="15">
      <c r="A512" s="108" t="s">
        <v>952</v>
      </c>
      <c r="B512" s="106">
        <v>4</v>
      </c>
      <c r="C512" s="110">
        <v>0.00038555770740890025</v>
      </c>
      <c r="D512" s="106" t="s">
        <v>2021</v>
      </c>
      <c r="E512" s="106" t="b">
        <v>0</v>
      </c>
      <c r="F512" s="106" t="b">
        <v>0</v>
      </c>
      <c r="G512" s="106" t="b">
        <v>0</v>
      </c>
    </row>
    <row r="513" spans="1:7" ht="15">
      <c r="A513" s="108" t="s">
        <v>953</v>
      </c>
      <c r="B513" s="106">
        <v>4</v>
      </c>
      <c r="C513" s="110">
        <v>0.0004789292941533113</v>
      </c>
      <c r="D513" s="106" t="s">
        <v>2021</v>
      </c>
      <c r="E513" s="106" t="b">
        <v>0</v>
      </c>
      <c r="F513" s="106" t="b">
        <v>0</v>
      </c>
      <c r="G513" s="106" t="b">
        <v>0</v>
      </c>
    </row>
    <row r="514" spans="1:7" ht="15">
      <c r="A514" s="108" t="s">
        <v>954</v>
      </c>
      <c r="B514" s="106">
        <v>4</v>
      </c>
      <c r="C514" s="110">
        <v>0.0004789292941533113</v>
      </c>
      <c r="D514" s="106" t="s">
        <v>2021</v>
      </c>
      <c r="E514" s="106" t="b">
        <v>0</v>
      </c>
      <c r="F514" s="106" t="b">
        <v>0</v>
      </c>
      <c r="G514" s="106" t="b">
        <v>0</v>
      </c>
    </row>
    <row r="515" spans="1:7" ht="15">
      <c r="A515" s="108" t="s">
        <v>955</v>
      </c>
      <c r="B515" s="106">
        <v>4</v>
      </c>
      <c r="C515" s="110">
        <v>0.00038555770740890025</v>
      </c>
      <c r="D515" s="106" t="s">
        <v>2021</v>
      </c>
      <c r="E515" s="106" t="b">
        <v>0</v>
      </c>
      <c r="F515" s="106" t="b">
        <v>0</v>
      </c>
      <c r="G515" s="106" t="b">
        <v>0</v>
      </c>
    </row>
    <row r="516" spans="1:7" ht="15">
      <c r="A516" s="108" t="s">
        <v>956</v>
      </c>
      <c r="B516" s="106">
        <v>4</v>
      </c>
      <c r="C516" s="110">
        <v>0.00038555770740890025</v>
      </c>
      <c r="D516" s="106" t="s">
        <v>2021</v>
      </c>
      <c r="E516" s="106" t="b">
        <v>0</v>
      </c>
      <c r="F516" s="106" t="b">
        <v>0</v>
      </c>
      <c r="G516" s="106" t="b">
        <v>0</v>
      </c>
    </row>
    <row r="517" spans="1:7" ht="15">
      <c r="A517" s="108" t="s">
        <v>957</v>
      </c>
      <c r="B517" s="106">
        <v>4</v>
      </c>
      <c r="C517" s="110">
        <v>0.00038555770740890025</v>
      </c>
      <c r="D517" s="106" t="s">
        <v>2021</v>
      </c>
      <c r="E517" s="106" t="b">
        <v>0</v>
      </c>
      <c r="F517" s="106" t="b">
        <v>0</v>
      </c>
      <c r="G517" s="106" t="b">
        <v>0</v>
      </c>
    </row>
    <row r="518" spans="1:7" ht="15">
      <c r="A518" s="108" t="s">
        <v>958</v>
      </c>
      <c r="B518" s="106">
        <v>4</v>
      </c>
      <c r="C518" s="110">
        <v>0.00042431041727499825</v>
      </c>
      <c r="D518" s="106" t="s">
        <v>2021</v>
      </c>
      <c r="E518" s="106" t="b">
        <v>0</v>
      </c>
      <c r="F518" s="106" t="b">
        <v>0</v>
      </c>
      <c r="G518" s="106" t="b">
        <v>0</v>
      </c>
    </row>
    <row r="519" spans="1:7" ht="15">
      <c r="A519" s="108" t="s">
        <v>959</v>
      </c>
      <c r="B519" s="106">
        <v>4</v>
      </c>
      <c r="C519" s="110">
        <v>0.0004789292941533113</v>
      </c>
      <c r="D519" s="106" t="s">
        <v>2021</v>
      </c>
      <c r="E519" s="106" t="b">
        <v>0</v>
      </c>
      <c r="F519" s="106" t="b">
        <v>0</v>
      </c>
      <c r="G519" s="106" t="b">
        <v>0</v>
      </c>
    </row>
    <row r="520" spans="1:7" ht="15">
      <c r="A520" s="108" t="s">
        <v>960</v>
      </c>
      <c r="B520" s="106">
        <v>4</v>
      </c>
      <c r="C520" s="110">
        <v>0.00038555770740890025</v>
      </c>
      <c r="D520" s="106" t="s">
        <v>2021</v>
      </c>
      <c r="E520" s="106" t="b">
        <v>0</v>
      </c>
      <c r="F520" s="106" t="b">
        <v>0</v>
      </c>
      <c r="G520" s="106" t="b">
        <v>0</v>
      </c>
    </row>
    <row r="521" spans="1:7" ht="15">
      <c r="A521" s="108" t="s">
        <v>961</v>
      </c>
      <c r="B521" s="106">
        <v>4</v>
      </c>
      <c r="C521" s="110">
        <v>0.00038555770740890025</v>
      </c>
      <c r="D521" s="106" t="s">
        <v>2021</v>
      </c>
      <c r="E521" s="106" t="b">
        <v>0</v>
      </c>
      <c r="F521" s="106" t="b">
        <v>0</v>
      </c>
      <c r="G521" s="106" t="b">
        <v>0</v>
      </c>
    </row>
    <row r="522" spans="1:7" ht="15">
      <c r="A522" s="108" t="s">
        <v>962</v>
      </c>
      <c r="B522" s="106">
        <v>4</v>
      </c>
      <c r="C522" s="110">
        <v>0.00038555770740890025</v>
      </c>
      <c r="D522" s="106" t="s">
        <v>2021</v>
      </c>
      <c r="E522" s="106" t="b">
        <v>0</v>
      </c>
      <c r="F522" s="106" t="b">
        <v>0</v>
      </c>
      <c r="G522" s="106" t="b">
        <v>0</v>
      </c>
    </row>
    <row r="523" spans="1:7" ht="15">
      <c r="A523" s="108" t="s">
        <v>963</v>
      </c>
      <c r="B523" s="106">
        <v>4</v>
      </c>
      <c r="C523" s="110">
        <v>0.0004789292941533113</v>
      </c>
      <c r="D523" s="106" t="s">
        <v>2021</v>
      </c>
      <c r="E523" s="106" t="b">
        <v>0</v>
      </c>
      <c r="F523" s="106" t="b">
        <v>0</v>
      </c>
      <c r="G523" s="106" t="b">
        <v>0</v>
      </c>
    </row>
    <row r="524" spans="1:7" ht="15">
      <c r="A524" s="108" t="s">
        <v>964</v>
      </c>
      <c r="B524" s="106">
        <v>4</v>
      </c>
      <c r="C524" s="110">
        <v>0.00042431041727499825</v>
      </c>
      <c r="D524" s="106" t="s">
        <v>2021</v>
      </c>
      <c r="E524" s="106" t="b">
        <v>0</v>
      </c>
      <c r="F524" s="106" t="b">
        <v>0</v>
      </c>
      <c r="G524" s="106" t="b">
        <v>0</v>
      </c>
    </row>
    <row r="525" spans="1:7" ht="15">
      <c r="A525" s="108" t="s">
        <v>965</v>
      </c>
      <c r="B525" s="106">
        <v>4</v>
      </c>
      <c r="C525" s="110">
        <v>0.00038555770740890025</v>
      </c>
      <c r="D525" s="106" t="s">
        <v>2021</v>
      </c>
      <c r="E525" s="106" t="b">
        <v>0</v>
      </c>
      <c r="F525" s="106" t="b">
        <v>0</v>
      </c>
      <c r="G525" s="106" t="b">
        <v>0</v>
      </c>
    </row>
    <row r="526" spans="1:7" ht="15">
      <c r="A526" s="108" t="s">
        <v>966</v>
      </c>
      <c r="B526" s="106">
        <v>4</v>
      </c>
      <c r="C526" s="110">
        <v>0.0004789292941533113</v>
      </c>
      <c r="D526" s="106" t="s">
        <v>2021</v>
      </c>
      <c r="E526" s="106" t="b">
        <v>0</v>
      </c>
      <c r="F526" s="106" t="b">
        <v>0</v>
      </c>
      <c r="G526" s="106" t="b">
        <v>0</v>
      </c>
    </row>
    <row r="527" spans="1:7" ht="15">
      <c r="A527" s="108" t="s">
        <v>967</v>
      </c>
      <c r="B527" s="106">
        <v>4</v>
      </c>
      <c r="C527" s="110">
        <v>0.0004789292941533113</v>
      </c>
      <c r="D527" s="106" t="s">
        <v>2021</v>
      </c>
      <c r="E527" s="106" t="b">
        <v>0</v>
      </c>
      <c r="F527" s="106" t="b">
        <v>0</v>
      </c>
      <c r="G527" s="106" t="b">
        <v>0</v>
      </c>
    </row>
    <row r="528" spans="1:7" ht="15">
      <c r="A528" s="108" t="s">
        <v>968</v>
      </c>
      <c r="B528" s="106">
        <v>4</v>
      </c>
      <c r="C528" s="110">
        <v>0.0004789292941533113</v>
      </c>
      <c r="D528" s="106" t="s">
        <v>2021</v>
      </c>
      <c r="E528" s="106" t="b">
        <v>0</v>
      </c>
      <c r="F528" s="106" t="b">
        <v>0</v>
      </c>
      <c r="G528" s="106" t="b">
        <v>0</v>
      </c>
    </row>
    <row r="529" spans="1:7" ht="15">
      <c r="A529" s="108" t="s">
        <v>969</v>
      </c>
      <c r="B529" s="106">
        <v>4</v>
      </c>
      <c r="C529" s="110">
        <v>0.00042431041727499825</v>
      </c>
      <c r="D529" s="106" t="s">
        <v>2021</v>
      </c>
      <c r="E529" s="106" t="b">
        <v>0</v>
      </c>
      <c r="F529" s="106" t="b">
        <v>0</v>
      </c>
      <c r="G529" s="106" t="b">
        <v>0</v>
      </c>
    </row>
    <row r="530" spans="1:7" ht="15">
      <c r="A530" s="108" t="s">
        <v>970</v>
      </c>
      <c r="B530" s="106">
        <v>4</v>
      </c>
      <c r="C530" s="110">
        <v>0.0004789292941533113</v>
      </c>
      <c r="D530" s="106" t="s">
        <v>2021</v>
      </c>
      <c r="E530" s="106" t="b">
        <v>0</v>
      </c>
      <c r="F530" s="106" t="b">
        <v>0</v>
      </c>
      <c r="G530" s="106" t="b">
        <v>0</v>
      </c>
    </row>
    <row r="531" spans="1:7" ht="15">
      <c r="A531" s="108" t="s">
        <v>971</v>
      </c>
      <c r="B531" s="106">
        <v>4</v>
      </c>
      <c r="C531" s="110">
        <v>0.00038555770740890025</v>
      </c>
      <c r="D531" s="106" t="s">
        <v>2021</v>
      </c>
      <c r="E531" s="106" t="b">
        <v>0</v>
      </c>
      <c r="F531" s="106" t="b">
        <v>0</v>
      </c>
      <c r="G531" s="106" t="b">
        <v>0</v>
      </c>
    </row>
    <row r="532" spans="1:7" ht="15">
      <c r="A532" s="108" t="s">
        <v>972</v>
      </c>
      <c r="B532" s="106">
        <v>4</v>
      </c>
      <c r="C532" s="110">
        <v>0.00042431041727499825</v>
      </c>
      <c r="D532" s="106" t="s">
        <v>2021</v>
      </c>
      <c r="E532" s="106" t="b">
        <v>0</v>
      </c>
      <c r="F532" s="106" t="b">
        <v>0</v>
      </c>
      <c r="G532" s="106" t="b">
        <v>0</v>
      </c>
    </row>
    <row r="533" spans="1:7" ht="15">
      <c r="A533" s="108" t="s">
        <v>973</v>
      </c>
      <c r="B533" s="106">
        <v>4</v>
      </c>
      <c r="C533" s="110">
        <v>0.00038555770740890025</v>
      </c>
      <c r="D533" s="106" t="s">
        <v>2021</v>
      </c>
      <c r="E533" s="106" t="b">
        <v>0</v>
      </c>
      <c r="F533" s="106" t="b">
        <v>0</v>
      </c>
      <c r="G533" s="106" t="b">
        <v>0</v>
      </c>
    </row>
    <row r="534" spans="1:7" ht="15">
      <c r="A534" s="108" t="s">
        <v>974</v>
      </c>
      <c r="B534" s="106">
        <v>4</v>
      </c>
      <c r="C534" s="110">
        <v>0.00038555770740890025</v>
      </c>
      <c r="D534" s="106" t="s">
        <v>2021</v>
      </c>
      <c r="E534" s="106" t="b">
        <v>0</v>
      </c>
      <c r="F534" s="106" t="b">
        <v>0</v>
      </c>
      <c r="G534" s="106" t="b">
        <v>0</v>
      </c>
    </row>
    <row r="535" spans="1:7" ht="15">
      <c r="A535" s="108" t="s">
        <v>975</v>
      </c>
      <c r="B535" s="106">
        <v>4</v>
      </c>
      <c r="C535" s="110">
        <v>0.00038555770740890025</v>
      </c>
      <c r="D535" s="106" t="s">
        <v>2021</v>
      </c>
      <c r="E535" s="106" t="b">
        <v>0</v>
      </c>
      <c r="F535" s="106" t="b">
        <v>0</v>
      </c>
      <c r="G535" s="106" t="b">
        <v>0</v>
      </c>
    </row>
    <row r="536" spans="1:7" ht="15">
      <c r="A536" s="108" t="s">
        <v>976</v>
      </c>
      <c r="B536" s="106">
        <v>4</v>
      </c>
      <c r="C536" s="110">
        <v>0.00038555770740890025</v>
      </c>
      <c r="D536" s="106" t="s">
        <v>2021</v>
      </c>
      <c r="E536" s="106" t="b">
        <v>0</v>
      </c>
      <c r="F536" s="106" t="b">
        <v>0</v>
      </c>
      <c r="G536" s="106" t="b">
        <v>0</v>
      </c>
    </row>
    <row r="537" spans="1:7" ht="15">
      <c r="A537" s="108" t="s">
        <v>977</v>
      </c>
      <c r="B537" s="106">
        <v>4</v>
      </c>
      <c r="C537" s="110">
        <v>0.00038555770740890025</v>
      </c>
      <c r="D537" s="106" t="s">
        <v>2021</v>
      </c>
      <c r="E537" s="106" t="b">
        <v>0</v>
      </c>
      <c r="F537" s="106" t="b">
        <v>0</v>
      </c>
      <c r="G537" s="106" t="b">
        <v>0</v>
      </c>
    </row>
    <row r="538" spans="1:7" ht="15">
      <c r="A538" s="108" t="s">
        <v>978</v>
      </c>
      <c r="B538" s="106">
        <v>4</v>
      </c>
      <c r="C538" s="110">
        <v>0.00038555770740890025</v>
      </c>
      <c r="D538" s="106" t="s">
        <v>2021</v>
      </c>
      <c r="E538" s="106" t="b">
        <v>0</v>
      </c>
      <c r="F538" s="106" t="b">
        <v>0</v>
      </c>
      <c r="G538" s="106" t="b">
        <v>0</v>
      </c>
    </row>
    <row r="539" spans="1:7" ht="15">
      <c r="A539" s="108" t="s">
        <v>979</v>
      </c>
      <c r="B539" s="106">
        <v>4</v>
      </c>
      <c r="C539" s="110">
        <v>0.00038555770740890025</v>
      </c>
      <c r="D539" s="106" t="s">
        <v>2021</v>
      </c>
      <c r="E539" s="106" t="b">
        <v>0</v>
      </c>
      <c r="F539" s="106" t="b">
        <v>0</v>
      </c>
      <c r="G539" s="106" t="b">
        <v>0</v>
      </c>
    </row>
    <row r="540" spans="1:7" ht="15">
      <c r="A540" s="108" t="s">
        <v>980</v>
      </c>
      <c r="B540" s="106">
        <v>4</v>
      </c>
      <c r="C540" s="110">
        <v>0.00042431041727499825</v>
      </c>
      <c r="D540" s="106" t="s">
        <v>2021</v>
      </c>
      <c r="E540" s="106" t="b">
        <v>0</v>
      </c>
      <c r="F540" s="106" t="b">
        <v>0</v>
      </c>
      <c r="G540" s="106" t="b">
        <v>0</v>
      </c>
    </row>
    <row r="541" spans="1:7" ht="15">
      <c r="A541" s="108" t="s">
        <v>981</v>
      </c>
      <c r="B541" s="106">
        <v>4</v>
      </c>
      <c r="C541" s="110">
        <v>0.00042431041727499825</v>
      </c>
      <c r="D541" s="106" t="s">
        <v>2021</v>
      </c>
      <c r="E541" s="106" t="b">
        <v>0</v>
      </c>
      <c r="F541" s="106" t="b">
        <v>0</v>
      </c>
      <c r="G541" s="106" t="b">
        <v>0</v>
      </c>
    </row>
    <row r="542" spans="1:7" ht="15">
      <c r="A542" s="108" t="s">
        <v>982</v>
      </c>
      <c r="B542" s="106">
        <v>4</v>
      </c>
      <c r="C542" s="110">
        <v>0.00038555770740890025</v>
      </c>
      <c r="D542" s="106" t="s">
        <v>2021</v>
      </c>
      <c r="E542" s="106" t="b">
        <v>0</v>
      </c>
      <c r="F542" s="106" t="b">
        <v>0</v>
      </c>
      <c r="G542" s="106" t="b">
        <v>0</v>
      </c>
    </row>
    <row r="543" spans="1:7" ht="15">
      <c r="A543" s="108" t="s">
        <v>983</v>
      </c>
      <c r="B543" s="106">
        <v>4</v>
      </c>
      <c r="C543" s="110">
        <v>0.00038555770740890025</v>
      </c>
      <c r="D543" s="106" t="s">
        <v>2021</v>
      </c>
      <c r="E543" s="106" t="b">
        <v>0</v>
      </c>
      <c r="F543" s="106" t="b">
        <v>0</v>
      </c>
      <c r="G543" s="106" t="b">
        <v>0</v>
      </c>
    </row>
    <row r="544" spans="1:7" ht="15">
      <c r="A544" s="108" t="s">
        <v>984</v>
      </c>
      <c r="B544" s="106">
        <v>4</v>
      </c>
      <c r="C544" s="110">
        <v>0.00042431041727499825</v>
      </c>
      <c r="D544" s="106" t="s">
        <v>2021</v>
      </c>
      <c r="E544" s="106" t="b">
        <v>0</v>
      </c>
      <c r="F544" s="106" t="b">
        <v>0</v>
      </c>
      <c r="G544" s="106" t="b">
        <v>0</v>
      </c>
    </row>
    <row r="545" spans="1:7" ht="15">
      <c r="A545" s="108" t="s">
        <v>985</v>
      </c>
      <c r="B545" s="106">
        <v>4</v>
      </c>
      <c r="C545" s="110">
        <v>0.0004789292941533113</v>
      </c>
      <c r="D545" s="106" t="s">
        <v>2021</v>
      </c>
      <c r="E545" s="106" t="b">
        <v>0</v>
      </c>
      <c r="F545" s="106" t="b">
        <v>0</v>
      </c>
      <c r="G545" s="106" t="b">
        <v>0</v>
      </c>
    </row>
    <row r="546" spans="1:7" ht="15">
      <c r="A546" s="108" t="s">
        <v>986</v>
      </c>
      <c r="B546" s="106">
        <v>4</v>
      </c>
      <c r="C546" s="110">
        <v>0.00042431041727499825</v>
      </c>
      <c r="D546" s="106" t="s">
        <v>2021</v>
      </c>
      <c r="E546" s="106" t="b">
        <v>0</v>
      </c>
      <c r="F546" s="106" t="b">
        <v>0</v>
      </c>
      <c r="G546" s="106" t="b">
        <v>0</v>
      </c>
    </row>
    <row r="547" spans="1:7" ht="15">
      <c r="A547" s="108" t="s">
        <v>987</v>
      </c>
      <c r="B547" s="106">
        <v>4</v>
      </c>
      <c r="C547" s="110">
        <v>0.00042431041727499825</v>
      </c>
      <c r="D547" s="106" t="s">
        <v>2021</v>
      </c>
      <c r="E547" s="106" t="b">
        <v>0</v>
      </c>
      <c r="F547" s="106" t="b">
        <v>0</v>
      </c>
      <c r="G547" s="106" t="b">
        <v>0</v>
      </c>
    </row>
    <row r="548" spans="1:7" ht="15">
      <c r="A548" s="108" t="s">
        <v>988</v>
      </c>
      <c r="B548" s="106">
        <v>4</v>
      </c>
      <c r="C548" s="110">
        <v>0.00042431041727499825</v>
      </c>
      <c r="D548" s="106" t="s">
        <v>2021</v>
      </c>
      <c r="E548" s="106" t="b">
        <v>0</v>
      </c>
      <c r="F548" s="106" t="b">
        <v>0</v>
      </c>
      <c r="G548" s="106" t="b">
        <v>0</v>
      </c>
    </row>
    <row r="549" spans="1:7" ht="15">
      <c r="A549" s="108" t="s">
        <v>989</v>
      </c>
      <c r="B549" s="106">
        <v>4</v>
      </c>
      <c r="C549" s="110">
        <v>0.0004789292941533113</v>
      </c>
      <c r="D549" s="106" t="s">
        <v>2021</v>
      </c>
      <c r="E549" s="106" t="b">
        <v>0</v>
      </c>
      <c r="F549" s="106" t="b">
        <v>0</v>
      </c>
      <c r="G549" s="106" t="b">
        <v>0</v>
      </c>
    </row>
    <row r="550" spans="1:7" ht="15">
      <c r="A550" s="108" t="s">
        <v>990</v>
      </c>
      <c r="B550" s="106">
        <v>4</v>
      </c>
      <c r="C550" s="110">
        <v>0.00038555770740890025</v>
      </c>
      <c r="D550" s="106" t="s">
        <v>2021</v>
      </c>
      <c r="E550" s="106" t="b">
        <v>0</v>
      </c>
      <c r="F550" s="106" t="b">
        <v>0</v>
      </c>
      <c r="G550" s="106" t="b">
        <v>0</v>
      </c>
    </row>
    <row r="551" spans="1:7" ht="15">
      <c r="A551" s="108" t="s">
        <v>991</v>
      </c>
      <c r="B551" s="106">
        <v>4</v>
      </c>
      <c r="C551" s="110">
        <v>0.00038555770740890025</v>
      </c>
      <c r="D551" s="106" t="s">
        <v>2021</v>
      </c>
      <c r="E551" s="106" t="b">
        <v>0</v>
      </c>
      <c r="F551" s="106" t="b">
        <v>0</v>
      </c>
      <c r="G551" s="106" t="b">
        <v>0</v>
      </c>
    </row>
    <row r="552" spans="1:7" ht="15">
      <c r="A552" s="108" t="s">
        <v>992</v>
      </c>
      <c r="B552" s="106">
        <v>4</v>
      </c>
      <c r="C552" s="110">
        <v>0.0004789292941533113</v>
      </c>
      <c r="D552" s="106" t="s">
        <v>2021</v>
      </c>
      <c r="E552" s="106" t="b">
        <v>0</v>
      </c>
      <c r="F552" s="106" t="b">
        <v>0</v>
      </c>
      <c r="G552" s="106" t="b">
        <v>0</v>
      </c>
    </row>
    <row r="553" spans="1:7" ht="15">
      <c r="A553" s="108" t="s">
        <v>993</v>
      </c>
      <c r="B553" s="106">
        <v>4</v>
      </c>
      <c r="C553" s="110">
        <v>0.0004789292941533113</v>
      </c>
      <c r="D553" s="106" t="s">
        <v>2021</v>
      </c>
      <c r="E553" s="106" t="b">
        <v>0</v>
      </c>
      <c r="F553" s="106" t="b">
        <v>0</v>
      </c>
      <c r="G553" s="106" t="b">
        <v>0</v>
      </c>
    </row>
    <row r="554" spans="1:7" ht="15">
      <c r="A554" s="108" t="s">
        <v>994</v>
      </c>
      <c r="B554" s="106">
        <v>4</v>
      </c>
      <c r="C554" s="110">
        <v>0.00038555770740890025</v>
      </c>
      <c r="D554" s="106" t="s">
        <v>2021</v>
      </c>
      <c r="E554" s="106" t="b">
        <v>0</v>
      </c>
      <c r="F554" s="106" t="b">
        <v>0</v>
      </c>
      <c r="G554" s="106" t="b">
        <v>0</v>
      </c>
    </row>
    <row r="555" spans="1:7" ht="15">
      <c r="A555" s="108" t="s">
        <v>995</v>
      </c>
      <c r="B555" s="106">
        <v>4</v>
      </c>
      <c r="C555" s="110">
        <v>0.00042431041727499825</v>
      </c>
      <c r="D555" s="106" t="s">
        <v>2021</v>
      </c>
      <c r="E555" s="106" t="b">
        <v>0</v>
      </c>
      <c r="F555" s="106" t="b">
        <v>0</v>
      </c>
      <c r="G555" s="106" t="b">
        <v>0</v>
      </c>
    </row>
    <row r="556" spans="1:7" ht="15">
      <c r="A556" s="108" t="s">
        <v>996</v>
      </c>
      <c r="B556" s="106">
        <v>4</v>
      </c>
      <c r="C556" s="110">
        <v>0.0004789292941533113</v>
      </c>
      <c r="D556" s="106" t="s">
        <v>2021</v>
      </c>
      <c r="E556" s="106" t="b">
        <v>0</v>
      </c>
      <c r="F556" s="106" t="b">
        <v>0</v>
      </c>
      <c r="G556" s="106" t="b">
        <v>0</v>
      </c>
    </row>
    <row r="557" spans="1:7" ht="15">
      <c r="A557" s="108" t="s">
        <v>997</v>
      </c>
      <c r="B557" s="106">
        <v>4</v>
      </c>
      <c r="C557" s="110">
        <v>0.0004789292941533113</v>
      </c>
      <c r="D557" s="106" t="s">
        <v>2021</v>
      </c>
      <c r="E557" s="106" t="b">
        <v>0</v>
      </c>
      <c r="F557" s="106" t="b">
        <v>0</v>
      </c>
      <c r="G557" s="106" t="b">
        <v>0</v>
      </c>
    </row>
    <row r="558" spans="1:7" ht="15">
      <c r="A558" s="108" t="s">
        <v>998</v>
      </c>
      <c r="B558" s="106">
        <v>4</v>
      </c>
      <c r="C558" s="110">
        <v>0.0004789292941533113</v>
      </c>
      <c r="D558" s="106" t="s">
        <v>2021</v>
      </c>
      <c r="E558" s="106" t="b">
        <v>0</v>
      </c>
      <c r="F558" s="106" t="b">
        <v>0</v>
      </c>
      <c r="G558" s="106" t="b">
        <v>0</v>
      </c>
    </row>
    <row r="559" spans="1:7" ht="15">
      <c r="A559" s="108" t="s">
        <v>999</v>
      </c>
      <c r="B559" s="106">
        <v>4</v>
      </c>
      <c r="C559" s="110">
        <v>0.0004789292941533113</v>
      </c>
      <c r="D559" s="106" t="s">
        <v>2021</v>
      </c>
      <c r="E559" s="106" t="b">
        <v>0</v>
      </c>
      <c r="F559" s="106" t="b">
        <v>0</v>
      </c>
      <c r="G559" s="106" t="b">
        <v>0</v>
      </c>
    </row>
    <row r="560" spans="1:7" ht="15">
      <c r="A560" s="108" t="s">
        <v>1000</v>
      </c>
      <c r="B560" s="106">
        <v>4</v>
      </c>
      <c r="C560" s="110">
        <v>0.0004789292941533113</v>
      </c>
      <c r="D560" s="106" t="s">
        <v>2021</v>
      </c>
      <c r="E560" s="106" t="b">
        <v>0</v>
      </c>
      <c r="F560" s="106" t="b">
        <v>0</v>
      </c>
      <c r="G560" s="106" t="b">
        <v>0</v>
      </c>
    </row>
    <row r="561" spans="1:7" ht="15">
      <c r="A561" s="108" t="s">
        <v>1001</v>
      </c>
      <c r="B561" s="106">
        <v>4</v>
      </c>
      <c r="C561" s="110">
        <v>0.00042431041727499825</v>
      </c>
      <c r="D561" s="106" t="s">
        <v>2021</v>
      </c>
      <c r="E561" s="106" t="b">
        <v>0</v>
      </c>
      <c r="F561" s="106" t="b">
        <v>0</v>
      </c>
      <c r="G561" s="106" t="b">
        <v>0</v>
      </c>
    </row>
    <row r="562" spans="1:7" ht="15">
      <c r="A562" s="108" t="s">
        <v>1002</v>
      </c>
      <c r="B562" s="106">
        <v>4</v>
      </c>
      <c r="C562" s="110">
        <v>0.00042431041727499825</v>
      </c>
      <c r="D562" s="106" t="s">
        <v>2021</v>
      </c>
      <c r="E562" s="106" t="b">
        <v>0</v>
      </c>
      <c r="F562" s="106" t="b">
        <v>0</v>
      </c>
      <c r="G562" s="106" t="b">
        <v>0</v>
      </c>
    </row>
    <row r="563" spans="1:7" ht="15">
      <c r="A563" s="108" t="s">
        <v>1003</v>
      </c>
      <c r="B563" s="106">
        <v>4</v>
      </c>
      <c r="C563" s="110">
        <v>0.00038555770740890025</v>
      </c>
      <c r="D563" s="106" t="s">
        <v>2021</v>
      </c>
      <c r="E563" s="106" t="b">
        <v>0</v>
      </c>
      <c r="F563" s="106" t="b">
        <v>0</v>
      </c>
      <c r="G563" s="106" t="b">
        <v>0</v>
      </c>
    </row>
    <row r="564" spans="1:7" ht="15">
      <c r="A564" s="108" t="s">
        <v>1004</v>
      </c>
      <c r="B564" s="106">
        <v>4</v>
      </c>
      <c r="C564" s="110">
        <v>0.00038555770740890025</v>
      </c>
      <c r="D564" s="106" t="s">
        <v>2021</v>
      </c>
      <c r="E564" s="106" t="b">
        <v>0</v>
      </c>
      <c r="F564" s="106" t="b">
        <v>0</v>
      </c>
      <c r="G564" s="106" t="b">
        <v>0</v>
      </c>
    </row>
    <row r="565" spans="1:7" ht="15">
      <c r="A565" s="108" t="s">
        <v>1005</v>
      </c>
      <c r="B565" s="106">
        <v>4</v>
      </c>
      <c r="C565" s="110">
        <v>0.0005723008808977224</v>
      </c>
      <c r="D565" s="106" t="s">
        <v>2021</v>
      </c>
      <c r="E565" s="106" t="b">
        <v>0</v>
      </c>
      <c r="F565" s="106" t="b">
        <v>0</v>
      </c>
      <c r="G565" s="106" t="b">
        <v>0</v>
      </c>
    </row>
    <row r="566" spans="1:7" ht="15">
      <c r="A566" s="108" t="s">
        <v>265</v>
      </c>
      <c r="B566" s="106">
        <v>4</v>
      </c>
      <c r="C566" s="110">
        <v>0.0004789292941533113</v>
      </c>
      <c r="D566" s="106" t="s">
        <v>2021</v>
      </c>
      <c r="E566" s="106" t="b">
        <v>0</v>
      </c>
      <c r="F566" s="106" t="b">
        <v>0</v>
      </c>
      <c r="G566" s="106" t="b">
        <v>0</v>
      </c>
    </row>
    <row r="567" spans="1:7" ht="15">
      <c r="A567" s="108" t="s">
        <v>1006</v>
      </c>
      <c r="B567" s="106">
        <v>4</v>
      </c>
      <c r="C567" s="110">
        <v>0.0005723008808977224</v>
      </c>
      <c r="D567" s="106" t="s">
        <v>2021</v>
      </c>
      <c r="E567" s="106" t="b">
        <v>0</v>
      </c>
      <c r="F567" s="106" t="b">
        <v>0</v>
      </c>
      <c r="G567" s="106" t="b">
        <v>0</v>
      </c>
    </row>
    <row r="568" spans="1:7" ht="15">
      <c r="A568" s="108" t="s">
        <v>1007</v>
      </c>
      <c r="B568" s="106">
        <v>4</v>
      </c>
      <c r="C568" s="110">
        <v>0.00042431041727499825</v>
      </c>
      <c r="D568" s="106" t="s">
        <v>2021</v>
      </c>
      <c r="E568" s="106" t="b">
        <v>0</v>
      </c>
      <c r="F568" s="106" t="b">
        <v>0</v>
      </c>
      <c r="G568" s="106" t="b">
        <v>0</v>
      </c>
    </row>
    <row r="569" spans="1:7" ht="15">
      <c r="A569" s="108" t="s">
        <v>1008</v>
      </c>
      <c r="B569" s="106">
        <v>4</v>
      </c>
      <c r="C569" s="110">
        <v>0.00042431041727499825</v>
      </c>
      <c r="D569" s="106" t="s">
        <v>2021</v>
      </c>
      <c r="E569" s="106" t="b">
        <v>0</v>
      </c>
      <c r="F569" s="106" t="b">
        <v>0</v>
      </c>
      <c r="G569" s="106" t="b">
        <v>0</v>
      </c>
    </row>
    <row r="570" spans="1:7" ht="15">
      <c r="A570" s="108" t="s">
        <v>1009</v>
      </c>
      <c r="B570" s="106">
        <v>4</v>
      </c>
      <c r="C570" s="110">
        <v>0.00042431041727499825</v>
      </c>
      <c r="D570" s="106" t="s">
        <v>2021</v>
      </c>
      <c r="E570" s="106" t="b">
        <v>0</v>
      </c>
      <c r="F570" s="106" t="b">
        <v>0</v>
      </c>
      <c r="G570" s="106" t="b">
        <v>0</v>
      </c>
    </row>
    <row r="571" spans="1:7" ht="15">
      <c r="A571" s="108" t="s">
        <v>1010</v>
      </c>
      <c r="B571" s="106">
        <v>4</v>
      </c>
      <c r="C571" s="110">
        <v>0.0005723008808977224</v>
      </c>
      <c r="D571" s="106" t="s">
        <v>2021</v>
      </c>
      <c r="E571" s="106" t="b">
        <v>0</v>
      </c>
      <c r="F571" s="106" t="b">
        <v>0</v>
      </c>
      <c r="G571" s="106" t="b">
        <v>0</v>
      </c>
    </row>
    <row r="572" spans="1:7" ht="15">
      <c r="A572" s="108" t="s">
        <v>1011</v>
      </c>
      <c r="B572" s="106">
        <v>4</v>
      </c>
      <c r="C572" s="110">
        <v>0.00042431041727499825</v>
      </c>
      <c r="D572" s="106" t="s">
        <v>2021</v>
      </c>
      <c r="E572" s="106" t="b">
        <v>0</v>
      </c>
      <c r="F572" s="106" t="b">
        <v>0</v>
      </c>
      <c r="G572" s="106" t="b">
        <v>0</v>
      </c>
    </row>
    <row r="573" spans="1:7" ht="15">
      <c r="A573" s="108" t="s">
        <v>1012</v>
      </c>
      <c r="B573" s="106">
        <v>4</v>
      </c>
      <c r="C573" s="110">
        <v>0.0005723008808977224</v>
      </c>
      <c r="D573" s="106" t="s">
        <v>2021</v>
      </c>
      <c r="E573" s="106" t="b">
        <v>0</v>
      </c>
      <c r="F573" s="106" t="b">
        <v>0</v>
      </c>
      <c r="G573" s="106" t="b">
        <v>0</v>
      </c>
    </row>
    <row r="574" spans="1:7" ht="15">
      <c r="A574" s="108" t="s">
        <v>1013</v>
      </c>
      <c r="B574" s="106">
        <v>4</v>
      </c>
      <c r="C574" s="110">
        <v>0.0005723008808977224</v>
      </c>
      <c r="D574" s="106" t="s">
        <v>2021</v>
      </c>
      <c r="E574" s="106" t="b">
        <v>0</v>
      </c>
      <c r="F574" s="106" t="b">
        <v>0</v>
      </c>
      <c r="G574" s="106" t="b">
        <v>0</v>
      </c>
    </row>
    <row r="575" spans="1:7" ht="15">
      <c r="A575" s="108" t="s">
        <v>1014</v>
      </c>
      <c r="B575" s="106">
        <v>4</v>
      </c>
      <c r="C575" s="110">
        <v>0.0004789292941533113</v>
      </c>
      <c r="D575" s="106" t="s">
        <v>2021</v>
      </c>
      <c r="E575" s="106" t="b">
        <v>0</v>
      </c>
      <c r="F575" s="106" t="b">
        <v>0</v>
      </c>
      <c r="G575" s="106" t="b">
        <v>0</v>
      </c>
    </row>
    <row r="576" spans="1:7" ht="15">
      <c r="A576" s="108" t="s">
        <v>256</v>
      </c>
      <c r="B576" s="106">
        <v>4</v>
      </c>
      <c r="C576" s="110">
        <v>0.0005723008808977224</v>
      </c>
      <c r="D576" s="106" t="s">
        <v>2021</v>
      </c>
      <c r="E576" s="106" t="b">
        <v>0</v>
      </c>
      <c r="F576" s="106" t="b">
        <v>0</v>
      </c>
      <c r="G576" s="106" t="b">
        <v>0</v>
      </c>
    </row>
    <row r="577" spans="1:7" ht="15">
      <c r="A577" s="108" t="s">
        <v>1015</v>
      </c>
      <c r="B577" s="106">
        <v>4</v>
      </c>
      <c r="C577" s="110">
        <v>0.0005723008808977224</v>
      </c>
      <c r="D577" s="106" t="s">
        <v>2021</v>
      </c>
      <c r="E577" s="106" t="b">
        <v>0</v>
      </c>
      <c r="F577" s="106" t="b">
        <v>0</v>
      </c>
      <c r="G577" s="106" t="b">
        <v>0</v>
      </c>
    </row>
    <row r="578" spans="1:7" ht="15">
      <c r="A578" s="108" t="s">
        <v>1016</v>
      </c>
      <c r="B578" s="106">
        <v>4</v>
      </c>
      <c r="C578" s="110">
        <v>0.0005723008808977224</v>
      </c>
      <c r="D578" s="106" t="s">
        <v>2021</v>
      </c>
      <c r="E578" s="106" t="b">
        <v>0</v>
      </c>
      <c r="F578" s="106" t="b">
        <v>0</v>
      </c>
      <c r="G578" s="106" t="b">
        <v>0</v>
      </c>
    </row>
    <row r="579" spans="1:7" ht="15">
      <c r="A579" s="108" t="s">
        <v>1017</v>
      </c>
      <c r="B579" s="106">
        <v>4</v>
      </c>
      <c r="C579" s="110">
        <v>0.0005723008808977224</v>
      </c>
      <c r="D579" s="106" t="s">
        <v>2021</v>
      </c>
      <c r="E579" s="106" t="b">
        <v>0</v>
      </c>
      <c r="F579" s="106" t="b">
        <v>0</v>
      </c>
      <c r="G579" s="106" t="b">
        <v>0</v>
      </c>
    </row>
    <row r="580" spans="1:7" ht="15">
      <c r="A580" s="108" t="s">
        <v>1018</v>
      </c>
      <c r="B580" s="106">
        <v>3</v>
      </c>
      <c r="C580" s="110">
        <v>0.0003182328129562487</v>
      </c>
      <c r="D580" s="106" t="s">
        <v>2021</v>
      </c>
      <c r="E580" s="106" t="b">
        <v>0</v>
      </c>
      <c r="F580" s="106" t="b">
        <v>0</v>
      </c>
      <c r="G580" s="106" t="b">
        <v>0</v>
      </c>
    </row>
    <row r="581" spans="1:7" ht="15">
      <c r="A581" s="108" t="s">
        <v>1019</v>
      </c>
      <c r="B581" s="106">
        <v>3</v>
      </c>
      <c r="C581" s="110">
        <v>0.0003182328129562487</v>
      </c>
      <c r="D581" s="106" t="s">
        <v>2021</v>
      </c>
      <c r="E581" s="106" t="b">
        <v>0</v>
      </c>
      <c r="F581" s="106" t="b">
        <v>0</v>
      </c>
      <c r="G581" s="106" t="b">
        <v>0</v>
      </c>
    </row>
    <row r="582" spans="1:7" ht="15">
      <c r="A582" s="108" t="s">
        <v>1020</v>
      </c>
      <c r="B582" s="106">
        <v>3</v>
      </c>
      <c r="C582" s="110">
        <v>0.0003182328129562487</v>
      </c>
      <c r="D582" s="106" t="s">
        <v>2021</v>
      </c>
      <c r="E582" s="106" t="b">
        <v>0</v>
      </c>
      <c r="F582" s="106" t="b">
        <v>0</v>
      </c>
      <c r="G582" s="106" t="b">
        <v>0</v>
      </c>
    </row>
    <row r="583" spans="1:7" ht="15">
      <c r="A583" s="108" t="s">
        <v>1021</v>
      </c>
      <c r="B583" s="106">
        <v>3</v>
      </c>
      <c r="C583" s="110">
        <v>0.0003182328129562487</v>
      </c>
      <c r="D583" s="106" t="s">
        <v>2021</v>
      </c>
      <c r="E583" s="106" t="b">
        <v>0</v>
      </c>
      <c r="F583" s="106" t="b">
        <v>0</v>
      </c>
      <c r="G583" s="106" t="b">
        <v>0</v>
      </c>
    </row>
    <row r="584" spans="1:7" ht="15">
      <c r="A584" s="108" t="s">
        <v>1022</v>
      </c>
      <c r="B584" s="106">
        <v>3</v>
      </c>
      <c r="C584" s="110">
        <v>0.0003591969706149835</v>
      </c>
      <c r="D584" s="106" t="s">
        <v>2021</v>
      </c>
      <c r="E584" s="106" t="b">
        <v>0</v>
      </c>
      <c r="F584" s="106" t="b">
        <v>0</v>
      </c>
      <c r="G584" s="106" t="b">
        <v>0</v>
      </c>
    </row>
    <row r="585" spans="1:7" ht="15">
      <c r="A585" s="108" t="s">
        <v>1023</v>
      </c>
      <c r="B585" s="106">
        <v>3</v>
      </c>
      <c r="C585" s="110">
        <v>0.0003182328129562487</v>
      </c>
      <c r="D585" s="106" t="s">
        <v>2021</v>
      </c>
      <c r="E585" s="106" t="b">
        <v>0</v>
      </c>
      <c r="F585" s="106" t="b">
        <v>0</v>
      </c>
      <c r="G585" s="106" t="b">
        <v>0</v>
      </c>
    </row>
    <row r="586" spans="1:7" ht="15">
      <c r="A586" s="108" t="s">
        <v>1024</v>
      </c>
      <c r="B586" s="106">
        <v>3</v>
      </c>
      <c r="C586" s="110">
        <v>0.0003591969706149835</v>
      </c>
      <c r="D586" s="106" t="s">
        <v>2021</v>
      </c>
      <c r="E586" s="106" t="b">
        <v>0</v>
      </c>
      <c r="F586" s="106" t="b">
        <v>0</v>
      </c>
      <c r="G586" s="106" t="b">
        <v>0</v>
      </c>
    </row>
    <row r="587" spans="1:7" ht="15">
      <c r="A587" s="108" t="s">
        <v>1025</v>
      </c>
      <c r="B587" s="106">
        <v>3</v>
      </c>
      <c r="C587" s="110">
        <v>0.0003182328129562487</v>
      </c>
      <c r="D587" s="106" t="s">
        <v>2021</v>
      </c>
      <c r="E587" s="106" t="b">
        <v>0</v>
      </c>
      <c r="F587" s="106" t="b">
        <v>0</v>
      </c>
      <c r="G587" s="106" t="b">
        <v>0</v>
      </c>
    </row>
    <row r="588" spans="1:7" ht="15">
      <c r="A588" s="108" t="s">
        <v>1026</v>
      </c>
      <c r="B588" s="106">
        <v>3</v>
      </c>
      <c r="C588" s="110">
        <v>0.0003182328129562487</v>
      </c>
      <c r="D588" s="106" t="s">
        <v>2021</v>
      </c>
      <c r="E588" s="106" t="b">
        <v>0</v>
      </c>
      <c r="F588" s="106" t="b">
        <v>0</v>
      </c>
      <c r="G588" s="106" t="b">
        <v>0</v>
      </c>
    </row>
    <row r="589" spans="1:7" ht="15">
      <c r="A589" s="108" t="s">
        <v>1027</v>
      </c>
      <c r="B589" s="106">
        <v>3</v>
      </c>
      <c r="C589" s="110">
        <v>0.0003182328129562487</v>
      </c>
      <c r="D589" s="106" t="s">
        <v>2021</v>
      </c>
      <c r="E589" s="106" t="b">
        <v>0</v>
      </c>
      <c r="F589" s="106" t="b">
        <v>0</v>
      </c>
      <c r="G589" s="106" t="b">
        <v>0</v>
      </c>
    </row>
    <row r="590" spans="1:7" ht="15">
      <c r="A590" s="108" t="s">
        <v>1028</v>
      </c>
      <c r="B590" s="106">
        <v>3</v>
      </c>
      <c r="C590" s="110">
        <v>0.0003591969706149835</v>
      </c>
      <c r="D590" s="106" t="s">
        <v>2021</v>
      </c>
      <c r="E590" s="106" t="b">
        <v>0</v>
      </c>
      <c r="F590" s="106" t="b">
        <v>0</v>
      </c>
      <c r="G590" s="106" t="b">
        <v>0</v>
      </c>
    </row>
    <row r="591" spans="1:7" ht="15">
      <c r="A591" s="108" t="s">
        <v>1029</v>
      </c>
      <c r="B591" s="106">
        <v>3</v>
      </c>
      <c r="C591" s="110">
        <v>0.0003591969706149835</v>
      </c>
      <c r="D591" s="106" t="s">
        <v>2021</v>
      </c>
      <c r="E591" s="106" t="b">
        <v>0</v>
      </c>
      <c r="F591" s="106" t="b">
        <v>0</v>
      </c>
      <c r="G591" s="106" t="b">
        <v>0</v>
      </c>
    </row>
    <row r="592" spans="1:7" ht="15">
      <c r="A592" s="108" t="s">
        <v>1030</v>
      </c>
      <c r="B592" s="106">
        <v>3</v>
      </c>
      <c r="C592" s="110">
        <v>0.0003591969706149835</v>
      </c>
      <c r="D592" s="106" t="s">
        <v>2021</v>
      </c>
      <c r="E592" s="106" t="b">
        <v>0</v>
      </c>
      <c r="F592" s="106" t="b">
        <v>0</v>
      </c>
      <c r="G592" s="106" t="b">
        <v>0</v>
      </c>
    </row>
    <row r="593" spans="1:7" ht="15">
      <c r="A593" s="108" t="s">
        <v>1031</v>
      </c>
      <c r="B593" s="106">
        <v>3</v>
      </c>
      <c r="C593" s="110">
        <v>0.0003182328129562487</v>
      </c>
      <c r="D593" s="106" t="s">
        <v>2021</v>
      </c>
      <c r="E593" s="106" t="b">
        <v>0</v>
      </c>
      <c r="F593" s="106" t="b">
        <v>0</v>
      </c>
      <c r="G593" s="106" t="b">
        <v>0</v>
      </c>
    </row>
    <row r="594" spans="1:7" ht="15">
      <c r="A594" s="108" t="s">
        <v>1032</v>
      </c>
      <c r="B594" s="106">
        <v>3</v>
      </c>
      <c r="C594" s="110">
        <v>0.0003182328129562487</v>
      </c>
      <c r="D594" s="106" t="s">
        <v>2021</v>
      </c>
      <c r="E594" s="106" t="b">
        <v>0</v>
      </c>
      <c r="F594" s="106" t="b">
        <v>0</v>
      </c>
      <c r="G594" s="106" t="b">
        <v>0</v>
      </c>
    </row>
    <row r="595" spans="1:7" ht="15">
      <c r="A595" s="108" t="s">
        <v>1033</v>
      </c>
      <c r="B595" s="106">
        <v>3</v>
      </c>
      <c r="C595" s="110">
        <v>0.0003591969706149835</v>
      </c>
      <c r="D595" s="106" t="s">
        <v>2021</v>
      </c>
      <c r="E595" s="106" t="b">
        <v>0</v>
      </c>
      <c r="F595" s="106" t="b">
        <v>0</v>
      </c>
      <c r="G595" s="106" t="b">
        <v>0</v>
      </c>
    </row>
    <row r="596" spans="1:7" ht="15">
      <c r="A596" s="108" t="s">
        <v>1034</v>
      </c>
      <c r="B596" s="106">
        <v>3</v>
      </c>
      <c r="C596" s="110">
        <v>0.0003182328129562487</v>
      </c>
      <c r="D596" s="106" t="s">
        <v>2021</v>
      </c>
      <c r="E596" s="106" t="b">
        <v>0</v>
      </c>
      <c r="F596" s="106" t="b">
        <v>0</v>
      </c>
      <c r="G596" s="106" t="b">
        <v>0</v>
      </c>
    </row>
    <row r="597" spans="1:7" ht="15">
      <c r="A597" s="108" t="s">
        <v>1035</v>
      </c>
      <c r="B597" s="106">
        <v>3</v>
      </c>
      <c r="C597" s="110">
        <v>0.0003182328129562487</v>
      </c>
      <c r="D597" s="106" t="s">
        <v>2021</v>
      </c>
      <c r="E597" s="106" t="b">
        <v>0</v>
      </c>
      <c r="F597" s="106" t="b">
        <v>0</v>
      </c>
      <c r="G597" s="106" t="b">
        <v>0</v>
      </c>
    </row>
    <row r="598" spans="1:7" ht="15">
      <c r="A598" s="108" t="s">
        <v>1036</v>
      </c>
      <c r="B598" s="106">
        <v>3</v>
      </c>
      <c r="C598" s="110">
        <v>0.0003182328129562487</v>
      </c>
      <c r="D598" s="106" t="s">
        <v>2021</v>
      </c>
      <c r="E598" s="106" t="b">
        <v>0</v>
      </c>
      <c r="F598" s="106" t="b">
        <v>0</v>
      </c>
      <c r="G598" s="106" t="b">
        <v>0</v>
      </c>
    </row>
    <row r="599" spans="1:7" ht="15">
      <c r="A599" s="108" t="s">
        <v>1037</v>
      </c>
      <c r="B599" s="106">
        <v>3</v>
      </c>
      <c r="C599" s="110">
        <v>0.0003591969706149835</v>
      </c>
      <c r="D599" s="106" t="s">
        <v>2021</v>
      </c>
      <c r="E599" s="106" t="b">
        <v>0</v>
      </c>
      <c r="F599" s="106" t="b">
        <v>0</v>
      </c>
      <c r="G599" s="106" t="b">
        <v>0</v>
      </c>
    </row>
    <row r="600" spans="1:7" ht="15">
      <c r="A600" s="108" t="s">
        <v>1038</v>
      </c>
      <c r="B600" s="106">
        <v>3</v>
      </c>
      <c r="C600" s="110">
        <v>0.0003182328129562487</v>
      </c>
      <c r="D600" s="106" t="s">
        <v>2021</v>
      </c>
      <c r="E600" s="106" t="b">
        <v>0</v>
      </c>
      <c r="F600" s="106" t="b">
        <v>0</v>
      </c>
      <c r="G600" s="106" t="b">
        <v>0</v>
      </c>
    </row>
    <row r="601" spans="1:7" ht="15">
      <c r="A601" s="108" t="s">
        <v>1039</v>
      </c>
      <c r="B601" s="106">
        <v>3</v>
      </c>
      <c r="C601" s="110">
        <v>0.0003182328129562487</v>
      </c>
      <c r="D601" s="106" t="s">
        <v>2021</v>
      </c>
      <c r="E601" s="106" t="b">
        <v>0</v>
      </c>
      <c r="F601" s="106" t="b">
        <v>0</v>
      </c>
      <c r="G601" s="106" t="b">
        <v>0</v>
      </c>
    </row>
    <row r="602" spans="1:7" ht="15">
      <c r="A602" s="108" t="s">
        <v>1040</v>
      </c>
      <c r="B602" s="106">
        <v>3</v>
      </c>
      <c r="C602" s="110">
        <v>0.0003182328129562487</v>
      </c>
      <c r="D602" s="106" t="s">
        <v>2021</v>
      </c>
      <c r="E602" s="106" t="b">
        <v>0</v>
      </c>
      <c r="F602" s="106" t="b">
        <v>0</v>
      </c>
      <c r="G602" s="106" t="b">
        <v>0</v>
      </c>
    </row>
    <row r="603" spans="1:7" ht="15">
      <c r="A603" s="108" t="s">
        <v>1041</v>
      </c>
      <c r="B603" s="106">
        <v>3</v>
      </c>
      <c r="C603" s="110">
        <v>0.0003182328129562487</v>
      </c>
      <c r="D603" s="106" t="s">
        <v>2021</v>
      </c>
      <c r="E603" s="106" t="b">
        <v>0</v>
      </c>
      <c r="F603" s="106" t="b">
        <v>0</v>
      </c>
      <c r="G603" s="106" t="b">
        <v>0</v>
      </c>
    </row>
    <row r="604" spans="1:7" ht="15">
      <c r="A604" s="108" t="s">
        <v>1042</v>
      </c>
      <c r="B604" s="106">
        <v>3</v>
      </c>
      <c r="C604" s="110">
        <v>0.0003591969706149835</v>
      </c>
      <c r="D604" s="106" t="s">
        <v>2021</v>
      </c>
      <c r="E604" s="106" t="b">
        <v>0</v>
      </c>
      <c r="F604" s="106" t="b">
        <v>0</v>
      </c>
      <c r="G604" s="106" t="b">
        <v>0</v>
      </c>
    </row>
    <row r="605" spans="1:7" ht="15">
      <c r="A605" s="108" t="s">
        <v>1043</v>
      </c>
      <c r="B605" s="106">
        <v>3</v>
      </c>
      <c r="C605" s="110">
        <v>0.0003182328129562487</v>
      </c>
      <c r="D605" s="106" t="s">
        <v>2021</v>
      </c>
      <c r="E605" s="106" t="b">
        <v>0</v>
      </c>
      <c r="F605" s="106" t="b">
        <v>0</v>
      </c>
      <c r="G605" s="106" t="b">
        <v>0</v>
      </c>
    </row>
    <row r="606" spans="1:7" ht="15">
      <c r="A606" s="108" t="s">
        <v>1044</v>
      </c>
      <c r="B606" s="106">
        <v>3</v>
      </c>
      <c r="C606" s="110">
        <v>0.0003182328129562487</v>
      </c>
      <c r="D606" s="106" t="s">
        <v>2021</v>
      </c>
      <c r="E606" s="106" t="b">
        <v>0</v>
      </c>
      <c r="F606" s="106" t="b">
        <v>0</v>
      </c>
      <c r="G606" s="106" t="b">
        <v>0</v>
      </c>
    </row>
    <row r="607" spans="1:7" ht="15">
      <c r="A607" s="108" t="s">
        <v>1045</v>
      </c>
      <c r="B607" s="106">
        <v>3</v>
      </c>
      <c r="C607" s="110">
        <v>0.0004292256606732918</v>
      </c>
      <c r="D607" s="106" t="s">
        <v>2021</v>
      </c>
      <c r="E607" s="106" t="b">
        <v>0</v>
      </c>
      <c r="F607" s="106" t="b">
        <v>0</v>
      </c>
      <c r="G607" s="106" t="b">
        <v>0</v>
      </c>
    </row>
    <row r="608" spans="1:7" ht="15">
      <c r="A608" s="108" t="s">
        <v>1046</v>
      </c>
      <c r="B608" s="106">
        <v>3</v>
      </c>
      <c r="C608" s="110">
        <v>0.0003182328129562487</v>
      </c>
      <c r="D608" s="106" t="s">
        <v>2021</v>
      </c>
      <c r="E608" s="106" t="b">
        <v>0</v>
      </c>
      <c r="F608" s="106" t="b">
        <v>0</v>
      </c>
      <c r="G608" s="106" t="b">
        <v>0</v>
      </c>
    </row>
    <row r="609" spans="1:7" ht="15">
      <c r="A609" s="108" t="s">
        <v>1047</v>
      </c>
      <c r="B609" s="106">
        <v>3</v>
      </c>
      <c r="C609" s="110">
        <v>0.0003591969706149835</v>
      </c>
      <c r="D609" s="106" t="s">
        <v>2021</v>
      </c>
      <c r="E609" s="106" t="b">
        <v>0</v>
      </c>
      <c r="F609" s="106" t="b">
        <v>0</v>
      </c>
      <c r="G609" s="106" t="b">
        <v>0</v>
      </c>
    </row>
    <row r="610" spans="1:7" ht="15">
      <c r="A610" s="108" t="s">
        <v>1048</v>
      </c>
      <c r="B610" s="106">
        <v>3</v>
      </c>
      <c r="C610" s="110">
        <v>0.0003591969706149835</v>
      </c>
      <c r="D610" s="106" t="s">
        <v>2021</v>
      </c>
      <c r="E610" s="106" t="b">
        <v>0</v>
      </c>
      <c r="F610" s="106" t="b">
        <v>0</v>
      </c>
      <c r="G610" s="106" t="b">
        <v>0</v>
      </c>
    </row>
    <row r="611" spans="1:7" ht="15">
      <c r="A611" s="108" t="s">
        <v>1049</v>
      </c>
      <c r="B611" s="106">
        <v>3</v>
      </c>
      <c r="C611" s="110">
        <v>0.0003182328129562487</v>
      </c>
      <c r="D611" s="106" t="s">
        <v>2021</v>
      </c>
      <c r="E611" s="106" t="b">
        <v>0</v>
      </c>
      <c r="F611" s="106" t="b">
        <v>0</v>
      </c>
      <c r="G611" s="106" t="b">
        <v>0</v>
      </c>
    </row>
    <row r="612" spans="1:7" ht="15">
      <c r="A612" s="108" t="s">
        <v>1050</v>
      </c>
      <c r="B612" s="106">
        <v>3</v>
      </c>
      <c r="C612" s="110">
        <v>0.0003182328129562487</v>
      </c>
      <c r="D612" s="106" t="s">
        <v>2021</v>
      </c>
      <c r="E612" s="106" t="b">
        <v>0</v>
      </c>
      <c r="F612" s="106" t="b">
        <v>0</v>
      </c>
      <c r="G612" s="106" t="b">
        <v>0</v>
      </c>
    </row>
    <row r="613" spans="1:7" ht="15">
      <c r="A613" s="108" t="s">
        <v>1051</v>
      </c>
      <c r="B613" s="106">
        <v>3</v>
      </c>
      <c r="C613" s="110">
        <v>0.0003591969706149835</v>
      </c>
      <c r="D613" s="106" t="s">
        <v>2021</v>
      </c>
      <c r="E613" s="106" t="b">
        <v>0</v>
      </c>
      <c r="F613" s="106" t="b">
        <v>0</v>
      </c>
      <c r="G613" s="106" t="b">
        <v>0</v>
      </c>
    </row>
    <row r="614" spans="1:7" ht="15">
      <c r="A614" s="108" t="s">
        <v>1052</v>
      </c>
      <c r="B614" s="106">
        <v>3</v>
      </c>
      <c r="C614" s="110">
        <v>0.0003591969706149835</v>
      </c>
      <c r="D614" s="106" t="s">
        <v>2021</v>
      </c>
      <c r="E614" s="106" t="b">
        <v>0</v>
      </c>
      <c r="F614" s="106" t="b">
        <v>0</v>
      </c>
      <c r="G614" s="106" t="b">
        <v>0</v>
      </c>
    </row>
    <row r="615" spans="1:7" ht="15">
      <c r="A615" s="108" t="s">
        <v>1053</v>
      </c>
      <c r="B615" s="106">
        <v>3</v>
      </c>
      <c r="C615" s="110">
        <v>0.0003591969706149835</v>
      </c>
      <c r="D615" s="106" t="s">
        <v>2021</v>
      </c>
      <c r="E615" s="106" t="b">
        <v>0</v>
      </c>
      <c r="F615" s="106" t="b">
        <v>0</v>
      </c>
      <c r="G615" s="106" t="b">
        <v>0</v>
      </c>
    </row>
    <row r="616" spans="1:7" ht="15">
      <c r="A616" s="108" t="s">
        <v>1054</v>
      </c>
      <c r="B616" s="106">
        <v>3</v>
      </c>
      <c r="C616" s="110">
        <v>0.0003182328129562487</v>
      </c>
      <c r="D616" s="106" t="s">
        <v>2021</v>
      </c>
      <c r="E616" s="106" t="b">
        <v>0</v>
      </c>
      <c r="F616" s="106" t="b">
        <v>0</v>
      </c>
      <c r="G616" s="106" t="b">
        <v>0</v>
      </c>
    </row>
    <row r="617" spans="1:7" ht="15">
      <c r="A617" s="108" t="s">
        <v>1055</v>
      </c>
      <c r="B617" s="106">
        <v>3</v>
      </c>
      <c r="C617" s="110">
        <v>0.0003182328129562487</v>
      </c>
      <c r="D617" s="106" t="s">
        <v>2021</v>
      </c>
      <c r="E617" s="106" t="b">
        <v>0</v>
      </c>
      <c r="F617" s="106" t="b">
        <v>0</v>
      </c>
      <c r="G617" s="106" t="b">
        <v>0</v>
      </c>
    </row>
    <row r="618" spans="1:7" ht="15">
      <c r="A618" s="108" t="s">
        <v>1056</v>
      </c>
      <c r="B618" s="106">
        <v>3</v>
      </c>
      <c r="C618" s="110">
        <v>0.0003182328129562487</v>
      </c>
      <c r="D618" s="106" t="s">
        <v>2021</v>
      </c>
      <c r="E618" s="106" t="b">
        <v>0</v>
      </c>
      <c r="F618" s="106" t="b">
        <v>0</v>
      </c>
      <c r="G618" s="106" t="b">
        <v>0</v>
      </c>
    </row>
    <row r="619" spans="1:7" ht="15">
      <c r="A619" s="108" t="s">
        <v>1057</v>
      </c>
      <c r="B619" s="106">
        <v>3</v>
      </c>
      <c r="C619" s="110">
        <v>0.0003591969706149835</v>
      </c>
      <c r="D619" s="106" t="s">
        <v>2021</v>
      </c>
      <c r="E619" s="106" t="b">
        <v>0</v>
      </c>
      <c r="F619" s="106" t="b">
        <v>0</v>
      </c>
      <c r="G619" s="106" t="b">
        <v>0</v>
      </c>
    </row>
    <row r="620" spans="1:7" ht="15">
      <c r="A620" s="108" t="s">
        <v>1058</v>
      </c>
      <c r="B620" s="106">
        <v>3</v>
      </c>
      <c r="C620" s="110">
        <v>0.0003182328129562487</v>
      </c>
      <c r="D620" s="106" t="s">
        <v>2021</v>
      </c>
      <c r="E620" s="106" t="b">
        <v>0</v>
      </c>
      <c r="F620" s="106" t="b">
        <v>0</v>
      </c>
      <c r="G620" s="106" t="b">
        <v>0</v>
      </c>
    </row>
    <row r="621" spans="1:7" ht="15">
      <c r="A621" s="108" t="s">
        <v>1059</v>
      </c>
      <c r="B621" s="106">
        <v>3</v>
      </c>
      <c r="C621" s="110">
        <v>0.0003182328129562487</v>
      </c>
      <c r="D621" s="106" t="s">
        <v>2021</v>
      </c>
      <c r="E621" s="106" t="b">
        <v>0</v>
      </c>
      <c r="F621" s="106" t="b">
        <v>0</v>
      </c>
      <c r="G621" s="106" t="b">
        <v>0</v>
      </c>
    </row>
    <row r="622" spans="1:7" ht="15">
      <c r="A622" s="108" t="s">
        <v>1060</v>
      </c>
      <c r="B622" s="106">
        <v>3</v>
      </c>
      <c r="C622" s="110">
        <v>0.0003182328129562487</v>
      </c>
      <c r="D622" s="106" t="s">
        <v>2021</v>
      </c>
      <c r="E622" s="106" t="b">
        <v>0</v>
      </c>
      <c r="F622" s="106" t="b">
        <v>0</v>
      </c>
      <c r="G622" s="106" t="b">
        <v>0</v>
      </c>
    </row>
    <row r="623" spans="1:7" ht="15">
      <c r="A623" s="108" t="s">
        <v>1061</v>
      </c>
      <c r="B623" s="106">
        <v>3</v>
      </c>
      <c r="C623" s="110">
        <v>0.0003591969706149835</v>
      </c>
      <c r="D623" s="106" t="s">
        <v>2021</v>
      </c>
      <c r="E623" s="106" t="b">
        <v>0</v>
      </c>
      <c r="F623" s="106" t="b">
        <v>0</v>
      </c>
      <c r="G623" s="106" t="b">
        <v>0</v>
      </c>
    </row>
    <row r="624" spans="1:7" ht="15">
      <c r="A624" s="108" t="s">
        <v>1062</v>
      </c>
      <c r="B624" s="106">
        <v>3</v>
      </c>
      <c r="C624" s="110">
        <v>0.0003182328129562487</v>
      </c>
      <c r="D624" s="106" t="s">
        <v>2021</v>
      </c>
      <c r="E624" s="106" t="b">
        <v>0</v>
      </c>
      <c r="F624" s="106" t="b">
        <v>0</v>
      </c>
      <c r="G624" s="106" t="b">
        <v>0</v>
      </c>
    </row>
    <row r="625" spans="1:7" ht="15">
      <c r="A625" s="108" t="s">
        <v>1063</v>
      </c>
      <c r="B625" s="106">
        <v>3</v>
      </c>
      <c r="C625" s="110">
        <v>0.0003591969706149835</v>
      </c>
      <c r="D625" s="106" t="s">
        <v>2021</v>
      </c>
      <c r="E625" s="106" t="b">
        <v>0</v>
      </c>
      <c r="F625" s="106" t="b">
        <v>0</v>
      </c>
      <c r="G625" s="106" t="b">
        <v>0</v>
      </c>
    </row>
    <row r="626" spans="1:7" ht="15">
      <c r="A626" s="108" t="s">
        <v>1064</v>
      </c>
      <c r="B626" s="106">
        <v>3</v>
      </c>
      <c r="C626" s="110">
        <v>0.0003182328129562487</v>
      </c>
      <c r="D626" s="106" t="s">
        <v>2021</v>
      </c>
      <c r="E626" s="106" t="b">
        <v>0</v>
      </c>
      <c r="F626" s="106" t="b">
        <v>0</v>
      </c>
      <c r="G626" s="106" t="b">
        <v>0</v>
      </c>
    </row>
    <row r="627" spans="1:7" ht="15">
      <c r="A627" s="108" t="s">
        <v>1065</v>
      </c>
      <c r="B627" s="106">
        <v>3</v>
      </c>
      <c r="C627" s="110">
        <v>0.0003182328129562487</v>
      </c>
      <c r="D627" s="106" t="s">
        <v>2021</v>
      </c>
      <c r="E627" s="106" t="b">
        <v>0</v>
      </c>
      <c r="F627" s="106" t="b">
        <v>0</v>
      </c>
      <c r="G627" s="106" t="b">
        <v>0</v>
      </c>
    </row>
    <row r="628" spans="1:7" ht="15">
      <c r="A628" s="108" t="s">
        <v>1066</v>
      </c>
      <c r="B628" s="106">
        <v>3</v>
      </c>
      <c r="C628" s="110">
        <v>0.0003182328129562487</v>
      </c>
      <c r="D628" s="106" t="s">
        <v>2021</v>
      </c>
      <c r="E628" s="106" t="b">
        <v>0</v>
      </c>
      <c r="F628" s="106" t="b">
        <v>0</v>
      </c>
      <c r="G628" s="106" t="b">
        <v>0</v>
      </c>
    </row>
    <row r="629" spans="1:7" ht="15">
      <c r="A629" s="108" t="s">
        <v>1067</v>
      </c>
      <c r="B629" s="106">
        <v>3</v>
      </c>
      <c r="C629" s="110">
        <v>0.0003591969706149835</v>
      </c>
      <c r="D629" s="106" t="s">
        <v>2021</v>
      </c>
      <c r="E629" s="106" t="b">
        <v>0</v>
      </c>
      <c r="F629" s="106" t="b">
        <v>0</v>
      </c>
      <c r="G629" s="106" t="b">
        <v>0</v>
      </c>
    </row>
    <row r="630" spans="1:7" ht="15">
      <c r="A630" s="108" t="s">
        <v>1068</v>
      </c>
      <c r="B630" s="106">
        <v>3</v>
      </c>
      <c r="C630" s="110">
        <v>0.0003182328129562487</v>
      </c>
      <c r="D630" s="106" t="s">
        <v>2021</v>
      </c>
      <c r="E630" s="106" t="b">
        <v>0</v>
      </c>
      <c r="F630" s="106" t="b">
        <v>0</v>
      </c>
      <c r="G630" s="106" t="b">
        <v>0</v>
      </c>
    </row>
    <row r="631" spans="1:7" ht="15">
      <c r="A631" s="108" t="s">
        <v>1069</v>
      </c>
      <c r="B631" s="106">
        <v>3</v>
      </c>
      <c r="C631" s="110">
        <v>0.0003182328129562487</v>
      </c>
      <c r="D631" s="106" t="s">
        <v>2021</v>
      </c>
      <c r="E631" s="106" t="b">
        <v>0</v>
      </c>
      <c r="F631" s="106" t="b">
        <v>0</v>
      </c>
      <c r="G631" s="106" t="b">
        <v>0</v>
      </c>
    </row>
    <row r="632" spans="1:7" ht="15">
      <c r="A632" s="108" t="s">
        <v>1070</v>
      </c>
      <c r="B632" s="106">
        <v>3</v>
      </c>
      <c r="C632" s="110">
        <v>0.0003591969706149835</v>
      </c>
      <c r="D632" s="106" t="s">
        <v>2021</v>
      </c>
      <c r="E632" s="106" t="b">
        <v>0</v>
      </c>
      <c r="F632" s="106" t="b">
        <v>0</v>
      </c>
      <c r="G632" s="106" t="b">
        <v>0</v>
      </c>
    </row>
    <row r="633" spans="1:7" ht="15">
      <c r="A633" s="108" t="s">
        <v>1071</v>
      </c>
      <c r="B633" s="106">
        <v>3</v>
      </c>
      <c r="C633" s="110">
        <v>0.0004292256606732918</v>
      </c>
      <c r="D633" s="106" t="s">
        <v>2021</v>
      </c>
      <c r="E633" s="106" t="b">
        <v>0</v>
      </c>
      <c r="F633" s="106" t="b">
        <v>0</v>
      </c>
      <c r="G633" s="106" t="b">
        <v>0</v>
      </c>
    </row>
    <row r="634" spans="1:7" ht="15">
      <c r="A634" s="108" t="s">
        <v>1072</v>
      </c>
      <c r="B634" s="106">
        <v>3</v>
      </c>
      <c r="C634" s="110">
        <v>0.0003591969706149835</v>
      </c>
      <c r="D634" s="106" t="s">
        <v>2021</v>
      </c>
      <c r="E634" s="106" t="b">
        <v>0</v>
      </c>
      <c r="F634" s="106" t="b">
        <v>0</v>
      </c>
      <c r="G634" s="106" t="b">
        <v>0</v>
      </c>
    </row>
    <row r="635" spans="1:7" ht="15">
      <c r="A635" s="108" t="s">
        <v>1073</v>
      </c>
      <c r="B635" s="106">
        <v>3</v>
      </c>
      <c r="C635" s="110">
        <v>0.0003591969706149835</v>
      </c>
      <c r="D635" s="106" t="s">
        <v>2021</v>
      </c>
      <c r="E635" s="106" t="b">
        <v>0</v>
      </c>
      <c r="F635" s="106" t="b">
        <v>0</v>
      </c>
      <c r="G635" s="106" t="b">
        <v>0</v>
      </c>
    </row>
    <row r="636" spans="1:7" ht="15">
      <c r="A636" s="108" t="s">
        <v>1074</v>
      </c>
      <c r="B636" s="106">
        <v>3</v>
      </c>
      <c r="C636" s="110">
        <v>0.0003182328129562487</v>
      </c>
      <c r="D636" s="106" t="s">
        <v>2021</v>
      </c>
      <c r="E636" s="106" t="b">
        <v>0</v>
      </c>
      <c r="F636" s="106" t="b">
        <v>0</v>
      </c>
      <c r="G636" s="106" t="b">
        <v>0</v>
      </c>
    </row>
    <row r="637" spans="1:7" ht="15">
      <c r="A637" s="108" t="s">
        <v>1075</v>
      </c>
      <c r="B637" s="106">
        <v>3</v>
      </c>
      <c r="C637" s="110">
        <v>0.0003591969706149835</v>
      </c>
      <c r="D637" s="106" t="s">
        <v>2021</v>
      </c>
      <c r="E637" s="106" t="b">
        <v>0</v>
      </c>
      <c r="F637" s="106" t="b">
        <v>0</v>
      </c>
      <c r="G637" s="106" t="b">
        <v>0</v>
      </c>
    </row>
    <row r="638" spans="1:7" ht="15">
      <c r="A638" s="108" t="s">
        <v>1076</v>
      </c>
      <c r="B638" s="106">
        <v>3</v>
      </c>
      <c r="C638" s="110">
        <v>0.0003182328129562487</v>
      </c>
      <c r="D638" s="106" t="s">
        <v>2021</v>
      </c>
      <c r="E638" s="106" t="b">
        <v>0</v>
      </c>
      <c r="F638" s="106" t="b">
        <v>0</v>
      </c>
      <c r="G638" s="106" t="b">
        <v>0</v>
      </c>
    </row>
    <row r="639" spans="1:7" ht="15">
      <c r="A639" s="108" t="s">
        <v>1077</v>
      </c>
      <c r="B639" s="106">
        <v>3</v>
      </c>
      <c r="C639" s="110">
        <v>0.0003182328129562487</v>
      </c>
      <c r="D639" s="106" t="s">
        <v>2021</v>
      </c>
      <c r="E639" s="106" t="b">
        <v>0</v>
      </c>
      <c r="F639" s="106" t="b">
        <v>0</v>
      </c>
      <c r="G639" s="106" t="b">
        <v>0</v>
      </c>
    </row>
    <row r="640" spans="1:7" ht="15">
      <c r="A640" s="108" t="s">
        <v>1078</v>
      </c>
      <c r="B640" s="106">
        <v>3</v>
      </c>
      <c r="C640" s="110">
        <v>0.0004292256606732918</v>
      </c>
      <c r="D640" s="106" t="s">
        <v>2021</v>
      </c>
      <c r="E640" s="106" t="b">
        <v>0</v>
      </c>
      <c r="F640" s="106" t="b">
        <v>0</v>
      </c>
      <c r="G640" s="106" t="b">
        <v>0</v>
      </c>
    </row>
    <row r="641" spans="1:7" ht="15">
      <c r="A641" s="108" t="s">
        <v>1079</v>
      </c>
      <c r="B641" s="106">
        <v>3</v>
      </c>
      <c r="C641" s="110">
        <v>0.0003591969706149835</v>
      </c>
      <c r="D641" s="106" t="s">
        <v>2021</v>
      </c>
      <c r="E641" s="106" t="b">
        <v>0</v>
      </c>
      <c r="F641" s="106" t="b">
        <v>0</v>
      </c>
      <c r="G641" s="106" t="b">
        <v>0</v>
      </c>
    </row>
    <row r="642" spans="1:7" ht="15">
      <c r="A642" s="108" t="s">
        <v>1080</v>
      </c>
      <c r="B642" s="106">
        <v>3</v>
      </c>
      <c r="C642" s="110">
        <v>0.0003182328129562487</v>
      </c>
      <c r="D642" s="106" t="s">
        <v>2021</v>
      </c>
      <c r="E642" s="106" t="b">
        <v>0</v>
      </c>
      <c r="F642" s="106" t="b">
        <v>0</v>
      </c>
      <c r="G642" s="106" t="b">
        <v>0</v>
      </c>
    </row>
    <row r="643" spans="1:7" ht="15">
      <c r="A643" s="108" t="s">
        <v>1081</v>
      </c>
      <c r="B643" s="106">
        <v>3</v>
      </c>
      <c r="C643" s="110">
        <v>0.0003591969706149835</v>
      </c>
      <c r="D643" s="106" t="s">
        <v>2021</v>
      </c>
      <c r="E643" s="106" t="b">
        <v>0</v>
      </c>
      <c r="F643" s="106" t="b">
        <v>0</v>
      </c>
      <c r="G643" s="106" t="b">
        <v>0</v>
      </c>
    </row>
    <row r="644" spans="1:7" ht="15">
      <c r="A644" s="108" t="s">
        <v>1082</v>
      </c>
      <c r="B644" s="106">
        <v>3</v>
      </c>
      <c r="C644" s="110">
        <v>0.0004292256606732918</v>
      </c>
      <c r="D644" s="106" t="s">
        <v>2021</v>
      </c>
      <c r="E644" s="106" t="b">
        <v>0</v>
      </c>
      <c r="F644" s="106" t="b">
        <v>0</v>
      </c>
      <c r="G644" s="106" t="b">
        <v>0</v>
      </c>
    </row>
    <row r="645" spans="1:7" ht="15">
      <c r="A645" s="108" t="s">
        <v>1083</v>
      </c>
      <c r="B645" s="106">
        <v>3</v>
      </c>
      <c r="C645" s="110">
        <v>0.0003591969706149835</v>
      </c>
      <c r="D645" s="106" t="s">
        <v>2021</v>
      </c>
      <c r="E645" s="106" t="b">
        <v>0</v>
      </c>
      <c r="F645" s="106" t="b">
        <v>0</v>
      </c>
      <c r="G645" s="106" t="b">
        <v>0</v>
      </c>
    </row>
    <row r="646" spans="1:7" ht="15">
      <c r="A646" s="108" t="s">
        <v>1084</v>
      </c>
      <c r="B646" s="106">
        <v>3</v>
      </c>
      <c r="C646" s="110">
        <v>0.0003591969706149835</v>
      </c>
      <c r="D646" s="106" t="s">
        <v>2021</v>
      </c>
      <c r="E646" s="106" t="b">
        <v>0</v>
      </c>
      <c r="F646" s="106" t="b">
        <v>0</v>
      </c>
      <c r="G646" s="106" t="b">
        <v>0</v>
      </c>
    </row>
    <row r="647" spans="1:7" ht="15">
      <c r="A647" s="108" t="s">
        <v>1085</v>
      </c>
      <c r="B647" s="106">
        <v>3</v>
      </c>
      <c r="C647" s="110">
        <v>0.0003182328129562487</v>
      </c>
      <c r="D647" s="106" t="s">
        <v>2021</v>
      </c>
      <c r="E647" s="106" t="b">
        <v>0</v>
      </c>
      <c r="F647" s="106" t="b">
        <v>0</v>
      </c>
      <c r="G647" s="106" t="b">
        <v>0</v>
      </c>
    </row>
    <row r="648" spans="1:7" ht="15">
      <c r="A648" s="108" t="s">
        <v>1086</v>
      </c>
      <c r="B648" s="106">
        <v>3</v>
      </c>
      <c r="C648" s="110">
        <v>0.0004292256606732918</v>
      </c>
      <c r="D648" s="106" t="s">
        <v>2021</v>
      </c>
      <c r="E648" s="106" t="b">
        <v>0</v>
      </c>
      <c r="F648" s="106" t="b">
        <v>0</v>
      </c>
      <c r="G648" s="106" t="b">
        <v>0</v>
      </c>
    </row>
    <row r="649" spans="1:7" ht="15">
      <c r="A649" s="108" t="s">
        <v>1087</v>
      </c>
      <c r="B649" s="106">
        <v>3</v>
      </c>
      <c r="C649" s="110">
        <v>0.0003182328129562487</v>
      </c>
      <c r="D649" s="106" t="s">
        <v>2021</v>
      </c>
      <c r="E649" s="106" t="b">
        <v>0</v>
      </c>
      <c r="F649" s="106" t="b">
        <v>0</v>
      </c>
      <c r="G649" s="106" t="b">
        <v>0</v>
      </c>
    </row>
    <row r="650" spans="1:7" ht="15">
      <c r="A650" s="108" t="s">
        <v>1088</v>
      </c>
      <c r="B650" s="106">
        <v>3</v>
      </c>
      <c r="C650" s="110">
        <v>0.0004292256606732918</v>
      </c>
      <c r="D650" s="106" t="s">
        <v>2021</v>
      </c>
      <c r="E650" s="106" t="b">
        <v>0</v>
      </c>
      <c r="F650" s="106" t="b">
        <v>0</v>
      </c>
      <c r="G650" s="106" t="b">
        <v>0</v>
      </c>
    </row>
    <row r="651" spans="1:7" ht="15">
      <c r="A651" s="108" t="s">
        <v>1089</v>
      </c>
      <c r="B651" s="106">
        <v>3</v>
      </c>
      <c r="C651" s="110">
        <v>0.0003182328129562487</v>
      </c>
      <c r="D651" s="106" t="s">
        <v>2021</v>
      </c>
      <c r="E651" s="106" t="b">
        <v>0</v>
      </c>
      <c r="F651" s="106" t="b">
        <v>0</v>
      </c>
      <c r="G651" s="106" t="b">
        <v>0</v>
      </c>
    </row>
    <row r="652" spans="1:7" ht="15">
      <c r="A652" s="108" t="s">
        <v>1090</v>
      </c>
      <c r="B652" s="106">
        <v>3</v>
      </c>
      <c r="C652" s="110">
        <v>0.0003182328129562487</v>
      </c>
      <c r="D652" s="106" t="s">
        <v>2021</v>
      </c>
      <c r="E652" s="106" t="b">
        <v>0</v>
      </c>
      <c r="F652" s="106" t="b">
        <v>0</v>
      </c>
      <c r="G652" s="106" t="b">
        <v>0</v>
      </c>
    </row>
    <row r="653" spans="1:7" ht="15">
      <c r="A653" s="108" t="s">
        <v>1091</v>
      </c>
      <c r="B653" s="106">
        <v>3</v>
      </c>
      <c r="C653" s="110">
        <v>0.0003591969706149835</v>
      </c>
      <c r="D653" s="106" t="s">
        <v>2021</v>
      </c>
      <c r="E653" s="106" t="b">
        <v>0</v>
      </c>
      <c r="F653" s="106" t="b">
        <v>0</v>
      </c>
      <c r="G653" s="106" t="b">
        <v>0</v>
      </c>
    </row>
    <row r="654" spans="1:7" ht="15">
      <c r="A654" s="108" t="s">
        <v>1092</v>
      </c>
      <c r="B654" s="106">
        <v>3</v>
      </c>
      <c r="C654" s="110">
        <v>0.0003591969706149835</v>
      </c>
      <c r="D654" s="106" t="s">
        <v>2021</v>
      </c>
      <c r="E654" s="106" t="b">
        <v>0</v>
      </c>
      <c r="F654" s="106" t="b">
        <v>0</v>
      </c>
      <c r="G654" s="106" t="b">
        <v>0</v>
      </c>
    </row>
    <row r="655" spans="1:7" ht="15">
      <c r="A655" s="108" t="s">
        <v>1093</v>
      </c>
      <c r="B655" s="106">
        <v>3</v>
      </c>
      <c r="C655" s="110">
        <v>0.0003182328129562487</v>
      </c>
      <c r="D655" s="106" t="s">
        <v>2021</v>
      </c>
      <c r="E655" s="106" t="b">
        <v>0</v>
      </c>
      <c r="F655" s="106" t="b">
        <v>0</v>
      </c>
      <c r="G655" s="106" t="b">
        <v>0</v>
      </c>
    </row>
    <row r="656" spans="1:7" ht="15">
      <c r="A656" s="108" t="s">
        <v>1094</v>
      </c>
      <c r="B656" s="106">
        <v>3</v>
      </c>
      <c r="C656" s="110">
        <v>0.0003182328129562487</v>
      </c>
      <c r="D656" s="106" t="s">
        <v>2021</v>
      </c>
      <c r="E656" s="106" t="b">
        <v>0</v>
      </c>
      <c r="F656" s="106" t="b">
        <v>0</v>
      </c>
      <c r="G656" s="106" t="b">
        <v>0</v>
      </c>
    </row>
    <row r="657" spans="1:7" ht="15">
      <c r="A657" s="108" t="s">
        <v>1095</v>
      </c>
      <c r="B657" s="106">
        <v>3</v>
      </c>
      <c r="C657" s="110">
        <v>0.0003182328129562487</v>
      </c>
      <c r="D657" s="106" t="s">
        <v>2021</v>
      </c>
      <c r="E657" s="106" t="b">
        <v>0</v>
      </c>
      <c r="F657" s="106" t="b">
        <v>0</v>
      </c>
      <c r="G657" s="106" t="b">
        <v>0</v>
      </c>
    </row>
    <row r="658" spans="1:7" ht="15">
      <c r="A658" s="108" t="s">
        <v>1096</v>
      </c>
      <c r="B658" s="106">
        <v>3</v>
      </c>
      <c r="C658" s="110">
        <v>0.0003591969706149835</v>
      </c>
      <c r="D658" s="106" t="s">
        <v>2021</v>
      </c>
      <c r="E658" s="106" t="b">
        <v>0</v>
      </c>
      <c r="F658" s="106" t="b">
        <v>0</v>
      </c>
      <c r="G658" s="106" t="b">
        <v>0</v>
      </c>
    </row>
    <row r="659" spans="1:7" ht="15">
      <c r="A659" s="108" t="s">
        <v>1097</v>
      </c>
      <c r="B659" s="106">
        <v>3</v>
      </c>
      <c r="C659" s="110">
        <v>0.0003591969706149835</v>
      </c>
      <c r="D659" s="106" t="s">
        <v>2021</v>
      </c>
      <c r="E659" s="106" t="b">
        <v>0</v>
      </c>
      <c r="F659" s="106" t="b">
        <v>0</v>
      </c>
      <c r="G659" s="106" t="b">
        <v>0</v>
      </c>
    </row>
    <row r="660" spans="1:7" ht="15">
      <c r="A660" s="108" t="s">
        <v>1098</v>
      </c>
      <c r="B660" s="106">
        <v>3</v>
      </c>
      <c r="C660" s="110">
        <v>0.0003182328129562487</v>
      </c>
      <c r="D660" s="106" t="s">
        <v>2021</v>
      </c>
      <c r="E660" s="106" t="b">
        <v>0</v>
      </c>
      <c r="F660" s="106" t="b">
        <v>0</v>
      </c>
      <c r="G660" s="106" t="b">
        <v>0</v>
      </c>
    </row>
    <row r="661" spans="1:7" ht="15">
      <c r="A661" s="108" t="s">
        <v>1099</v>
      </c>
      <c r="B661" s="106">
        <v>3</v>
      </c>
      <c r="C661" s="110">
        <v>0.0003591969706149835</v>
      </c>
      <c r="D661" s="106" t="s">
        <v>2021</v>
      </c>
      <c r="E661" s="106" t="b">
        <v>0</v>
      </c>
      <c r="F661" s="106" t="b">
        <v>0</v>
      </c>
      <c r="G661" s="106" t="b">
        <v>0</v>
      </c>
    </row>
    <row r="662" spans="1:7" ht="15">
      <c r="A662" s="108" t="s">
        <v>1100</v>
      </c>
      <c r="B662" s="106">
        <v>3</v>
      </c>
      <c r="C662" s="110">
        <v>0.0003591969706149835</v>
      </c>
      <c r="D662" s="106" t="s">
        <v>2021</v>
      </c>
      <c r="E662" s="106" t="b">
        <v>0</v>
      </c>
      <c r="F662" s="106" t="b">
        <v>0</v>
      </c>
      <c r="G662" s="106" t="b">
        <v>0</v>
      </c>
    </row>
    <row r="663" spans="1:7" ht="15">
      <c r="A663" s="108" t="s">
        <v>1101</v>
      </c>
      <c r="B663" s="106">
        <v>3</v>
      </c>
      <c r="C663" s="110">
        <v>0.0003182328129562487</v>
      </c>
      <c r="D663" s="106" t="s">
        <v>2021</v>
      </c>
      <c r="E663" s="106" t="b">
        <v>0</v>
      </c>
      <c r="F663" s="106" t="b">
        <v>0</v>
      </c>
      <c r="G663" s="106" t="b">
        <v>0</v>
      </c>
    </row>
    <row r="664" spans="1:7" ht="15">
      <c r="A664" s="108" t="s">
        <v>1102</v>
      </c>
      <c r="B664" s="106">
        <v>3</v>
      </c>
      <c r="C664" s="110">
        <v>0.0003182328129562487</v>
      </c>
      <c r="D664" s="106" t="s">
        <v>2021</v>
      </c>
      <c r="E664" s="106" t="b">
        <v>0</v>
      </c>
      <c r="F664" s="106" t="b">
        <v>0</v>
      </c>
      <c r="G664" s="106" t="b">
        <v>0</v>
      </c>
    </row>
    <row r="665" spans="1:7" ht="15">
      <c r="A665" s="108" t="s">
        <v>1103</v>
      </c>
      <c r="B665" s="106">
        <v>3</v>
      </c>
      <c r="C665" s="110">
        <v>0.0003182328129562487</v>
      </c>
      <c r="D665" s="106" t="s">
        <v>2021</v>
      </c>
      <c r="E665" s="106" t="b">
        <v>0</v>
      </c>
      <c r="F665" s="106" t="b">
        <v>0</v>
      </c>
      <c r="G665" s="106" t="b">
        <v>0</v>
      </c>
    </row>
    <row r="666" spans="1:7" ht="15">
      <c r="A666" s="108" t="s">
        <v>1104</v>
      </c>
      <c r="B666" s="106">
        <v>3</v>
      </c>
      <c r="C666" s="110">
        <v>0.0003182328129562487</v>
      </c>
      <c r="D666" s="106" t="s">
        <v>2021</v>
      </c>
      <c r="E666" s="106" t="b">
        <v>0</v>
      </c>
      <c r="F666" s="106" t="b">
        <v>0</v>
      </c>
      <c r="G666" s="106" t="b">
        <v>0</v>
      </c>
    </row>
    <row r="667" spans="1:7" ht="15">
      <c r="A667" s="108" t="s">
        <v>1105</v>
      </c>
      <c r="B667" s="106">
        <v>3</v>
      </c>
      <c r="C667" s="110">
        <v>0.0003182328129562487</v>
      </c>
      <c r="D667" s="106" t="s">
        <v>2021</v>
      </c>
      <c r="E667" s="106" t="b">
        <v>0</v>
      </c>
      <c r="F667" s="106" t="b">
        <v>0</v>
      </c>
      <c r="G667" s="106" t="b">
        <v>0</v>
      </c>
    </row>
    <row r="668" spans="1:7" ht="15">
      <c r="A668" s="108" t="s">
        <v>1106</v>
      </c>
      <c r="B668" s="106">
        <v>3</v>
      </c>
      <c r="C668" s="110">
        <v>0.0003182328129562487</v>
      </c>
      <c r="D668" s="106" t="s">
        <v>2021</v>
      </c>
      <c r="E668" s="106" t="b">
        <v>0</v>
      </c>
      <c r="F668" s="106" t="b">
        <v>0</v>
      </c>
      <c r="G668" s="106" t="b">
        <v>0</v>
      </c>
    </row>
    <row r="669" spans="1:7" ht="15">
      <c r="A669" s="108" t="s">
        <v>1107</v>
      </c>
      <c r="B669" s="106">
        <v>3</v>
      </c>
      <c r="C669" s="110">
        <v>0.0003591969706149835</v>
      </c>
      <c r="D669" s="106" t="s">
        <v>2021</v>
      </c>
      <c r="E669" s="106" t="b">
        <v>0</v>
      </c>
      <c r="F669" s="106" t="b">
        <v>0</v>
      </c>
      <c r="G669" s="106" t="b">
        <v>0</v>
      </c>
    </row>
    <row r="670" spans="1:7" ht="15">
      <c r="A670" s="108" t="s">
        <v>1108</v>
      </c>
      <c r="B670" s="106">
        <v>3</v>
      </c>
      <c r="C670" s="110">
        <v>0.0003591969706149835</v>
      </c>
      <c r="D670" s="106" t="s">
        <v>2021</v>
      </c>
      <c r="E670" s="106" t="b">
        <v>0</v>
      </c>
      <c r="F670" s="106" t="b">
        <v>0</v>
      </c>
      <c r="G670" s="106" t="b">
        <v>0</v>
      </c>
    </row>
    <row r="671" spans="1:7" ht="15">
      <c r="A671" s="108" t="s">
        <v>1109</v>
      </c>
      <c r="B671" s="106">
        <v>3</v>
      </c>
      <c r="C671" s="110">
        <v>0.0003182328129562487</v>
      </c>
      <c r="D671" s="106" t="s">
        <v>2021</v>
      </c>
      <c r="E671" s="106" t="b">
        <v>0</v>
      </c>
      <c r="F671" s="106" t="b">
        <v>0</v>
      </c>
      <c r="G671" s="106" t="b">
        <v>0</v>
      </c>
    </row>
    <row r="672" spans="1:7" ht="15">
      <c r="A672" s="108" t="s">
        <v>1110</v>
      </c>
      <c r="B672" s="106">
        <v>3</v>
      </c>
      <c r="C672" s="110">
        <v>0.0003591969706149835</v>
      </c>
      <c r="D672" s="106" t="s">
        <v>2021</v>
      </c>
      <c r="E672" s="106" t="b">
        <v>0</v>
      </c>
      <c r="F672" s="106" t="b">
        <v>0</v>
      </c>
      <c r="G672" s="106" t="b">
        <v>0</v>
      </c>
    </row>
    <row r="673" spans="1:7" ht="15">
      <c r="A673" s="108" t="s">
        <v>1111</v>
      </c>
      <c r="B673" s="106">
        <v>3</v>
      </c>
      <c r="C673" s="110">
        <v>0.0003182328129562487</v>
      </c>
      <c r="D673" s="106" t="s">
        <v>2021</v>
      </c>
      <c r="E673" s="106" t="b">
        <v>0</v>
      </c>
      <c r="F673" s="106" t="b">
        <v>0</v>
      </c>
      <c r="G673" s="106" t="b">
        <v>0</v>
      </c>
    </row>
    <row r="674" spans="1:7" ht="15">
      <c r="A674" s="108" t="s">
        <v>1112</v>
      </c>
      <c r="B674" s="106">
        <v>3</v>
      </c>
      <c r="C674" s="110">
        <v>0.0004292256606732918</v>
      </c>
      <c r="D674" s="106" t="s">
        <v>2021</v>
      </c>
      <c r="E674" s="106" t="b">
        <v>0</v>
      </c>
      <c r="F674" s="106" t="b">
        <v>0</v>
      </c>
      <c r="G674" s="106" t="b">
        <v>0</v>
      </c>
    </row>
    <row r="675" spans="1:7" ht="15">
      <c r="A675" s="108" t="s">
        <v>1113</v>
      </c>
      <c r="B675" s="106">
        <v>3</v>
      </c>
      <c r="C675" s="110">
        <v>0.0003182328129562487</v>
      </c>
      <c r="D675" s="106" t="s">
        <v>2021</v>
      </c>
      <c r="E675" s="106" t="b">
        <v>0</v>
      </c>
      <c r="F675" s="106" t="b">
        <v>0</v>
      </c>
      <c r="G675" s="106" t="b">
        <v>0</v>
      </c>
    </row>
    <row r="676" spans="1:7" ht="15">
      <c r="A676" s="108" t="s">
        <v>1114</v>
      </c>
      <c r="B676" s="106">
        <v>3</v>
      </c>
      <c r="C676" s="110">
        <v>0.0003591969706149835</v>
      </c>
      <c r="D676" s="106" t="s">
        <v>2021</v>
      </c>
      <c r="E676" s="106" t="b">
        <v>0</v>
      </c>
      <c r="F676" s="106" t="b">
        <v>0</v>
      </c>
      <c r="G676" s="106" t="b">
        <v>0</v>
      </c>
    </row>
    <row r="677" spans="1:7" ht="15">
      <c r="A677" s="108" t="s">
        <v>1115</v>
      </c>
      <c r="B677" s="106">
        <v>3</v>
      </c>
      <c r="C677" s="110">
        <v>0.0003182328129562487</v>
      </c>
      <c r="D677" s="106" t="s">
        <v>2021</v>
      </c>
      <c r="E677" s="106" t="b">
        <v>0</v>
      </c>
      <c r="F677" s="106" t="b">
        <v>0</v>
      </c>
      <c r="G677" s="106" t="b">
        <v>0</v>
      </c>
    </row>
    <row r="678" spans="1:7" ht="15">
      <c r="A678" s="108" t="s">
        <v>1116</v>
      </c>
      <c r="B678" s="106">
        <v>3</v>
      </c>
      <c r="C678" s="110">
        <v>0.0003182328129562487</v>
      </c>
      <c r="D678" s="106" t="s">
        <v>2021</v>
      </c>
      <c r="E678" s="106" t="b">
        <v>0</v>
      </c>
      <c r="F678" s="106" t="b">
        <v>0</v>
      </c>
      <c r="G678" s="106" t="b">
        <v>0</v>
      </c>
    </row>
    <row r="679" spans="1:7" ht="15">
      <c r="A679" s="108" t="s">
        <v>1117</v>
      </c>
      <c r="B679" s="106">
        <v>3</v>
      </c>
      <c r="C679" s="110">
        <v>0.0003182328129562487</v>
      </c>
      <c r="D679" s="106" t="s">
        <v>2021</v>
      </c>
      <c r="E679" s="106" t="b">
        <v>0</v>
      </c>
      <c r="F679" s="106" t="b">
        <v>0</v>
      </c>
      <c r="G679" s="106" t="b">
        <v>0</v>
      </c>
    </row>
    <row r="680" spans="1:7" ht="15">
      <c r="A680" s="108" t="s">
        <v>1118</v>
      </c>
      <c r="B680" s="106">
        <v>3</v>
      </c>
      <c r="C680" s="110">
        <v>0.0004292256606732918</v>
      </c>
      <c r="D680" s="106" t="s">
        <v>2021</v>
      </c>
      <c r="E680" s="106" t="b">
        <v>0</v>
      </c>
      <c r="F680" s="106" t="b">
        <v>0</v>
      </c>
      <c r="G680" s="106" t="b">
        <v>0</v>
      </c>
    </row>
    <row r="681" spans="1:7" ht="15">
      <c r="A681" s="108" t="s">
        <v>1119</v>
      </c>
      <c r="B681" s="106">
        <v>3</v>
      </c>
      <c r="C681" s="110">
        <v>0.0003591969706149835</v>
      </c>
      <c r="D681" s="106" t="s">
        <v>2021</v>
      </c>
      <c r="E681" s="106" t="b">
        <v>0</v>
      </c>
      <c r="F681" s="106" t="b">
        <v>0</v>
      </c>
      <c r="G681" s="106" t="b">
        <v>0</v>
      </c>
    </row>
    <row r="682" spans="1:7" ht="15">
      <c r="A682" s="108" t="s">
        <v>1120</v>
      </c>
      <c r="B682" s="106">
        <v>3</v>
      </c>
      <c r="C682" s="110">
        <v>0.0003182328129562487</v>
      </c>
      <c r="D682" s="106" t="s">
        <v>2021</v>
      </c>
      <c r="E682" s="106" t="b">
        <v>0</v>
      </c>
      <c r="F682" s="106" t="b">
        <v>0</v>
      </c>
      <c r="G682" s="106" t="b">
        <v>0</v>
      </c>
    </row>
    <row r="683" spans="1:7" ht="15">
      <c r="A683" s="108" t="s">
        <v>1121</v>
      </c>
      <c r="B683" s="106">
        <v>3</v>
      </c>
      <c r="C683" s="110">
        <v>0.0003591969706149835</v>
      </c>
      <c r="D683" s="106" t="s">
        <v>2021</v>
      </c>
      <c r="E683" s="106" t="b">
        <v>0</v>
      </c>
      <c r="F683" s="106" t="b">
        <v>0</v>
      </c>
      <c r="G683" s="106" t="b">
        <v>0</v>
      </c>
    </row>
    <row r="684" spans="1:7" ht="15">
      <c r="A684" s="108" t="s">
        <v>1122</v>
      </c>
      <c r="B684" s="106">
        <v>3</v>
      </c>
      <c r="C684" s="110">
        <v>0.0003182328129562487</v>
      </c>
      <c r="D684" s="106" t="s">
        <v>2021</v>
      </c>
      <c r="E684" s="106" t="b">
        <v>0</v>
      </c>
      <c r="F684" s="106" t="b">
        <v>0</v>
      </c>
      <c r="G684" s="106" t="b">
        <v>0</v>
      </c>
    </row>
    <row r="685" spans="1:7" ht="15">
      <c r="A685" s="108" t="s">
        <v>1123</v>
      </c>
      <c r="B685" s="106">
        <v>3</v>
      </c>
      <c r="C685" s="110">
        <v>0.0003182328129562487</v>
      </c>
      <c r="D685" s="106" t="s">
        <v>2021</v>
      </c>
      <c r="E685" s="106" t="b">
        <v>0</v>
      </c>
      <c r="F685" s="106" t="b">
        <v>0</v>
      </c>
      <c r="G685" s="106" t="b">
        <v>0</v>
      </c>
    </row>
    <row r="686" spans="1:7" ht="15">
      <c r="A686" s="108" t="s">
        <v>1124</v>
      </c>
      <c r="B686" s="106">
        <v>3</v>
      </c>
      <c r="C686" s="110">
        <v>0.0003182328129562487</v>
      </c>
      <c r="D686" s="106" t="s">
        <v>2021</v>
      </c>
      <c r="E686" s="106" t="b">
        <v>0</v>
      </c>
      <c r="F686" s="106" t="b">
        <v>0</v>
      </c>
      <c r="G686" s="106" t="b">
        <v>0</v>
      </c>
    </row>
    <row r="687" spans="1:7" ht="15">
      <c r="A687" s="108" t="s">
        <v>1125</v>
      </c>
      <c r="B687" s="106">
        <v>3</v>
      </c>
      <c r="C687" s="110">
        <v>0.0003591969706149835</v>
      </c>
      <c r="D687" s="106" t="s">
        <v>2021</v>
      </c>
      <c r="E687" s="106" t="b">
        <v>0</v>
      </c>
      <c r="F687" s="106" t="b">
        <v>0</v>
      </c>
      <c r="G687" s="106" t="b">
        <v>0</v>
      </c>
    </row>
    <row r="688" spans="1:7" ht="15">
      <c r="A688" s="108" t="s">
        <v>1126</v>
      </c>
      <c r="B688" s="106">
        <v>3</v>
      </c>
      <c r="C688" s="110">
        <v>0.0003182328129562487</v>
      </c>
      <c r="D688" s="106" t="s">
        <v>2021</v>
      </c>
      <c r="E688" s="106" t="b">
        <v>0</v>
      </c>
      <c r="F688" s="106" t="b">
        <v>0</v>
      </c>
      <c r="G688" s="106" t="b">
        <v>0</v>
      </c>
    </row>
    <row r="689" spans="1:7" ht="15">
      <c r="A689" s="108" t="s">
        <v>1127</v>
      </c>
      <c r="B689" s="106">
        <v>3</v>
      </c>
      <c r="C689" s="110">
        <v>0.0003182328129562487</v>
      </c>
      <c r="D689" s="106" t="s">
        <v>2021</v>
      </c>
      <c r="E689" s="106" t="b">
        <v>0</v>
      </c>
      <c r="F689" s="106" t="b">
        <v>0</v>
      </c>
      <c r="G689" s="106" t="b">
        <v>0</v>
      </c>
    </row>
    <row r="690" spans="1:7" ht="15">
      <c r="A690" s="108" t="s">
        <v>1128</v>
      </c>
      <c r="B690" s="106">
        <v>3</v>
      </c>
      <c r="C690" s="110">
        <v>0.0003182328129562487</v>
      </c>
      <c r="D690" s="106" t="s">
        <v>2021</v>
      </c>
      <c r="E690" s="106" t="b">
        <v>0</v>
      </c>
      <c r="F690" s="106" t="b">
        <v>0</v>
      </c>
      <c r="G690" s="106" t="b">
        <v>0</v>
      </c>
    </row>
    <row r="691" spans="1:7" ht="15">
      <c r="A691" s="108" t="s">
        <v>1129</v>
      </c>
      <c r="B691" s="106">
        <v>3</v>
      </c>
      <c r="C691" s="110">
        <v>0.0003182328129562487</v>
      </c>
      <c r="D691" s="106" t="s">
        <v>2021</v>
      </c>
      <c r="E691" s="106" t="b">
        <v>0</v>
      </c>
      <c r="F691" s="106" t="b">
        <v>0</v>
      </c>
      <c r="G691" s="106" t="b">
        <v>0</v>
      </c>
    </row>
    <row r="692" spans="1:7" ht="15">
      <c r="A692" s="108" t="s">
        <v>1130</v>
      </c>
      <c r="B692" s="106">
        <v>3</v>
      </c>
      <c r="C692" s="110">
        <v>0.0004292256606732918</v>
      </c>
      <c r="D692" s="106" t="s">
        <v>2021</v>
      </c>
      <c r="E692" s="106" t="b">
        <v>0</v>
      </c>
      <c r="F692" s="106" t="b">
        <v>0</v>
      </c>
      <c r="G692" s="106" t="b">
        <v>0</v>
      </c>
    </row>
    <row r="693" spans="1:7" ht="15">
      <c r="A693" s="108" t="s">
        <v>1131</v>
      </c>
      <c r="B693" s="106">
        <v>3</v>
      </c>
      <c r="C693" s="110">
        <v>0.0004292256606732918</v>
      </c>
      <c r="D693" s="106" t="s">
        <v>2021</v>
      </c>
      <c r="E693" s="106" t="b">
        <v>0</v>
      </c>
      <c r="F693" s="106" t="b">
        <v>0</v>
      </c>
      <c r="G693" s="106" t="b">
        <v>0</v>
      </c>
    </row>
    <row r="694" spans="1:7" ht="15">
      <c r="A694" s="108" t="s">
        <v>1132</v>
      </c>
      <c r="B694" s="106">
        <v>3</v>
      </c>
      <c r="C694" s="110">
        <v>0.0003591969706149835</v>
      </c>
      <c r="D694" s="106" t="s">
        <v>2021</v>
      </c>
      <c r="E694" s="106" t="b">
        <v>0</v>
      </c>
      <c r="F694" s="106" t="b">
        <v>0</v>
      </c>
      <c r="G694" s="106" t="b">
        <v>0</v>
      </c>
    </row>
    <row r="695" spans="1:7" ht="15">
      <c r="A695" s="108" t="s">
        <v>1133</v>
      </c>
      <c r="B695" s="106">
        <v>3</v>
      </c>
      <c r="C695" s="110">
        <v>0.0003591969706149835</v>
      </c>
      <c r="D695" s="106" t="s">
        <v>2021</v>
      </c>
      <c r="E695" s="106" t="b">
        <v>0</v>
      </c>
      <c r="F695" s="106" t="b">
        <v>0</v>
      </c>
      <c r="G695" s="106" t="b">
        <v>0</v>
      </c>
    </row>
    <row r="696" spans="1:7" ht="15">
      <c r="A696" s="108" t="s">
        <v>1134</v>
      </c>
      <c r="B696" s="106">
        <v>3</v>
      </c>
      <c r="C696" s="110">
        <v>0.0003182328129562487</v>
      </c>
      <c r="D696" s="106" t="s">
        <v>2021</v>
      </c>
      <c r="E696" s="106" t="b">
        <v>0</v>
      </c>
      <c r="F696" s="106" t="b">
        <v>0</v>
      </c>
      <c r="G696" s="106" t="b">
        <v>0</v>
      </c>
    </row>
    <row r="697" spans="1:7" ht="15">
      <c r="A697" s="108" t="s">
        <v>1135</v>
      </c>
      <c r="B697" s="106">
        <v>3</v>
      </c>
      <c r="C697" s="110">
        <v>0.0003182328129562487</v>
      </c>
      <c r="D697" s="106" t="s">
        <v>2021</v>
      </c>
      <c r="E697" s="106" t="b">
        <v>0</v>
      </c>
      <c r="F697" s="106" t="b">
        <v>0</v>
      </c>
      <c r="G697" s="106" t="b">
        <v>0</v>
      </c>
    </row>
    <row r="698" spans="1:7" ht="15">
      <c r="A698" s="108" t="s">
        <v>1136</v>
      </c>
      <c r="B698" s="106">
        <v>3</v>
      </c>
      <c r="C698" s="110">
        <v>0.0003182328129562487</v>
      </c>
      <c r="D698" s="106" t="s">
        <v>2021</v>
      </c>
      <c r="E698" s="106" t="b">
        <v>0</v>
      </c>
      <c r="F698" s="106" t="b">
        <v>0</v>
      </c>
      <c r="G698" s="106" t="b">
        <v>0</v>
      </c>
    </row>
    <row r="699" spans="1:7" ht="15">
      <c r="A699" s="108" t="s">
        <v>1137</v>
      </c>
      <c r="B699" s="106">
        <v>3</v>
      </c>
      <c r="C699" s="110">
        <v>0.0003182328129562487</v>
      </c>
      <c r="D699" s="106" t="s">
        <v>2021</v>
      </c>
      <c r="E699" s="106" t="b">
        <v>0</v>
      </c>
      <c r="F699" s="106" t="b">
        <v>0</v>
      </c>
      <c r="G699" s="106" t="b">
        <v>0</v>
      </c>
    </row>
    <row r="700" spans="1:7" ht="15">
      <c r="A700" s="108" t="s">
        <v>1138</v>
      </c>
      <c r="B700" s="106">
        <v>3</v>
      </c>
      <c r="C700" s="110">
        <v>0.0003182328129562487</v>
      </c>
      <c r="D700" s="106" t="s">
        <v>2021</v>
      </c>
      <c r="E700" s="106" t="b">
        <v>0</v>
      </c>
      <c r="F700" s="106" t="b">
        <v>0</v>
      </c>
      <c r="G700" s="106" t="b">
        <v>0</v>
      </c>
    </row>
    <row r="701" spans="1:7" ht="15">
      <c r="A701" s="108" t="s">
        <v>1139</v>
      </c>
      <c r="B701" s="106">
        <v>3</v>
      </c>
      <c r="C701" s="110">
        <v>0.0003182328129562487</v>
      </c>
      <c r="D701" s="106" t="s">
        <v>2021</v>
      </c>
      <c r="E701" s="106" t="b">
        <v>0</v>
      </c>
      <c r="F701" s="106" t="b">
        <v>0</v>
      </c>
      <c r="G701" s="106" t="b">
        <v>0</v>
      </c>
    </row>
    <row r="702" spans="1:7" ht="15">
      <c r="A702" s="108" t="s">
        <v>1140</v>
      </c>
      <c r="B702" s="106">
        <v>3</v>
      </c>
      <c r="C702" s="110">
        <v>0.0003182328129562487</v>
      </c>
      <c r="D702" s="106" t="s">
        <v>2021</v>
      </c>
      <c r="E702" s="106" t="b">
        <v>0</v>
      </c>
      <c r="F702" s="106" t="b">
        <v>0</v>
      </c>
      <c r="G702" s="106" t="b">
        <v>0</v>
      </c>
    </row>
    <row r="703" spans="1:7" ht="15">
      <c r="A703" s="108" t="s">
        <v>1141</v>
      </c>
      <c r="B703" s="106">
        <v>3</v>
      </c>
      <c r="C703" s="110">
        <v>0.0003182328129562487</v>
      </c>
      <c r="D703" s="106" t="s">
        <v>2021</v>
      </c>
      <c r="E703" s="106" t="b">
        <v>0</v>
      </c>
      <c r="F703" s="106" t="b">
        <v>0</v>
      </c>
      <c r="G703" s="106" t="b">
        <v>0</v>
      </c>
    </row>
    <row r="704" spans="1:7" ht="15">
      <c r="A704" s="108" t="s">
        <v>1142</v>
      </c>
      <c r="B704" s="106">
        <v>3</v>
      </c>
      <c r="C704" s="110">
        <v>0.0003591969706149835</v>
      </c>
      <c r="D704" s="106" t="s">
        <v>2021</v>
      </c>
      <c r="E704" s="106" t="b">
        <v>0</v>
      </c>
      <c r="F704" s="106" t="b">
        <v>0</v>
      </c>
      <c r="G704" s="106" t="b">
        <v>0</v>
      </c>
    </row>
    <row r="705" spans="1:7" ht="15">
      <c r="A705" s="108" t="s">
        <v>1143</v>
      </c>
      <c r="B705" s="106">
        <v>3</v>
      </c>
      <c r="C705" s="110">
        <v>0.0003182328129562487</v>
      </c>
      <c r="D705" s="106" t="s">
        <v>2021</v>
      </c>
      <c r="E705" s="106" t="b">
        <v>0</v>
      </c>
      <c r="F705" s="106" t="b">
        <v>0</v>
      </c>
      <c r="G705" s="106" t="b">
        <v>0</v>
      </c>
    </row>
    <row r="706" spans="1:7" ht="15">
      <c r="A706" s="108" t="s">
        <v>1144</v>
      </c>
      <c r="B706" s="106">
        <v>3</v>
      </c>
      <c r="C706" s="110">
        <v>0.0003182328129562487</v>
      </c>
      <c r="D706" s="106" t="s">
        <v>2021</v>
      </c>
      <c r="E706" s="106" t="b">
        <v>0</v>
      </c>
      <c r="F706" s="106" t="b">
        <v>0</v>
      </c>
      <c r="G706" s="106" t="b">
        <v>0</v>
      </c>
    </row>
    <row r="707" spans="1:7" ht="15">
      <c r="A707" s="108" t="s">
        <v>1145</v>
      </c>
      <c r="B707" s="106">
        <v>3</v>
      </c>
      <c r="C707" s="110">
        <v>0.0003182328129562487</v>
      </c>
      <c r="D707" s="106" t="s">
        <v>2021</v>
      </c>
      <c r="E707" s="106" t="b">
        <v>0</v>
      </c>
      <c r="F707" s="106" t="b">
        <v>0</v>
      </c>
      <c r="G707" s="106" t="b">
        <v>0</v>
      </c>
    </row>
    <row r="708" spans="1:7" ht="15">
      <c r="A708" s="108" t="s">
        <v>1146</v>
      </c>
      <c r="B708" s="106">
        <v>3</v>
      </c>
      <c r="C708" s="110">
        <v>0.0003182328129562487</v>
      </c>
      <c r="D708" s="106" t="s">
        <v>2021</v>
      </c>
      <c r="E708" s="106" t="b">
        <v>0</v>
      </c>
      <c r="F708" s="106" t="b">
        <v>0</v>
      </c>
      <c r="G708" s="106" t="b">
        <v>0</v>
      </c>
    </row>
    <row r="709" spans="1:7" ht="15">
      <c r="A709" s="108" t="s">
        <v>1147</v>
      </c>
      <c r="B709" s="106">
        <v>3</v>
      </c>
      <c r="C709" s="110">
        <v>0.0003182328129562487</v>
      </c>
      <c r="D709" s="106" t="s">
        <v>2021</v>
      </c>
      <c r="E709" s="106" t="b">
        <v>0</v>
      </c>
      <c r="F709" s="106" t="b">
        <v>0</v>
      </c>
      <c r="G709" s="106" t="b">
        <v>0</v>
      </c>
    </row>
    <row r="710" spans="1:7" ht="15">
      <c r="A710" s="108" t="s">
        <v>1148</v>
      </c>
      <c r="B710" s="106">
        <v>3</v>
      </c>
      <c r="C710" s="110">
        <v>0.0003182328129562487</v>
      </c>
      <c r="D710" s="106" t="s">
        <v>2021</v>
      </c>
      <c r="E710" s="106" t="b">
        <v>0</v>
      </c>
      <c r="F710" s="106" t="b">
        <v>0</v>
      </c>
      <c r="G710" s="106" t="b">
        <v>0</v>
      </c>
    </row>
    <row r="711" spans="1:7" ht="15">
      <c r="A711" s="108" t="s">
        <v>1149</v>
      </c>
      <c r="B711" s="106">
        <v>3</v>
      </c>
      <c r="C711" s="110">
        <v>0.0003591969706149835</v>
      </c>
      <c r="D711" s="106" t="s">
        <v>2021</v>
      </c>
      <c r="E711" s="106" t="b">
        <v>0</v>
      </c>
      <c r="F711" s="106" t="b">
        <v>0</v>
      </c>
      <c r="G711" s="106" t="b">
        <v>0</v>
      </c>
    </row>
    <row r="712" spans="1:7" ht="15">
      <c r="A712" s="108" t="s">
        <v>1150</v>
      </c>
      <c r="B712" s="106">
        <v>3</v>
      </c>
      <c r="C712" s="110">
        <v>0.0003182328129562487</v>
      </c>
      <c r="D712" s="106" t="s">
        <v>2021</v>
      </c>
      <c r="E712" s="106" t="b">
        <v>0</v>
      </c>
      <c r="F712" s="106" t="b">
        <v>0</v>
      </c>
      <c r="G712" s="106" t="b">
        <v>0</v>
      </c>
    </row>
    <row r="713" spans="1:7" ht="15">
      <c r="A713" s="108" t="s">
        <v>1151</v>
      </c>
      <c r="B713" s="106">
        <v>3</v>
      </c>
      <c r="C713" s="110">
        <v>0.0003591969706149835</v>
      </c>
      <c r="D713" s="106" t="s">
        <v>2021</v>
      </c>
      <c r="E713" s="106" t="b">
        <v>0</v>
      </c>
      <c r="F713" s="106" t="b">
        <v>0</v>
      </c>
      <c r="G713" s="106" t="b">
        <v>0</v>
      </c>
    </row>
    <row r="714" spans="1:7" ht="15">
      <c r="A714" s="108" t="s">
        <v>1152</v>
      </c>
      <c r="B714" s="106">
        <v>3</v>
      </c>
      <c r="C714" s="110">
        <v>0.0003182328129562487</v>
      </c>
      <c r="D714" s="106" t="s">
        <v>2021</v>
      </c>
      <c r="E714" s="106" t="b">
        <v>0</v>
      </c>
      <c r="F714" s="106" t="b">
        <v>0</v>
      </c>
      <c r="G714" s="106" t="b">
        <v>0</v>
      </c>
    </row>
    <row r="715" spans="1:7" ht="15">
      <c r="A715" s="108" t="s">
        <v>1153</v>
      </c>
      <c r="B715" s="106">
        <v>3</v>
      </c>
      <c r="C715" s="110">
        <v>0.0003182328129562487</v>
      </c>
      <c r="D715" s="106" t="s">
        <v>2021</v>
      </c>
      <c r="E715" s="106" t="b">
        <v>0</v>
      </c>
      <c r="F715" s="106" t="b">
        <v>0</v>
      </c>
      <c r="G715" s="106" t="b">
        <v>0</v>
      </c>
    </row>
    <row r="716" spans="1:7" ht="15">
      <c r="A716" s="108" t="s">
        <v>1154</v>
      </c>
      <c r="B716" s="106">
        <v>3</v>
      </c>
      <c r="C716" s="110">
        <v>0.0003182328129562487</v>
      </c>
      <c r="D716" s="106" t="s">
        <v>2021</v>
      </c>
      <c r="E716" s="106" t="b">
        <v>0</v>
      </c>
      <c r="F716" s="106" t="b">
        <v>0</v>
      </c>
      <c r="G716" s="106" t="b">
        <v>0</v>
      </c>
    </row>
    <row r="717" spans="1:7" ht="15">
      <c r="A717" s="108" t="s">
        <v>1155</v>
      </c>
      <c r="B717" s="106">
        <v>3</v>
      </c>
      <c r="C717" s="110">
        <v>0.0003182328129562487</v>
      </c>
      <c r="D717" s="106" t="s">
        <v>2021</v>
      </c>
      <c r="E717" s="106" t="b">
        <v>0</v>
      </c>
      <c r="F717" s="106" t="b">
        <v>0</v>
      </c>
      <c r="G717" s="106" t="b">
        <v>0</v>
      </c>
    </row>
    <row r="718" spans="1:7" ht="15">
      <c r="A718" s="108" t="s">
        <v>1156</v>
      </c>
      <c r="B718" s="106">
        <v>3</v>
      </c>
      <c r="C718" s="110">
        <v>0.0003182328129562487</v>
      </c>
      <c r="D718" s="106" t="s">
        <v>2021</v>
      </c>
      <c r="E718" s="106" t="b">
        <v>0</v>
      </c>
      <c r="F718" s="106" t="b">
        <v>0</v>
      </c>
      <c r="G718" s="106" t="b">
        <v>0</v>
      </c>
    </row>
    <row r="719" spans="1:7" ht="15">
      <c r="A719" s="108" t="s">
        <v>1157</v>
      </c>
      <c r="B719" s="106">
        <v>3</v>
      </c>
      <c r="C719" s="110">
        <v>0.0003182328129562487</v>
      </c>
      <c r="D719" s="106" t="s">
        <v>2021</v>
      </c>
      <c r="E719" s="106" t="b">
        <v>0</v>
      </c>
      <c r="F719" s="106" t="b">
        <v>0</v>
      </c>
      <c r="G719" s="106" t="b">
        <v>0</v>
      </c>
    </row>
    <row r="720" spans="1:7" ht="15">
      <c r="A720" s="108" t="s">
        <v>1158</v>
      </c>
      <c r="B720" s="106">
        <v>3</v>
      </c>
      <c r="C720" s="110">
        <v>0.0003182328129562487</v>
      </c>
      <c r="D720" s="106" t="s">
        <v>2021</v>
      </c>
      <c r="E720" s="106" t="b">
        <v>0</v>
      </c>
      <c r="F720" s="106" t="b">
        <v>0</v>
      </c>
      <c r="G720" s="106" t="b">
        <v>0</v>
      </c>
    </row>
    <row r="721" spans="1:7" ht="15">
      <c r="A721" s="108" t="s">
        <v>1159</v>
      </c>
      <c r="B721" s="106">
        <v>3</v>
      </c>
      <c r="C721" s="110">
        <v>0.0003591969706149835</v>
      </c>
      <c r="D721" s="106" t="s">
        <v>2021</v>
      </c>
      <c r="E721" s="106" t="b">
        <v>0</v>
      </c>
      <c r="F721" s="106" t="b">
        <v>0</v>
      </c>
      <c r="G721" s="106" t="b">
        <v>0</v>
      </c>
    </row>
    <row r="722" spans="1:7" ht="15">
      <c r="A722" s="108" t="s">
        <v>1160</v>
      </c>
      <c r="B722" s="106">
        <v>3</v>
      </c>
      <c r="C722" s="110">
        <v>0.0003591969706149835</v>
      </c>
      <c r="D722" s="106" t="s">
        <v>2021</v>
      </c>
      <c r="E722" s="106" t="b">
        <v>0</v>
      </c>
      <c r="F722" s="106" t="b">
        <v>0</v>
      </c>
      <c r="G722" s="106" t="b">
        <v>0</v>
      </c>
    </row>
    <row r="723" spans="1:7" ht="15">
      <c r="A723" s="108" t="s">
        <v>1161</v>
      </c>
      <c r="B723" s="106">
        <v>3</v>
      </c>
      <c r="C723" s="110">
        <v>0.0003182328129562487</v>
      </c>
      <c r="D723" s="106" t="s">
        <v>2021</v>
      </c>
      <c r="E723" s="106" t="b">
        <v>0</v>
      </c>
      <c r="F723" s="106" t="b">
        <v>0</v>
      </c>
      <c r="G723" s="106" t="b">
        <v>0</v>
      </c>
    </row>
    <row r="724" spans="1:7" ht="15">
      <c r="A724" s="108" t="s">
        <v>1162</v>
      </c>
      <c r="B724" s="106">
        <v>3</v>
      </c>
      <c r="C724" s="110">
        <v>0.0003182328129562487</v>
      </c>
      <c r="D724" s="106" t="s">
        <v>2021</v>
      </c>
      <c r="E724" s="106" t="b">
        <v>0</v>
      </c>
      <c r="F724" s="106" t="b">
        <v>0</v>
      </c>
      <c r="G724" s="106" t="b">
        <v>0</v>
      </c>
    </row>
    <row r="725" spans="1:7" ht="15">
      <c r="A725" s="108" t="s">
        <v>1163</v>
      </c>
      <c r="B725" s="106">
        <v>3</v>
      </c>
      <c r="C725" s="110">
        <v>0.0003182328129562487</v>
      </c>
      <c r="D725" s="106" t="s">
        <v>2021</v>
      </c>
      <c r="E725" s="106" t="b">
        <v>0</v>
      </c>
      <c r="F725" s="106" t="b">
        <v>0</v>
      </c>
      <c r="G725" s="106" t="b">
        <v>0</v>
      </c>
    </row>
    <row r="726" spans="1:7" ht="15">
      <c r="A726" s="108" t="s">
        <v>1164</v>
      </c>
      <c r="B726" s="106">
        <v>3</v>
      </c>
      <c r="C726" s="110">
        <v>0.0003591969706149835</v>
      </c>
      <c r="D726" s="106" t="s">
        <v>2021</v>
      </c>
      <c r="E726" s="106" t="b">
        <v>0</v>
      </c>
      <c r="F726" s="106" t="b">
        <v>0</v>
      </c>
      <c r="G726" s="106" t="b">
        <v>0</v>
      </c>
    </row>
    <row r="727" spans="1:7" ht="15">
      <c r="A727" s="108" t="s">
        <v>1165</v>
      </c>
      <c r="B727" s="106">
        <v>3</v>
      </c>
      <c r="C727" s="110">
        <v>0.0003182328129562487</v>
      </c>
      <c r="D727" s="106" t="s">
        <v>2021</v>
      </c>
      <c r="E727" s="106" t="b">
        <v>0</v>
      </c>
      <c r="F727" s="106" t="b">
        <v>0</v>
      </c>
      <c r="G727" s="106" t="b">
        <v>0</v>
      </c>
    </row>
    <row r="728" spans="1:7" ht="15">
      <c r="A728" s="108" t="s">
        <v>1166</v>
      </c>
      <c r="B728" s="106">
        <v>3</v>
      </c>
      <c r="C728" s="110">
        <v>0.0003182328129562487</v>
      </c>
      <c r="D728" s="106" t="s">
        <v>2021</v>
      </c>
      <c r="E728" s="106" t="b">
        <v>0</v>
      </c>
      <c r="F728" s="106" t="b">
        <v>0</v>
      </c>
      <c r="G728" s="106" t="b">
        <v>0</v>
      </c>
    </row>
    <row r="729" spans="1:7" ht="15">
      <c r="A729" s="108" t="s">
        <v>1167</v>
      </c>
      <c r="B729" s="106">
        <v>3</v>
      </c>
      <c r="C729" s="110">
        <v>0.0003182328129562487</v>
      </c>
      <c r="D729" s="106" t="s">
        <v>2021</v>
      </c>
      <c r="E729" s="106" t="b">
        <v>0</v>
      </c>
      <c r="F729" s="106" t="b">
        <v>0</v>
      </c>
      <c r="G729" s="106" t="b">
        <v>0</v>
      </c>
    </row>
    <row r="730" spans="1:7" ht="15">
      <c r="A730" s="108" t="s">
        <v>1168</v>
      </c>
      <c r="B730" s="106">
        <v>3</v>
      </c>
      <c r="C730" s="110">
        <v>0.0003591969706149835</v>
      </c>
      <c r="D730" s="106" t="s">
        <v>2021</v>
      </c>
      <c r="E730" s="106" t="b">
        <v>0</v>
      </c>
      <c r="F730" s="106" t="b">
        <v>0</v>
      </c>
      <c r="G730" s="106" t="b">
        <v>0</v>
      </c>
    </row>
    <row r="731" spans="1:7" ht="15">
      <c r="A731" s="108" t="s">
        <v>1169</v>
      </c>
      <c r="B731" s="106">
        <v>3</v>
      </c>
      <c r="C731" s="110">
        <v>0.0003182328129562487</v>
      </c>
      <c r="D731" s="106" t="s">
        <v>2021</v>
      </c>
      <c r="E731" s="106" t="b">
        <v>0</v>
      </c>
      <c r="F731" s="106" t="b">
        <v>0</v>
      </c>
      <c r="G731" s="106" t="b">
        <v>0</v>
      </c>
    </row>
    <row r="732" spans="1:7" ht="15">
      <c r="A732" s="108" t="s">
        <v>1170</v>
      </c>
      <c r="B732" s="106">
        <v>3</v>
      </c>
      <c r="C732" s="110">
        <v>0.0003182328129562487</v>
      </c>
      <c r="D732" s="106" t="s">
        <v>2021</v>
      </c>
      <c r="E732" s="106" t="b">
        <v>0</v>
      </c>
      <c r="F732" s="106" t="b">
        <v>0</v>
      </c>
      <c r="G732" s="106" t="b">
        <v>0</v>
      </c>
    </row>
    <row r="733" spans="1:7" ht="15">
      <c r="A733" s="108" t="s">
        <v>1171</v>
      </c>
      <c r="B733" s="106">
        <v>3</v>
      </c>
      <c r="C733" s="110">
        <v>0.0003182328129562487</v>
      </c>
      <c r="D733" s="106" t="s">
        <v>2021</v>
      </c>
      <c r="E733" s="106" t="b">
        <v>0</v>
      </c>
      <c r="F733" s="106" t="b">
        <v>0</v>
      </c>
      <c r="G733" s="106" t="b">
        <v>0</v>
      </c>
    </row>
    <row r="734" spans="1:7" ht="15">
      <c r="A734" s="108" t="s">
        <v>1172</v>
      </c>
      <c r="B734" s="106">
        <v>3</v>
      </c>
      <c r="C734" s="110">
        <v>0.0003182328129562487</v>
      </c>
      <c r="D734" s="106" t="s">
        <v>2021</v>
      </c>
      <c r="E734" s="106" t="b">
        <v>0</v>
      </c>
      <c r="F734" s="106" t="b">
        <v>0</v>
      </c>
      <c r="G734" s="106" t="b">
        <v>0</v>
      </c>
    </row>
    <row r="735" spans="1:7" ht="15">
      <c r="A735" s="108" t="s">
        <v>1173</v>
      </c>
      <c r="B735" s="106">
        <v>3</v>
      </c>
      <c r="C735" s="110">
        <v>0.0003591969706149835</v>
      </c>
      <c r="D735" s="106" t="s">
        <v>2021</v>
      </c>
      <c r="E735" s="106" t="b">
        <v>0</v>
      </c>
      <c r="F735" s="106" t="b">
        <v>0</v>
      </c>
      <c r="G735" s="106" t="b">
        <v>0</v>
      </c>
    </row>
    <row r="736" spans="1:7" ht="15">
      <c r="A736" s="108" t="s">
        <v>1174</v>
      </c>
      <c r="B736" s="106">
        <v>3</v>
      </c>
      <c r="C736" s="110">
        <v>0.0003182328129562487</v>
      </c>
      <c r="D736" s="106" t="s">
        <v>2021</v>
      </c>
      <c r="E736" s="106" t="b">
        <v>0</v>
      </c>
      <c r="F736" s="106" t="b">
        <v>0</v>
      </c>
      <c r="G736" s="106" t="b">
        <v>0</v>
      </c>
    </row>
    <row r="737" spans="1:7" ht="15">
      <c r="A737" s="108" t="s">
        <v>1175</v>
      </c>
      <c r="B737" s="106">
        <v>3</v>
      </c>
      <c r="C737" s="110">
        <v>0.0003182328129562487</v>
      </c>
      <c r="D737" s="106" t="s">
        <v>2021</v>
      </c>
      <c r="E737" s="106" t="b">
        <v>0</v>
      </c>
      <c r="F737" s="106" t="b">
        <v>0</v>
      </c>
      <c r="G737" s="106" t="b">
        <v>0</v>
      </c>
    </row>
    <row r="738" spans="1:7" ht="15">
      <c r="A738" s="108" t="s">
        <v>1176</v>
      </c>
      <c r="B738" s="106">
        <v>3</v>
      </c>
      <c r="C738" s="110">
        <v>0.0003591969706149835</v>
      </c>
      <c r="D738" s="106" t="s">
        <v>2021</v>
      </c>
      <c r="E738" s="106" t="b">
        <v>0</v>
      </c>
      <c r="F738" s="106" t="b">
        <v>0</v>
      </c>
      <c r="G738" s="106" t="b">
        <v>0</v>
      </c>
    </row>
    <row r="739" spans="1:7" ht="15">
      <c r="A739" s="108" t="s">
        <v>1177</v>
      </c>
      <c r="B739" s="106">
        <v>3</v>
      </c>
      <c r="C739" s="110">
        <v>0.0003182328129562487</v>
      </c>
      <c r="D739" s="106" t="s">
        <v>2021</v>
      </c>
      <c r="E739" s="106" t="b">
        <v>0</v>
      </c>
      <c r="F739" s="106" t="b">
        <v>0</v>
      </c>
      <c r="G739" s="106" t="b">
        <v>0</v>
      </c>
    </row>
    <row r="740" spans="1:7" ht="15">
      <c r="A740" s="108" t="s">
        <v>1178</v>
      </c>
      <c r="B740" s="106">
        <v>3</v>
      </c>
      <c r="C740" s="110">
        <v>0.0003182328129562487</v>
      </c>
      <c r="D740" s="106" t="s">
        <v>2021</v>
      </c>
      <c r="E740" s="106" t="b">
        <v>0</v>
      </c>
      <c r="F740" s="106" t="b">
        <v>0</v>
      </c>
      <c r="G740" s="106" t="b">
        <v>0</v>
      </c>
    </row>
    <row r="741" spans="1:7" ht="15">
      <c r="A741" s="108" t="s">
        <v>1179</v>
      </c>
      <c r="B741" s="106">
        <v>3</v>
      </c>
      <c r="C741" s="110">
        <v>0.0003182328129562487</v>
      </c>
      <c r="D741" s="106" t="s">
        <v>2021</v>
      </c>
      <c r="E741" s="106" t="b">
        <v>0</v>
      </c>
      <c r="F741" s="106" t="b">
        <v>0</v>
      </c>
      <c r="G741" s="106" t="b">
        <v>0</v>
      </c>
    </row>
    <row r="742" spans="1:7" ht="15">
      <c r="A742" s="108" t="s">
        <v>1180</v>
      </c>
      <c r="B742" s="106">
        <v>3</v>
      </c>
      <c r="C742" s="110">
        <v>0.0003182328129562487</v>
      </c>
      <c r="D742" s="106" t="s">
        <v>2021</v>
      </c>
      <c r="E742" s="106" t="b">
        <v>0</v>
      </c>
      <c r="F742" s="106" t="b">
        <v>0</v>
      </c>
      <c r="G742" s="106" t="b">
        <v>0</v>
      </c>
    </row>
    <row r="743" spans="1:7" ht="15">
      <c r="A743" s="108" t="s">
        <v>1181</v>
      </c>
      <c r="B743" s="106">
        <v>3</v>
      </c>
      <c r="C743" s="110">
        <v>0.0003182328129562487</v>
      </c>
      <c r="D743" s="106" t="s">
        <v>2021</v>
      </c>
      <c r="E743" s="106" t="b">
        <v>0</v>
      </c>
      <c r="F743" s="106" t="b">
        <v>0</v>
      </c>
      <c r="G743" s="106" t="b">
        <v>0</v>
      </c>
    </row>
    <row r="744" spans="1:7" ht="15">
      <c r="A744" s="108" t="s">
        <v>1182</v>
      </c>
      <c r="B744" s="106">
        <v>3</v>
      </c>
      <c r="C744" s="110">
        <v>0.0003182328129562487</v>
      </c>
      <c r="D744" s="106" t="s">
        <v>2021</v>
      </c>
      <c r="E744" s="106" t="b">
        <v>0</v>
      </c>
      <c r="F744" s="106" t="b">
        <v>0</v>
      </c>
      <c r="G744" s="106" t="b">
        <v>0</v>
      </c>
    </row>
    <row r="745" spans="1:7" ht="15">
      <c r="A745" s="108" t="s">
        <v>1183</v>
      </c>
      <c r="B745" s="106">
        <v>3</v>
      </c>
      <c r="C745" s="110">
        <v>0.0003182328129562487</v>
      </c>
      <c r="D745" s="106" t="s">
        <v>2021</v>
      </c>
      <c r="E745" s="106" t="b">
        <v>0</v>
      </c>
      <c r="F745" s="106" t="b">
        <v>0</v>
      </c>
      <c r="G745" s="106" t="b">
        <v>0</v>
      </c>
    </row>
    <row r="746" spans="1:7" ht="15">
      <c r="A746" s="108" t="s">
        <v>1184</v>
      </c>
      <c r="B746" s="106">
        <v>3</v>
      </c>
      <c r="C746" s="110">
        <v>0.0003182328129562487</v>
      </c>
      <c r="D746" s="106" t="s">
        <v>2021</v>
      </c>
      <c r="E746" s="106" t="b">
        <v>0</v>
      </c>
      <c r="F746" s="106" t="b">
        <v>0</v>
      </c>
      <c r="G746" s="106" t="b">
        <v>0</v>
      </c>
    </row>
    <row r="747" spans="1:7" ht="15">
      <c r="A747" s="108" t="s">
        <v>1185</v>
      </c>
      <c r="B747" s="106">
        <v>3</v>
      </c>
      <c r="C747" s="110">
        <v>0.0004292256606732918</v>
      </c>
      <c r="D747" s="106" t="s">
        <v>2021</v>
      </c>
      <c r="E747" s="106" t="b">
        <v>0</v>
      </c>
      <c r="F747" s="106" t="b">
        <v>0</v>
      </c>
      <c r="G747" s="106" t="b">
        <v>0</v>
      </c>
    </row>
    <row r="748" spans="1:7" ht="15">
      <c r="A748" s="108" t="s">
        <v>1186</v>
      </c>
      <c r="B748" s="106">
        <v>3</v>
      </c>
      <c r="C748" s="110">
        <v>0.0003182328129562487</v>
      </c>
      <c r="D748" s="106" t="s">
        <v>2021</v>
      </c>
      <c r="E748" s="106" t="b">
        <v>0</v>
      </c>
      <c r="F748" s="106" t="b">
        <v>0</v>
      </c>
      <c r="G748" s="106" t="b">
        <v>0</v>
      </c>
    </row>
    <row r="749" spans="1:7" ht="15">
      <c r="A749" s="108" t="s">
        <v>1187</v>
      </c>
      <c r="B749" s="106">
        <v>3</v>
      </c>
      <c r="C749" s="110">
        <v>0.0003591969706149835</v>
      </c>
      <c r="D749" s="106" t="s">
        <v>2021</v>
      </c>
      <c r="E749" s="106" t="b">
        <v>0</v>
      </c>
      <c r="F749" s="106" t="b">
        <v>0</v>
      </c>
      <c r="G749" s="106" t="b">
        <v>0</v>
      </c>
    </row>
    <row r="750" spans="1:7" ht="15">
      <c r="A750" s="108" t="s">
        <v>1188</v>
      </c>
      <c r="B750" s="106">
        <v>3</v>
      </c>
      <c r="C750" s="110">
        <v>0.0004292256606732918</v>
      </c>
      <c r="D750" s="106" t="s">
        <v>2021</v>
      </c>
      <c r="E750" s="106" t="b">
        <v>0</v>
      </c>
      <c r="F750" s="106" t="b">
        <v>0</v>
      </c>
      <c r="G750" s="106" t="b">
        <v>0</v>
      </c>
    </row>
    <row r="751" spans="1:7" ht="15">
      <c r="A751" s="108" t="s">
        <v>1189</v>
      </c>
      <c r="B751" s="106">
        <v>3</v>
      </c>
      <c r="C751" s="110">
        <v>0.0003591969706149835</v>
      </c>
      <c r="D751" s="106" t="s">
        <v>2021</v>
      </c>
      <c r="E751" s="106" t="b">
        <v>0</v>
      </c>
      <c r="F751" s="106" t="b">
        <v>0</v>
      </c>
      <c r="G751" s="106" t="b">
        <v>0</v>
      </c>
    </row>
    <row r="752" spans="1:7" ht="15">
      <c r="A752" s="108" t="s">
        <v>1190</v>
      </c>
      <c r="B752" s="106">
        <v>3</v>
      </c>
      <c r="C752" s="110">
        <v>0.0004292256606732918</v>
      </c>
      <c r="D752" s="106" t="s">
        <v>2021</v>
      </c>
      <c r="E752" s="106" t="b">
        <v>0</v>
      </c>
      <c r="F752" s="106" t="b">
        <v>0</v>
      </c>
      <c r="G752" s="106" t="b">
        <v>0</v>
      </c>
    </row>
    <row r="753" spans="1:7" ht="15">
      <c r="A753" s="108" t="s">
        <v>1191</v>
      </c>
      <c r="B753" s="106">
        <v>3</v>
      </c>
      <c r="C753" s="110">
        <v>0.0003591969706149835</v>
      </c>
      <c r="D753" s="106" t="s">
        <v>2021</v>
      </c>
      <c r="E753" s="106" t="b">
        <v>0</v>
      </c>
      <c r="F753" s="106" t="b">
        <v>0</v>
      </c>
      <c r="G753" s="106" t="b">
        <v>0</v>
      </c>
    </row>
    <row r="754" spans="1:7" ht="15">
      <c r="A754" s="108" t="s">
        <v>1192</v>
      </c>
      <c r="B754" s="106">
        <v>3</v>
      </c>
      <c r="C754" s="110">
        <v>0.0003182328129562487</v>
      </c>
      <c r="D754" s="106" t="s">
        <v>2021</v>
      </c>
      <c r="E754" s="106" t="b">
        <v>0</v>
      </c>
      <c r="F754" s="106" t="b">
        <v>0</v>
      </c>
      <c r="G754" s="106" t="b">
        <v>0</v>
      </c>
    </row>
    <row r="755" spans="1:7" ht="15">
      <c r="A755" s="108" t="s">
        <v>1193</v>
      </c>
      <c r="B755" s="106">
        <v>3</v>
      </c>
      <c r="C755" s="110">
        <v>0.0003591969706149835</v>
      </c>
      <c r="D755" s="106" t="s">
        <v>2021</v>
      </c>
      <c r="E755" s="106" t="b">
        <v>0</v>
      </c>
      <c r="F755" s="106" t="b">
        <v>0</v>
      </c>
      <c r="G755" s="106" t="b">
        <v>0</v>
      </c>
    </row>
    <row r="756" spans="1:7" ht="15">
      <c r="A756" s="108" t="s">
        <v>1194</v>
      </c>
      <c r="B756" s="106">
        <v>3</v>
      </c>
      <c r="C756" s="110">
        <v>0.0003182328129562487</v>
      </c>
      <c r="D756" s="106" t="s">
        <v>2021</v>
      </c>
      <c r="E756" s="106" t="b">
        <v>0</v>
      </c>
      <c r="F756" s="106" t="b">
        <v>0</v>
      </c>
      <c r="G756" s="106" t="b">
        <v>0</v>
      </c>
    </row>
    <row r="757" spans="1:7" ht="15">
      <c r="A757" s="108" t="s">
        <v>1195</v>
      </c>
      <c r="B757" s="106">
        <v>3</v>
      </c>
      <c r="C757" s="110">
        <v>0.0003182328129562487</v>
      </c>
      <c r="D757" s="106" t="s">
        <v>2021</v>
      </c>
      <c r="E757" s="106" t="b">
        <v>0</v>
      </c>
      <c r="F757" s="106" t="b">
        <v>0</v>
      </c>
      <c r="G757" s="106" t="b">
        <v>0</v>
      </c>
    </row>
    <row r="758" spans="1:7" ht="15">
      <c r="A758" s="108" t="s">
        <v>1196</v>
      </c>
      <c r="B758" s="106">
        <v>3</v>
      </c>
      <c r="C758" s="110">
        <v>0.0003182328129562487</v>
      </c>
      <c r="D758" s="106" t="s">
        <v>2021</v>
      </c>
      <c r="E758" s="106" t="b">
        <v>0</v>
      </c>
      <c r="F758" s="106" t="b">
        <v>0</v>
      </c>
      <c r="G758" s="106" t="b">
        <v>0</v>
      </c>
    </row>
    <row r="759" spans="1:7" ht="15">
      <c r="A759" s="108" t="s">
        <v>1197</v>
      </c>
      <c r="B759" s="106">
        <v>3</v>
      </c>
      <c r="C759" s="110">
        <v>0.0003182328129562487</v>
      </c>
      <c r="D759" s="106" t="s">
        <v>2021</v>
      </c>
      <c r="E759" s="106" t="b">
        <v>0</v>
      </c>
      <c r="F759" s="106" t="b">
        <v>0</v>
      </c>
      <c r="G759" s="106" t="b">
        <v>0</v>
      </c>
    </row>
    <row r="760" spans="1:7" ht="15">
      <c r="A760" s="108" t="s">
        <v>1198</v>
      </c>
      <c r="B760" s="106">
        <v>3</v>
      </c>
      <c r="C760" s="110">
        <v>0.0003182328129562487</v>
      </c>
      <c r="D760" s="106" t="s">
        <v>2021</v>
      </c>
      <c r="E760" s="106" t="b">
        <v>0</v>
      </c>
      <c r="F760" s="106" t="b">
        <v>0</v>
      </c>
      <c r="G760" s="106" t="b">
        <v>0</v>
      </c>
    </row>
    <row r="761" spans="1:7" ht="15">
      <c r="A761" s="108" t="s">
        <v>1199</v>
      </c>
      <c r="B761" s="106">
        <v>3</v>
      </c>
      <c r="C761" s="110">
        <v>0.0003591969706149835</v>
      </c>
      <c r="D761" s="106" t="s">
        <v>2021</v>
      </c>
      <c r="E761" s="106" t="b">
        <v>0</v>
      </c>
      <c r="F761" s="106" t="b">
        <v>0</v>
      </c>
      <c r="G761" s="106" t="b">
        <v>0</v>
      </c>
    </row>
    <row r="762" spans="1:7" ht="15">
      <c r="A762" s="108" t="s">
        <v>1200</v>
      </c>
      <c r="B762" s="106">
        <v>3</v>
      </c>
      <c r="C762" s="110">
        <v>0.0003182328129562487</v>
      </c>
      <c r="D762" s="106" t="s">
        <v>2021</v>
      </c>
      <c r="E762" s="106" t="b">
        <v>0</v>
      </c>
      <c r="F762" s="106" t="b">
        <v>0</v>
      </c>
      <c r="G762" s="106" t="b">
        <v>0</v>
      </c>
    </row>
    <row r="763" spans="1:7" ht="15">
      <c r="A763" s="108" t="s">
        <v>1201</v>
      </c>
      <c r="B763" s="106">
        <v>3</v>
      </c>
      <c r="C763" s="110">
        <v>0.0003182328129562487</v>
      </c>
      <c r="D763" s="106" t="s">
        <v>2021</v>
      </c>
      <c r="E763" s="106" t="b">
        <v>0</v>
      </c>
      <c r="F763" s="106" t="b">
        <v>0</v>
      </c>
      <c r="G763" s="106" t="b">
        <v>0</v>
      </c>
    </row>
    <row r="764" spans="1:7" ht="15">
      <c r="A764" s="108" t="s">
        <v>1202</v>
      </c>
      <c r="B764" s="106">
        <v>3</v>
      </c>
      <c r="C764" s="110">
        <v>0.0003182328129562487</v>
      </c>
      <c r="D764" s="106" t="s">
        <v>2021</v>
      </c>
      <c r="E764" s="106" t="b">
        <v>0</v>
      </c>
      <c r="F764" s="106" t="b">
        <v>0</v>
      </c>
      <c r="G764" s="106" t="b">
        <v>0</v>
      </c>
    </row>
    <row r="765" spans="1:7" ht="15">
      <c r="A765" s="108" t="s">
        <v>1203</v>
      </c>
      <c r="B765" s="106">
        <v>3</v>
      </c>
      <c r="C765" s="110">
        <v>0.0003182328129562487</v>
      </c>
      <c r="D765" s="106" t="s">
        <v>2021</v>
      </c>
      <c r="E765" s="106" t="b">
        <v>0</v>
      </c>
      <c r="F765" s="106" t="b">
        <v>0</v>
      </c>
      <c r="G765" s="106" t="b">
        <v>0</v>
      </c>
    </row>
    <row r="766" spans="1:7" ht="15">
      <c r="A766" s="108" t="s">
        <v>1204</v>
      </c>
      <c r="B766" s="106">
        <v>3</v>
      </c>
      <c r="C766" s="110">
        <v>0.0003591969706149835</v>
      </c>
      <c r="D766" s="106" t="s">
        <v>2021</v>
      </c>
      <c r="E766" s="106" t="b">
        <v>0</v>
      </c>
      <c r="F766" s="106" t="b">
        <v>0</v>
      </c>
      <c r="G766" s="106" t="b">
        <v>0</v>
      </c>
    </row>
    <row r="767" spans="1:7" ht="15">
      <c r="A767" s="108" t="s">
        <v>1205</v>
      </c>
      <c r="B767" s="106">
        <v>3</v>
      </c>
      <c r="C767" s="110">
        <v>0.0003182328129562487</v>
      </c>
      <c r="D767" s="106" t="s">
        <v>2021</v>
      </c>
      <c r="E767" s="106" t="b">
        <v>0</v>
      </c>
      <c r="F767" s="106" t="b">
        <v>0</v>
      </c>
      <c r="G767" s="106" t="b">
        <v>0</v>
      </c>
    </row>
    <row r="768" spans="1:7" ht="15">
      <c r="A768" s="108" t="s">
        <v>1206</v>
      </c>
      <c r="B768" s="106">
        <v>3</v>
      </c>
      <c r="C768" s="110">
        <v>0.0003591969706149835</v>
      </c>
      <c r="D768" s="106" t="s">
        <v>2021</v>
      </c>
      <c r="E768" s="106" t="b">
        <v>0</v>
      </c>
      <c r="F768" s="106" t="b">
        <v>0</v>
      </c>
      <c r="G768" s="106" t="b">
        <v>0</v>
      </c>
    </row>
    <row r="769" spans="1:7" ht="15">
      <c r="A769" s="108" t="s">
        <v>1207</v>
      </c>
      <c r="B769" s="106">
        <v>3</v>
      </c>
      <c r="C769" s="110">
        <v>0.0004292256606732918</v>
      </c>
      <c r="D769" s="106" t="s">
        <v>2021</v>
      </c>
      <c r="E769" s="106" t="b">
        <v>0</v>
      </c>
      <c r="F769" s="106" t="b">
        <v>0</v>
      </c>
      <c r="G769" s="106" t="b">
        <v>0</v>
      </c>
    </row>
    <row r="770" spans="1:7" ht="15">
      <c r="A770" s="108" t="s">
        <v>1208</v>
      </c>
      <c r="B770" s="106">
        <v>3</v>
      </c>
      <c r="C770" s="110">
        <v>0.0004292256606732918</v>
      </c>
      <c r="D770" s="106" t="s">
        <v>2021</v>
      </c>
      <c r="E770" s="106" t="b">
        <v>0</v>
      </c>
      <c r="F770" s="106" t="b">
        <v>0</v>
      </c>
      <c r="G770" s="106" t="b">
        <v>0</v>
      </c>
    </row>
    <row r="771" spans="1:7" ht="15">
      <c r="A771" s="108" t="s">
        <v>1209</v>
      </c>
      <c r="B771" s="106">
        <v>3</v>
      </c>
      <c r="C771" s="110">
        <v>0.0003591969706149835</v>
      </c>
      <c r="D771" s="106" t="s">
        <v>2021</v>
      </c>
      <c r="E771" s="106" t="b">
        <v>0</v>
      </c>
      <c r="F771" s="106" t="b">
        <v>0</v>
      </c>
      <c r="G771" s="106" t="b">
        <v>0</v>
      </c>
    </row>
    <row r="772" spans="1:7" ht="15">
      <c r="A772" s="108" t="s">
        <v>1210</v>
      </c>
      <c r="B772" s="106">
        <v>3</v>
      </c>
      <c r="C772" s="110">
        <v>0.0003182328129562487</v>
      </c>
      <c r="D772" s="106" t="s">
        <v>2021</v>
      </c>
      <c r="E772" s="106" t="b">
        <v>0</v>
      </c>
      <c r="F772" s="106" t="b">
        <v>0</v>
      </c>
      <c r="G772" s="106" t="b">
        <v>0</v>
      </c>
    </row>
    <row r="773" spans="1:7" ht="15">
      <c r="A773" s="108" t="s">
        <v>1211</v>
      </c>
      <c r="B773" s="106">
        <v>3</v>
      </c>
      <c r="C773" s="110">
        <v>0.0003591969706149835</v>
      </c>
      <c r="D773" s="106" t="s">
        <v>2021</v>
      </c>
      <c r="E773" s="106" t="b">
        <v>0</v>
      </c>
      <c r="F773" s="106" t="b">
        <v>0</v>
      </c>
      <c r="G773" s="106" t="b">
        <v>0</v>
      </c>
    </row>
    <row r="774" spans="1:7" ht="15">
      <c r="A774" s="108" t="s">
        <v>1212</v>
      </c>
      <c r="B774" s="106">
        <v>3</v>
      </c>
      <c r="C774" s="110">
        <v>0.0003591969706149835</v>
      </c>
      <c r="D774" s="106" t="s">
        <v>2021</v>
      </c>
      <c r="E774" s="106" t="b">
        <v>0</v>
      </c>
      <c r="F774" s="106" t="b">
        <v>0</v>
      </c>
      <c r="G774" s="106" t="b">
        <v>0</v>
      </c>
    </row>
    <row r="775" spans="1:7" ht="15">
      <c r="A775" s="108" t="s">
        <v>1213</v>
      </c>
      <c r="B775" s="106">
        <v>3</v>
      </c>
      <c r="C775" s="110">
        <v>0.0003182328129562487</v>
      </c>
      <c r="D775" s="106" t="s">
        <v>2021</v>
      </c>
      <c r="E775" s="106" t="b">
        <v>0</v>
      </c>
      <c r="F775" s="106" t="b">
        <v>0</v>
      </c>
      <c r="G775" s="106" t="b">
        <v>0</v>
      </c>
    </row>
    <row r="776" spans="1:7" ht="15">
      <c r="A776" s="108" t="s">
        <v>1214</v>
      </c>
      <c r="B776" s="106">
        <v>3</v>
      </c>
      <c r="C776" s="110">
        <v>0.0003591969706149835</v>
      </c>
      <c r="D776" s="106" t="s">
        <v>2021</v>
      </c>
      <c r="E776" s="106" t="b">
        <v>0</v>
      </c>
      <c r="F776" s="106" t="b">
        <v>0</v>
      </c>
      <c r="G776" s="106" t="b">
        <v>0</v>
      </c>
    </row>
    <row r="777" spans="1:7" ht="15">
      <c r="A777" s="108" t="s">
        <v>1215</v>
      </c>
      <c r="B777" s="106">
        <v>3</v>
      </c>
      <c r="C777" s="110">
        <v>0.0003182328129562487</v>
      </c>
      <c r="D777" s="106" t="s">
        <v>2021</v>
      </c>
      <c r="E777" s="106" t="b">
        <v>0</v>
      </c>
      <c r="F777" s="106" t="b">
        <v>0</v>
      </c>
      <c r="G777" s="106" t="b">
        <v>0</v>
      </c>
    </row>
    <row r="778" spans="1:7" ht="15">
      <c r="A778" s="108" t="s">
        <v>1216</v>
      </c>
      <c r="B778" s="106">
        <v>3</v>
      </c>
      <c r="C778" s="110">
        <v>0.0003182328129562487</v>
      </c>
      <c r="D778" s="106" t="s">
        <v>2021</v>
      </c>
      <c r="E778" s="106" t="b">
        <v>0</v>
      </c>
      <c r="F778" s="106" t="b">
        <v>0</v>
      </c>
      <c r="G778" s="106" t="b">
        <v>0</v>
      </c>
    </row>
    <row r="779" spans="1:7" ht="15">
      <c r="A779" s="108" t="s">
        <v>1217</v>
      </c>
      <c r="B779" s="106">
        <v>3</v>
      </c>
      <c r="C779" s="110">
        <v>0.0003591969706149835</v>
      </c>
      <c r="D779" s="106" t="s">
        <v>2021</v>
      </c>
      <c r="E779" s="106" t="b">
        <v>0</v>
      </c>
      <c r="F779" s="106" t="b">
        <v>0</v>
      </c>
      <c r="G779" s="106" t="b">
        <v>0</v>
      </c>
    </row>
    <row r="780" spans="1:7" ht="15">
      <c r="A780" s="108" t="s">
        <v>1218</v>
      </c>
      <c r="B780" s="106">
        <v>3</v>
      </c>
      <c r="C780" s="110">
        <v>0.0003591969706149835</v>
      </c>
      <c r="D780" s="106" t="s">
        <v>2021</v>
      </c>
      <c r="E780" s="106" t="b">
        <v>0</v>
      </c>
      <c r="F780" s="106" t="b">
        <v>0</v>
      </c>
      <c r="G780" s="106" t="b">
        <v>0</v>
      </c>
    </row>
    <row r="781" spans="1:7" ht="15">
      <c r="A781" s="108" t="s">
        <v>1219</v>
      </c>
      <c r="B781" s="106">
        <v>3</v>
      </c>
      <c r="C781" s="110">
        <v>0.0003182328129562487</v>
      </c>
      <c r="D781" s="106" t="s">
        <v>2021</v>
      </c>
      <c r="E781" s="106" t="b">
        <v>0</v>
      </c>
      <c r="F781" s="106" t="b">
        <v>0</v>
      </c>
      <c r="G781" s="106" t="b">
        <v>0</v>
      </c>
    </row>
    <row r="782" spans="1:7" ht="15">
      <c r="A782" s="108" t="s">
        <v>1220</v>
      </c>
      <c r="B782" s="106">
        <v>3</v>
      </c>
      <c r="C782" s="110">
        <v>0.0003591969706149835</v>
      </c>
      <c r="D782" s="106" t="s">
        <v>2021</v>
      </c>
      <c r="E782" s="106" t="b">
        <v>0</v>
      </c>
      <c r="F782" s="106" t="b">
        <v>0</v>
      </c>
      <c r="G782" s="106" t="b">
        <v>0</v>
      </c>
    </row>
    <row r="783" spans="1:7" ht="15">
      <c r="A783" s="108" t="s">
        <v>1221</v>
      </c>
      <c r="B783" s="106">
        <v>3</v>
      </c>
      <c r="C783" s="110">
        <v>0.0003182328129562487</v>
      </c>
      <c r="D783" s="106" t="s">
        <v>2021</v>
      </c>
      <c r="E783" s="106" t="b">
        <v>0</v>
      </c>
      <c r="F783" s="106" t="b">
        <v>0</v>
      </c>
      <c r="G783" s="106" t="b">
        <v>0</v>
      </c>
    </row>
    <row r="784" spans="1:7" ht="15">
      <c r="A784" s="108" t="s">
        <v>1222</v>
      </c>
      <c r="B784" s="106">
        <v>3</v>
      </c>
      <c r="C784" s="110">
        <v>0.0003591969706149835</v>
      </c>
      <c r="D784" s="106" t="s">
        <v>2021</v>
      </c>
      <c r="E784" s="106" t="b">
        <v>0</v>
      </c>
      <c r="F784" s="106" t="b">
        <v>0</v>
      </c>
      <c r="G784" s="106" t="b">
        <v>0</v>
      </c>
    </row>
    <row r="785" spans="1:7" ht="15">
      <c r="A785" s="108" t="s">
        <v>1223</v>
      </c>
      <c r="B785" s="106">
        <v>3</v>
      </c>
      <c r="C785" s="110">
        <v>0.0003182328129562487</v>
      </c>
      <c r="D785" s="106" t="s">
        <v>2021</v>
      </c>
      <c r="E785" s="106" t="b">
        <v>0</v>
      </c>
      <c r="F785" s="106" t="b">
        <v>0</v>
      </c>
      <c r="G785" s="106" t="b">
        <v>0</v>
      </c>
    </row>
    <row r="786" spans="1:7" ht="15">
      <c r="A786" s="108" t="s">
        <v>1224</v>
      </c>
      <c r="B786" s="106">
        <v>3</v>
      </c>
      <c r="C786" s="110">
        <v>0.0003182328129562487</v>
      </c>
      <c r="D786" s="106" t="s">
        <v>2021</v>
      </c>
      <c r="E786" s="106" t="b">
        <v>0</v>
      </c>
      <c r="F786" s="106" t="b">
        <v>0</v>
      </c>
      <c r="G786" s="106" t="b">
        <v>0</v>
      </c>
    </row>
    <row r="787" spans="1:7" ht="15">
      <c r="A787" s="108" t="s">
        <v>1225</v>
      </c>
      <c r="B787" s="106">
        <v>3</v>
      </c>
      <c r="C787" s="110">
        <v>0.0003182328129562487</v>
      </c>
      <c r="D787" s="106" t="s">
        <v>2021</v>
      </c>
      <c r="E787" s="106" t="b">
        <v>0</v>
      </c>
      <c r="F787" s="106" t="b">
        <v>0</v>
      </c>
      <c r="G787" s="106" t="b">
        <v>0</v>
      </c>
    </row>
    <row r="788" spans="1:7" ht="15">
      <c r="A788" s="108" t="s">
        <v>1226</v>
      </c>
      <c r="B788" s="106">
        <v>3</v>
      </c>
      <c r="C788" s="110">
        <v>0.0003591969706149835</v>
      </c>
      <c r="D788" s="106" t="s">
        <v>2021</v>
      </c>
      <c r="E788" s="106" t="b">
        <v>0</v>
      </c>
      <c r="F788" s="106" t="b">
        <v>0</v>
      </c>
      <c r="G788" s="106" t="b">
        <v>0</v>
      </c>
    </row>
    <row r="789" spans="1:7" ht="15">
      <c r="A789" s="108" t="s">
        <v>1227</v>
      </c>
      <c r="B789" s="106">
        <v>3</v>
      </c>
      <c r="C789" s="110">
        <v>0.0003182328129562487</v>
      </c>
      <c r="D789" s="106" t="s">
        <v>2021</v>
      </c>
      <c r="E789" s="106" t="b">
        <v>0</v>
      </c>
      <c r="F789" s="106" t="b">
        <v>0</v>
      </c>
      <c r="G789" s="106" t="b">
        <v>0</v>
      </c>
    </row>
    <row r="790" spans="1:7" ht="15">
      <c r="A790" s="108" t="s">
        <v>1228</v>
      </c>
      <c r="B790" s="106">
        <v>3</v>
      </c>
      <c r="C790" s="110">
        <v>0.0003591969706149835</v>
      </c>
      <c r="D790" s="106" t="s">
        <v>2021</v>
      </c>
      <c r="E790" s="106" t="b">
        <v>0</v>
      </c>
      <c r="F790" s="106" t="b">
        <v>0</v>
      </c>
      <c r="G790" s="106" t="b">
        <v>0</v>
      </c>
    </row>
    <row r="791" spans="1:7" ht="15">
      <c r="A791" s="108" t="s">
        <v>1229</v>
      </c>
      <c r="B791" s="106">
        <v>3</v>
      </c>
      <c r="C791" s="110">
        <v>0.0003182328129562487</v>
      </c>
      <c r="D791" s="106" t="s">
        <v>2021</v>
      </c>
      <c r="E791" s="106" t="b">
        <v>0</v>
      </c>
      <c r="F791" s="106" t="b">
        <v>0</v>
      </c>
      <c r="G791" s="106" t="b">
        <v>0</v>
      </c>
    </row>
    <row r="792" spans="1:7" ht="15">
      <c r="A792" s="108" t="s">
        <v>1230</v>
      </c>
      <c r="B792" s="106">
        <v>3</v>
      </c>
      <c r="C792" s="110">
        <v>0.0003182328129562487</v>
      </c>
      <c r="D792" s="106" t="s">
        <v>2021</v>
      </c>
      <c r="E792" s="106" t="b">
        <v>0</v>
      </c>
      <c r="F792" s="106" t="b">
        <v>0</v>
      </c>
      <c r="G792" s="106" t="b">
        <v>0</v>
      </c>
    </row>
    <row r="793" spans="1:7" ht="15">
      <c r="A793" s="108" t="s">
        <v>1231</v>
      </c>
      <c r="B793" s="106">
        <v>3</v>
      </c>
      <c r="C793" s="110">
        <v>0.0003182328129562487</v>
      </c>
      <c r="D793" s="106" t="s">
        <v>2021</v>
      </c>
      <c r="E793" s="106" t="b">
        <v>0</v>
      </c>
      <c r="F793" s="106" t="b">
        <v>0</v>
      </c>
      <c r="G793" s="106" t="b">
        <v>0</v>
      </c>
    </row>
    <row r="794" spans="1:7" ht="15">
      <c r="A794" s="108" t="s">
        <v>1232</v>
      </c>
      <c r="B794" s="106">
        <v>3</v>
      </c>
      <c r="C794" s="110">
        <v>0.0003182328129562487</v>
      </c>
      <c r="D794" s="106" t="s">
        <v>2021</v>
      </c>
      <c r="E794" s="106" t="b">
        <v>0</v>
      </c>
      <c r="F794" s="106" t="b">
        <v>0</v>
      </c>
      <c r="G794" s="106" t="b">
        <v>0</v>
      </c>
    </row>
    <row r="795" spans="1:7" ht="15">
      <c r="A795" s="108" t="s">
        <v>1233</v>
      </c>
      <c r="B795" s="106">
        <v>3</v>
      </c>
      <c r="C795" s="110">
        <v>0.0003182328129562487</v>
      </c>
      <c r="D795" s="106" t="s">
        <v>2021</v>
      </c>
      <c r="E795" s="106" t="b">
        <v>0</v>
      </c>
      <c r="F795" s="106" t="b">
        <v>0</v>
      </c>
      <c r="G795" s="106" t="b">
        <v>0</v>
      </c>
    </row>
    <row r="796" spans="1:7" ht="15">
      <c r="A796" s="108" t="s">
        <v>1234</v>
      </c>
      <c r="B796" s="106">
        <v>3</v>
      </c>
      <c r="C796" s="110">
        <v>0.0003591969706149835</v>
      </c>
      <c r="D796" s="106" t="s">
        <v>2021</v>
      </c>
      <c r="E796" s="106" t="b">
        <v>0</v>
      </c>
      <c r="F796" s="106" t="b">
        <v>0</v>
      </c>
      <c r="G796" s="106" t="b">
        <v>0</v>
      </c>
    </row>
    <row r="797" spans="1:7" ht="15">
      <c r="A797" s="108" t="s">
        <v>1235</v>
      </c>
      <c r="B797" s="106">
        <v>3</v>
      </c>
      <c r="C797" s="110">
        <v>0.0003591969706149835</v>
      </c>
      <c r="D797" s="106" t="s">
        <v>2021</v>
      </c>
      <c r="E797" s="106" t="b">
        <v>0</v>
      </c>
      <c r="F797" s="106" t="b">
        <v>0</v>
      </c>
      <c r="G797" s="106" t="b">
        <v>0</v>
      </c>
    </row>
    <row r="798" spans="1:7" ht="15">
      <c r="A798" s="108" t="s">
        <v>1236</v>
      </c>
      <c r="B798" s="106">
        <v>3</v>
      </c>
      <c r="C798" s="110">
        <v>0.0003591969706149835</v>
      </c>
      <c r="D798" s="106" t="s">
        <v>2021</v>
      </c>
      <c r="E798" s="106" t="b">
        <v>0</v>
      </c>
      <c r="F798" s="106" t="b">
        <v>0</v>
      </c>
      <c r="G798" s="106" t="b">
        <v>0</v>
      </c>
    </row>
    <row r="799" spans="1:7" ht="15">
      <c r="A799" s="108" t="s">
        <v>1237</v>
      </c>
      <c r="B799" s="106">
        <v>3</v>
      </c>
      <c r="C799" s="110">
        <v>0.0003182328129562487</v>
      </c>
      <c r="D799" s="106" t="s">
        <v>2021</v>
      </c>
      <c r="E799" s="106" t="b">
        <v>0</v>
      </c>
      <c r="F799" s="106" t="b">
        <v>0</v>
      </c>
      <c r="G799" s="106" t="b">
        <v>0</v>
      </c>
    </row>
    <row r="800" spans="1:7" ht="15">
      <c r="A800" s="108" t="s">
        <v>1238</v>
      </c>
      <c r="B800" s="106">
        <v>3</v>
      </c>
      <c r="C800" s="110">
        <v>0.0003182328129562487</v>
      </c>
      <c r="D800" s="106" t="s">
        <v>2021</v>
      </c>
      <c r="E800" s="106" t="b">
        <v>0</v>
      </c>
      <c r="F800" s="106" t="b">
        <v>0</v>
      </c>
      <c r="G800" s="106" t="b">
        <v>0</v>
      </c>
    </row>
    <row r="801" spans="1:7" ht="15">
      <c r="A801" s="108" t="s">
        <v>1239</v>
      </c>
      <c r="B801" s="106">
        <v>3</v>
      </c>
      <c r="C801" s="110">
        <v>0.0003591969706149835</v>
      </c>
      <c r="D801" s="106" t="s">
        <v>2021</v>
      </c>
      <c r="E801" s="106" t="b">
        <v>0</v>
      </c>
      <c r="F801" s="106" t="b">
        <v>0</v>
      </c>
      <c r="G801" s="106" t="b">
        <v>0</v>
      </c>
    </row>
    <row r="802" spans="1:7" ht="15">
      <c r="A802" s="108" t="s">
        <v>1240</v>
      </c>
      <c r="B802" s="106">
        <v>3</v>
      </c>
      <c r="C802" s="110">
        <v>0.0003182328129562487</v>
      </c>
      <c r="D802" s="106" t="s">
        <v>2021</v>
      </c>
      <c r="E802" s="106" t="b">
        <v>0</v>
      </c>
      <c r="F802" s="106" t="b">
        <v>0</v>
      </c>
      <c r="G802" s="106" t="b">
        <v>0</v>
      </c>
    </row>
    <row r="803" spans="1:7" ht="15">
      <c r="A803" s="108" t="s">
        <v>1241</v>
      </c>
      <c r="B803" s="106">
        <v>3</v>
      </c>
      <c r="C803" s="110">
        <v>0.0003591969706149835</v>
      </c>
      <c r="D803" s="106" t="s">
        <v>2021</v>
      </c>
      <c r="E803" s="106" t="b">
        <v>0</v>
      </c>
      <c r="F803" s="106" t="b">
        <v>0</v>
      </c>
      <c r="G803" s="106" t="b">
        <v>0</v>
      </c>
    </row>
    <row r="804" spans="1:7" ht="15">
      <c r="A804" s="108" t="s">
        <v>1242</v>
      </c>
      <c r="B804" s="106">
        <v>3</v>
      </c>
      <c r="C804" s="110">
        <v>0.0003591969706149835</v>
      </c>
      <c r="D804" s="106" t="s">
        <v>2021</v>
      </c>
      <c r="E804" s="106" t="b">
        <v>0</v>
      </c>
      <c r="F804" s="106" t="b">
        <v>0</v>
      </c>
      <c r="G804" s="106" t="b">
        <v>0</v>
      </c>
    </row>
    <row r="805" spans="1:7" ht="15">
      <c r="A805" s="108" t="s">
        <v>1243</v>
      </c>
      <c r="B805" s="106">
        <v>3</v>
      </c>
      <c r="C805" s="110">
        <v>0.0003182328129562487</v>
      </c>
      <c r="D805" s="106" t="s">
        <v>2021</v>
      </c>
      <c r="E805" s="106" t="b">
        <v>0</v>
      </c>
      <c r="F805" s="106" t="b">
        <v>0</v>
      </c>
      <c r="G805" s="106" t="b">
        <v>0</v>
      </c>
    </row>
    <row r="806" spans="1:7" ht="15">
      <c r="A806" s="108" t="s">
        <v>1244</v>
      </c>
      <c r="B806" s="106">
        <v>3</v>
      </c>
      <c r="C806" s="110">
        <v>0.0003182328129562487</v>
      </c>
      <c r="D806" s="106" t="s">
        <v>2021</v>
      </c>
      <c r="E806" s="106" t="b">
        <v>0</v>
      </c>
      <c r="F806" s="106" t="b">
        <v>0</v>
      </c>
      <c r="G806" s="106" t="b">
        <v>0</v>
      </c>
    </row>
    <row r="807" spans="1:7" ht="15">
      <c r="A807" s="108" t="s">
        <v>1245</v>
      </c>
      <c r="B807" s="106">
        <v>3</v>
      </c>
      <c r="C807" s="110">
        <v>0.0003182328129562487</v>
      </c>
      <c r="D807" s="106" t="s">
        <v>2021</v>
      </c>
      <c r="E807" s="106" t="b">
        <v>0</v>
      </c>
      <c r="F807" s="106" t="b">
        <v>0</v>
      </c>
      <c r="G807" s="106" t="b">
        <v>0</v>
      </c>
    </row>
    <row r="808" spans="1:7" ht="15">
      <c r="A808" s="108" t="s">
        <v>1246</v>
      </c>
      <c r="B808" s="106">
        <v>3</v>
      </c>
      <c r="C808" s="110">
        <v>0.0003182328129562487</v>
      </c>
      <c r="D808" s="106" t="s">
        <v>2021</v>
      </c>
      <c r="E808" s="106" t="b">
        <v>0</v>
      </c>
      <c r="F808" s="106" t="b">
        <v>0</v>
      </c>
      <c r="G808" s="106" t="b">
        <v>0</v>
      </c>
    </row>
    <row r="809" spans="1:7" ht="15">
      <c r="A809" s="108" t="s">
        <v>1247</v>
      </c>
      <c r="B809" s="106">
        <v>3</v>
      </c>
      <c r="C809" s="110">
        <v>0.0003591969706149835</v>
      </c>
      <c r="D809" s="106" t="s">
        <v>2021</v>
      </c>
      <c r="E809" s="106" t="b">
        <v>0</v>
      </c>
      <c r="F809" s="106" t="b">
        <v>0</v>
      </c>
      <c r="G809" s="106" t="b">
        <v>0</v>
      </c>
    </row>
    <row r="810" spans="1:7" ht="15">
      <c r="A810" s="108" t="s">
        <v>1248</v>
      </c>
      <c r="B810" s="106">
        <v>3</v>
      </c>
      <c r="C810" s="110">
        <v>0.0003591969706149835</v>
      </c>
      <c r="D810" s="106" t="s">
        <v>2021</v>
      </c>
      <c r="E810" s="106" t="b">
        <v>0</v>
      </c>
      <c r="F810" s="106" t="b">
        <v>0</v>
      </c>
      <c r="G810" s="106" t="b">
        <v>0</v>
      </c>
    </row>
    <row r="811" spans="1:7" ht="15">
      <c r="A811" s="108" t="s">
        <v>1249</v>
      </c>
      <c r="B811" s="106">
        <v>3</v>
      </c>
      <c r="C811" s="110">
        <v>0.0003591969706149835</v>
      </c>
      <c r="D811" s="106" t="s">
        <v>2021</v>
      </c>
      <c r="E811" s="106" t="b">
        <v>0</v>
      </c>
      <c r="F811" s="106" t="b">
        <v>0</v>
      </c>
      <c r="G811" s="106" t="b">
        <v>0</v>
      </c>
    </row>
    <row r="812" spans="1:7" ht="15">
      <c r="A812" s="108" t="s">
        <v>1250</v>
      </c>
      <c r="B812" s="106">
        <v>3</v>
      </c>
      <c r="C812" s="110">
        <v>0.0003591969706149835</v>
      </c>
      <c r="D812" s="106" t="s">
        <v>2021</v>
      </c>
      <c r="E812" s="106" t="b">
        <v>0</v>
      </c>
      <c r="F812" s="106" t="b">
        <v>0</v>
      </c>
      <c r="G812" s="106" t="b">
        <v>0</v>
      </c>
    </row>
    <row r="813" spans="1:7" ht="15">
      <c r="A813" s="108" t="s">
        <v>1251</v>
      </c>
      <c r="B813" s="106">
        <v>3</v>
      </c>
      <c r="C813" s="110">
        <v>0.0003591969706149835</v>
      </c>
      <c r="D813" s="106" t="s">
        <v>2021</v>
      </c>
      <c r="E813" s="106" t="b">
        <v>0</v>
      </c>
      <c r="F813" s="106" t="b">
        <v>0</v>
      </c>
      <c r="G813" s="106" t="b">
        <v>0</v>
      </c>
    </row>
    <row r="814" spans="1:7" ht="15">
      <c r="A814" s="108" t="s">
        <v>1252</v>
      </c>
      <c r="B814" s="106">
        <v>3</v>
      </c>
      <c r="C814" s="110">
        <v>0.0004292256606732918</v>
      </c>
      <c r="D814" s="106" t="s">
        <v>2021</v>
      </c>
      <c r="E814" s="106" t="b">
        <v>0</v>
      </c>
      <c r="F814" s="106" t="b">
        <v>0</v>
      </c>
      <c r="G814" s="106" t="b">
        <v>0</v>
      </c>
    </row>
    <row r="815" spans="1:7" ht="15">
      <c r="A815" s="108" t="s">
        <v>1253</v>
      </c>
      <c r="B815" s="106">
        <v>3</v>
      </c>
      <c r="C815" s="110">
        <v>0.0004292256606732918</v>
      </c>
      <c r="D815" s="106" t="s">
        <v>2021</v>
      </c>
      <c r="E815" s="106" t="b">
        <v>0</v>
      </c>
      <c r="F815" s="106" t="b">
        <v>0</v>
      </c>
      <c r="G815" s="106" t="b">
        <v>0</v>
      </c>
    </row>
    <row r="816" spans="1:7" ht="15">
      <c r="A816" s="108" t="s">
        <v>1254</v>
      </c>
      <c r="B816" s="106">
        <v>3</v>
      </c>
      <c r="C816" s="110">
        <v>0.0004292256606732918</v>
      </c>
      <c r="D816" s="106" t="s">
        <v>2021</v>
      </c>
      <c r="E816" s="106" t="b">
        <v>0</v>
      </c>
      <c r="F816" s="106" t="b">
        <v>0</v>
      </c>
      <c r="G816" s="106" t="b">
        <v>0</v>
      </c>
    </row>
    <row r="817" spans="1:7" ht="15">
      <c r="A817" s="108" t="s">
        <v>1255</v>
      </c>
      <c r="B817" s="106">
        <v>3</v>
      </c>
      <c r="C817" s="110">
        <v>0.0003591969706149835</v>
      </c>
      <c r="D817" s="106" t="s">
        <v>2021</v>
      </c>
      <c r="E817" s="106" t="b">
        <v>0</v>
      </c>
      <c r="F817" s="106" t="b">
        <v>0</v>
      </c>
      <c r="G817" s="106" t="b">
        <v>0</v>
      </c>
    </row>
    <row r="818" spans="1:7" ht="15">
      <c r="A818" s="108" t="s">
        <v>1256</v>
      </c>
      <c r="B818" s="106">
        <v>3</v>
      </c>
      <c r="C818" s="110">
        <v>0.0004292256606732918</v>
      </c>
      <c r="D818" s="106" t="s">
        <v>2021</v>
      </c>
      <c r="E818" s="106" t="b">
        <v>0</v>
      </c>
      <c r="F818" s="106" t="b">
        <v>0</v>
      </c>
      <c r="G818" s="106" t="b">
        <v>0</v>
      </c>
    </row>
    <row r="819" spans="1:7" ht="15">
      <c r="A819" s="108" t="s">
        <v>1257</v>
      </c>
      <c r="B819" s="106">
        <v>3</v>
      </c>
      <c r="C819" s="110">
        <v>0.0004292256606732918</v>
      </c>
      <c r="D819" s="106" t="s">
        <v>2021</v>
      </c>
      <c r="E819" s="106" t="b">
        <v>0</v>
      </c>
      <c r="F819" s="106" t="b">
        <v>0</v>
      </c>
      <c r="G819" s="106" t="b">
        <v>0</v>
      </c>
    </row>
    <row r="820" spans="1:7" ht="15">
      <c r="A820" s="108" t="s">
        <v>1258</v>
      </c>
      <c r="B820" s="106">
        <v>3</v>
      </c>
      <c r="C820" s="110">
        <v>0.0003591969706149835</v>
      </c>
      <c r="D820" s="106" t="s">
        <v>2021</v>
      </c>
      <c r="E820" s="106" t="b">
        <v>0</v>
      </c>
      <c r="F820" s="106" t="b">
        <v>0</v>
      </c>
      <c r="G820" s="106" t="b">
        <v>0</v>
      </c>
    </row>
    <row r="821" spans="1:7" ht="15">
      <c r="A821" s="108" t="s">
        <v>1259</v>
      </c>
      <c r="B821" s="106">
        <v>3</v>
      </c>
      <c r="C821" s="110">
        <v>0.0004292256606732918</v>
      </c>
      <c r="D821" s="106" t="s">
        <v>2021</v>
      </c>
      <c r="E821" s="106" t="b">
        <v>0</v>
      </c>
      <c r="F821" s="106" t="b">
        <v>0</v>
      </c>
      <c r="G821" s="106" t="b">
        <v>0</v>
      </c>
    </row>
    <row r="822" spans="1:7" ht="15">
      <c r="A822" s="108" t="s">
        <v>1260</v>
      </c>
      <c r="B822" s="106">
        <v>3</v>
      </c>
      <c r="C822" s="110">
        <v>0.0003182328129562487</v>
      </c>
      <c r="D822" s="106" t="s">
        <v>2021</v>
      </c>
      <c r="E822" s="106" t="b">
        <v>0</v>
      </c>
      <c r="F822" s="106" t="b">
        <v>0</v>
      </c>
      <c r="G822" s="106" t="b">
        <v>0</v>
      </c>
    </row>
    <row r="823" spans="1:7" ht="15">
      <c r="A823" s="108" t="s">
        <v>1261</v>
      </c>
      <c r="B823" s="106">
        <v>3</v>
      </c>
      <c r="C823" s="110">
        <v>0.0003591969706149835</v>
      </c>
      <c r="D823" s="106" t="s">
        <v>2021</v>
      </c>
      <c r="E823" s="106" t="b">
        <v>0</v>
      </c>
      <c r="F823" s="106" t="b">
        <v>0</v>
      </c>
      <c r="G823" s="106" t="b">
        <v>0</v>
      </c>
    </row>
    <row r="824" spans="1:7" ht="15">
      <c r="A824" s="108" t="s">
        <v>1262</v>
      </c>
      <c r="B824" s="106">
        <v>3</v>
      </c>
      <c r="C824" s="110">
        <v>0.0003182328129562487</v>
      </c>
      <c r="D824" s="106" t="s">
        <v>2021</v>
      </c>
      <c r="E824" s="106" t="b">
        <v>0</v>
      </c>
      <c r="F824" s="106" t="b">
        <v>0</v>
      </c>
      <c r="G824" s="106" t="b">
        <v>0</v>
      </c>
    </row>
    <row r="825" spans="1:7" ht="15">
      <c r="A825" s="108" t="s">
        <v>1263</v>
      </c>
      <c r="B825" s="106">
        <v>3</v>
      </c>
      <c r="C825" s="110">
        <v>0.0003591969706149835</v>
      </c>
      <c r="D825" s="106" t="s">
        <v>2021</v>
      </c>
      <c r="E825" s="106" t="b">
        <v>0</v>
      </c>
      <c r="F825" s="106" t="b">
        <v>0</v>
      </c>
      <c r="G825" s="106" t="b">
        <v>0</v>
      </c>
    </row>
    <row r="826" spans="1:7" ht="15">
      <c r="A826" s="108" t="s">
        <v>1264</v>
      </c>
      <c r="B826" s="106">
        <v>3</v>
      </c>
      <c r="C826" s="110">
        <v>0.0003591969706149835</v>
      </c>
      <c r="D826" s="106" t="s">
        <v>2021</v>
      </c>
      <c r="E826" s="106" t="b">
        <v>0</v>
      </c>
      <c r="F826" s="106" t="b">
        <v>0</v>
      </c>
      <c r="G826" s="106" t="b">
        <v>0</v>
      </c>
    </row>
    <row r="827" spans="1:7" ht="15">
      <c r="A827" s="108" t="s">
        <v>1265</v>
      </c>
      <c r="B827" s="106">
        <v>3</v>
      </c>
      <c r="C827" s="110">
        <v>0.0003591969706149835</v>
      </c>
      <c r="D827" s="106" t="s">
        <v>2021</v>
      </c>
      <c r="E827" s="106" t="b">
        <v>0</v>
      </c>
      <c r="F827" s="106" t="b">
        <v>0</v>
      </c>
      <c r="G827" s="106" t="b">
        <v>0</v>
      </c>
    </row>
    <row r="828" spans="1:7" ht="15">
      <c r="A828" s="108" t="s">
        <v>1266</v>
      </c>
      <c r="B828" s="106">
        <v>3</v>
      </c>
      <c r="C828" s="110">
        <v>0.0003182328129562487</v>
      </c>
      <c r="D828" s="106" t="s">
        <v>2021</v>
      </c>
      <c r="E828" s="106" t="b">
        <v>0</v>
      </c>
      <c r="F828" s="106" t="b">
        <v>0</v>
      </c>
      <c r="G828" s="106" t="b">
        <v>0</v>
      </c>
    </row>
    <row r="829" spans="1:7" ht="15">
      <c r="A829" s="108" t="s">
        <v>1267</v>
      </c>
      <c r="B829" s="106">
        <v>3</v>
      </c>
      <c r="C829" s="110">
        <v>0.0004292256606732918</v>
      </c>
      <c r="D829" s="106" t="s">
        <v>2021</v>
      </c>
      <c r="E829" s="106" t="b">
        <v>0</v>
      </c>
      <c r="F829" s="106" t="b">
        <v>0</v>
      </c>
      <c r="G829" s="106" t="b">
        <v>0</v>
      </c>
    </row>
    <row r="830" spans="1:7" ht="15">
      <c r="A830" s="108" t="s">
        <v>1268</v>
      </c>
      <c r="B830" s="106">
        <v>3</v>
      </c>
      <c r="C830" s="110">
        <v>0.0004292256606732918</v>
      </c>
      <c r="D830" s="106" t="s">
        <v>2021</v>
      </c>
      <c r="E830" s="106" t="b">
        <v>0</v>
      </c>
      <c r="F830" s="106" t="b">
        <v>0</v>
      </c>
      <c r="G830" s="106" t="b">
        <v>0</v>
      </c>
    </row>
    <row r="831" spans="1:7" ht="15">
      <c r="A831" s="108" t="s">
        <v>1269</v>
      </c>
      <c r="B831" s="106">
        <v>3</v>
      </c>
      <c r="C831" s="110">
        <v>0.0003182328129562487</v>
      </c>
      <c r="D831" s="106" t="s">
        <v>2021</v>
      </c>
      <c r="E831" s="106" t="b">
        <v>0</v>
      </c>
      <c r="F831" s="106" t="b">
        <v>0</v>
      </c>
      <c r="G831" s="106" t="b">
        <v>0</v>
      </c>
    </row>
    <row r="832" spans="1:7" ht="15">
      <c r="A832" s="108" t="s">
        <v>1270</v>
      </c>
      <c r="B832" s="106">
        <v>3</v>
      </c>
      <c r="C832" s="110">
        <v>0.0003591969706149835</v>
      </c>
      <c r="D832" s="106" t="s">
        <v>2021</v>
      </c>
      <c r="E832" s="106" t="b">
        <v>0</v>
      </c>
      <c r="F832" s="106" t="b">
        <v>0</v>
      </c>
      <c r="G832" s="106" t="b">
        <v>0</v>
      </c>
    </row>
    <row r="833" spans="1:7" ht="15">
      <c r="A833" s="108" t="s">
        <v>1271</v>
      </c>
      <c r="B833" s="106">
        <v>3</v>
      </c>
      <c r="C833" s="110">
        <v>0.0003591969706149835</v>
      </c>
      <c r="D833" s="106" t="s">
        <v>2021</v>
      </c>
      <c r="E833" s="106" t="b">
        <v>0</v>
      </c>
      <c r="F833" s="106" t="b">
        <v>0</v>
      </c>
      <c r="G833" s="106" t="b">
        <v>0</v>
      </c>
    </row>
    <row r="834" spans="1:7" ht="15">
      <c r="A834" s="108" t="s">
        <v>1272</v>
      </c>
      <c r="B834" s="106">
        <v>3</v>
      </c>
      <c r="C834" s="110">
        <v>0.0003591969706149835</v>
      </c>
      <c r="D834" s="106" t="s">
        <v>2021</v>
      </c>
      <c r="E834" s="106" t="b">
        <v>0</v>
      </c>
      <c r="F834" s="106" t="b">
        <v>0</v>
      </c>
      <c r="G834" s="106" t="b">
        <v>0</v>
      </c>
    </row>
    <row r="835" spans="1:7" ht="15">
      <c r="A835" s="108" t="s">
        <v>1273</v>
      </c>
      <c r="B835" s="106">
        <v>3</v>
      </c>
      <c r="C835" s="110">
        <v>0.0003591969706149835</v>
      </c>
      <c r="D835" s="106" t="s">
        <v>2021</v>
      </c>
      <c r="E835" s="106" t="b">
        <v>0</v>
      </c>
      <c r="F835" s="106" t="b">
        <v>0</v>
      </c>
      <c r="G835" s="106" t="b">
        <v>0</v>
      </c>
    </row>
    <row r="836" spans="1:7" ht="15">
      <c r="A836" s="108" t="s">
        <v>1274</v>
      </c>
      <c r="B836" s="106">
        <v>3</v>
      </c>
      <c r="C836" s="110">
        <v>0.0004292256606732918</v>
      </c>
      <c r="D836" s="106" t="s">
        <v>2021</v>
      </c>
      <c r="E836" s="106" t="b">
        <v>0</v>
      </c>
      <c r="F836" s="106" t="b">
        <v>0</v>
      </c>
      <c r="G836" s="106" t="b">
        <v>0</v>
      </c>
    </row>
    <row r="837" spans="1:7" ht="15">
      <c r="A837" s="108" t="s">
        <v>1275</v>
      </c>
      <c r="B837" s="106">
        <v>3</v>
      </c>
      <c r="C837" s="110">
        <v>0.0003182328129562487</v>
      </c>
      <c r="D837" s="106" t="s">
        <v>2021</v>
      </c>
      <c r="E837" s="106" t="b">
        <v>0</v>
      </c>
      <c r="F837" s="106" t="b">
        <v>0</v>
      </c>
      <c r="G837" s="106" t="b">
        <v>0</v>
      </c>
    </row>
    <row r="838" spans="1:7" ht="15">
      <c r="A838" s="108" t="s">
        <v>1276</v>
      </c>
      <c r="B838" s="106">
        <v>3</v>
      </c>
      <c r="C838" s="110">
        <v>0.0003182328129562487</v>
      </c>
      <c r="D838" s="106" t="s">
        <v>2021</v>
      </c>
      <c r="E838" s="106" t="b">
        <v>0</v>
      </c>
      <c r="F838" s="106" t="b">
        <v>0</v>
      </c>
      <c r="G838" s="106" t="b">
        <v>0</v>
      </c>
    </row>
    <row r="839" spans="1:7" ht="15">
      <c r="A839" s="108" t="s">
        <v>1277</v>
      </c>
      <c r="B839" s="106">
        <v>3</v>
      </c>
      <c r="C839" s="110">
        <v>0.0003182328129562487</v>
      </c>
      <c r="D839" s="106" t="s">
        <v>2021</v>
      </c>
      <c r="E839" s="106" t="b">
        <v>0</v>
      </c>
      <c r="F839" s="106" t="b">
        <v>0</v>
      </c>
      <c r="G839" s="106" t="b">
        <v>0</v>
      </c>
    </row>
    <row r="840" spans="1:7" ht="15">
      <c r="A840" s="108" t="s">
        <v>1278</v>
      </c>
      <c r="B840" s="106">
        <v>3</v>
      </c>
      <c r="C840" s="110">
        <v>0.0004292256606732918</v>
      </c>
      <c r="D840" s="106" t="s">
        <v>2021</v>
      </c>
      <c r="E840" s="106" t="b">
        <v>0</v>
      </c>
      <c r="F840" s="106" t="b">
        <v>0</v>
      </c>
      <c r="G840" s="106" t="b">
        <v>0</v>
      </c>
    </row>
    <row r="841" spans="1:7" ht="15">
      <c r="A841" s="108" t="s">
        <v>1279</v>
      </c>
      <c r="B841" s="106">
        <v>3</v>
      </c>
      <c r="C841" s="110">
        <v>0.0003591969706149835</v>
      </c>
      <c r="D841" s="106" t="s">
        <v>2021</v>
      </c>
      <c r="E841" s="106" t="b">
        <v>0</v>
      </c>
      <c r="F841" s="106" t="b">
        <v>0</v>
      </c>
      <c r="G841" s="106" t="b">
        <v>0</v>
      </c>
    </row>
    <row r="842" spans="1:7" ht="15">
      <c r="A842" s="108" t="s">
        <v>1280</v>
      </c>
      <c r="B842" s="106">
        <v>3</v>
      </c>
      <c r="C842" s="110">
        <v>0.0003182328129562487</v>
      </c>
      <c r="D842" s="106" t="s">
        <v>2021</v>
      </c>
      <c r="E842" s="106" t="b">
        <v>0</v>
      </c>
      <c r="F842" s="106" t="b">
        <v>0</v>
      </c>
      <c r="G842" s="106" t="b">
        <v>0</v>
      </c>
    </row>
    <row r="843" spans="1:7" ht="15">
      <c r="A843" s="108" t="s">
        <v>1281</v>
      </c>
      <c r="B843" s="106">
        <v>3</v>
      </c>
      <c r="C843" s="110">
        <v>0.0003182328129562487</v>
      </c>
      <c r="D843" s="106" t="s">
        <v>2021</v>
      </c>
      <c r="E843" s="106" t="b">
        <v>0</v>
      </c>
      <c r="F843" s="106" t="b">
        <v>0</v>
      </c>
      <c r="G843" s="106" t="b">
        <v>0</v>
      </c>
    </row>
    <row r="844" spans="1:7" ht="15">
      <c r="A844" s="108" t="s">
        <v>1282</v>
      </c>
      <c r="B844" s="106">
        <v>3</v>
      </c>
      <c r="C844" s="110">
        <v>0.0004292256606732918</v>
      </c>
      <c r="D844" s="106" t="s">
        <v>2021</v>
      </c>
      <c r="E844" s="106" t="b">
        <v>0</v>
      </c>
      <c r="F844" s="106" t="b">
        <v>0</v>
      </c>
      <c r="G844" s="106" t="b">
        <v>0</v>
      </c>
    </row>
    <row r="845" spans="1:7" ht="15">
      <c r="A845" s="108" t="s">
        <v>1283</v>
      </c>
      <c r="B845" s="106">
        <v>3</v>
      </c>
      <c r="C845" s="110">
        <v>0.0003591969706149835</v>
      </c>
      <c r="D845" s="106" t="s">
        <v>2021</v>
      </c>
      <c r="E845" s="106" t="b">
        <v>0</v>
      </c>
      <c r="F845" s="106" t="b">
        <v>0</v>
      </c>
      <c r="G845" s="106" t="b">
        <v>0</v>
      </c>
    </row>
    <row r="846" spans="1:7" ht="15">
      <c r="A846" s="108" t="s">
        <v>1284</v>
      </c>
      <c r="B846" s="106">
        <v>3</v>
      </c>
      <c r="C846" s="110">
        <v>0.0003591969706149835</v>
      </c>
      <c r="D846" s="106" t="s">
        <v>2021</v>
      </c>
      <c r="E846" s="106" t="b">
        <v>0</v>
      </c>
      <c r="F846" s="106" t="b">
        <v>0</v>
      </c>
      <c r="G846" s="106" t="b">
        <v>0</v>
      </c>
    </row>
    <row r="847" spans="1:7" ht="15">
      <c r="A847" s="108" t="s">
        <v>1285</v>
      </c>
      <c r="B847" s="106">
        <v>3</v>
      </c>
      <c r="C847" s="110">
        <v>0.0004292256606732918</v>
      </c>
      <c r="D847" s="106" t="s">
        <v>2021</v>
      </c>
      <c r="E847" s="106" t="b">
        <v>0</v>
      </c>
      <c r="F847" s="106" t="b">
        <v>0</v>
      </c>
      <c r="G847" s="106" t="b">
        <v>0</v>
      </c>
    </row>
    <row r="848" spans="1:7" ht="15">
      <c r="A848" s="108" t="s">
        <v>1286</v>
      </c>
      <c r="B848" s="106">
        <v>3</v>
      </c>
      <c r="C848" s="110">
        <v>0.0003591969706149835</v>
      </c>
      <c r="D848" s="106" t="s">
        <v>2021</v>
      </c>
      <c r="E848" s="106" t="b">
        <v>0</v>
      </c>
      <c r="F848" s="106" t="b">
        <v>0</v>
      </c>
      <c r="G848" s="106" t="b">
        <v>0</v>
      </c>
    </row>
    <row r="849" spans="1:7" ht="15">
      <c r="A849" s="108" t="s">
        <v>1287</v>
      </c>
      <c r="B849" s="106">
        <v>3</v>
      </c>
      <c r="C849" s="110">
        <v>0.0003182328129562487</v>
      </c>
      <c r="D849" s="106" t="s">
        <v>2021</v>
      </c>
      <c r="E849" s="106" t="b">
        <v>0</v>
      </c>
      <c r="F849" s="106" t="b">
        <v>0</v>
      </c>
      <c r="G849" s="106" t="b">
        <v>0</v>
      </c>
    </row>
    <row r="850" spans="1:7" ht="15">
      <c r="A850" s="108" t="s">
        <v>1288</v>
      </c>
      <c r="B850" s="106">
        <v>3</v>
      </c>
      <c r="C850" s="110">
        <v>0.0003591969706149835</v>
      </c>
      <c r="D850" s="106" t="s">
        <v>2021</v>
      </c>
      <c r="E850" s="106" t="b">
        <v>0</v>
      </c>
      <c r="F850" s="106" t="b">
        <v>0</v>
      </c>
      <c r="G850" s="106" t="b">
        <v>0</v>
      </c>
    </row>
    <row r="851" spans="1:7" ht="15">
      <c r="A851" s="108" t="s">
        <v>1289</v>
      </c>
      <c r="B851" s="106">
        <v>3</v>
      </c>
      <c r="C851" s="110">
        <v>0.0004292256606732918</v>
      </c>
      <c r="D851" s="106" t="s">
        <v>2021</v>
      </c>
      <c r="E851" s="106" t="b">
        <v>0</v>
      </c>
      <c r="F851" s="106" t="b">
        <v>0</v>
      </c>
      <c r="G851" s="106" t="b">
        <v>0</v>
      </c>
    </row>
    <row r="852" spans="1:7" ht="15">
      <c r="A852" s="108" t="s">
        <v>1290</v>
      </c>
      <c r="B852" s="106">
        <v>3</v>
      </c>
      <c r="C852" s="110">
        <v>0.0003182328129562487</v>
      </c>
      <c r="D852" s="106" t="s">
        <v>2021</v>
      </c>
      <c r="E852" s="106" t="b">
        <v>0</v>
      </c>
      <c r="F852" s="106" t="b">
        <v>0</v>
      </c>
      <c r="G852" s="106" t="b">
        <v>0</v>
      </c>
    </row>
    <row r="853" spans="1:7" ht="15">
      <c r="A853" s="108" t="s">
        <v>1291</v>
      </c>
      <c r="B853" s="106">
        <v>3</v>
      </c>
      <c r="C853" s="110">
        <v>0.0003591969706149835</v>
      </c>
      <c r="D853" s="106" t="s">
        <v>2021</v>
      </c>
      <c r="E853" s="106" t="b">
        <v>0</v>
      </c>
      <c r="F853" s="106" t="b">
        <v>0</v>
      </c>
      <c r="G853" s="106" t="b">
        <v>0</v>
      </c>
    </row>
    <row r="854" spans="1:7" ht="15">
      <c r="A854" s="108" t="s">
        <v>1292</v>
      </c>
      <c r="B854" s="106">
        <v>3</v>
      </c>
      <c r="C854" s="110">
        <v>0.0003182328129562487</v>
      </c>
      <c r="D854" s="106" t="s">
        <v>2021</v>
      </c>
      <c r="E854" s="106" t="b">
        <v>0</v>
      </c>
      <c r="F854" s="106" t="b">
        <v>0</v>
      </c>
      <c r="G854" s="106" t="b">
        <v>0</v>
      </c>
    </row>
    <row r="855" spans="1:7" ht="15">
      <c r="A855" s="108" t="s">
        <v>1293</v>
      </c>
      <c r="B855" s="106">
        <v>3</v>
      </c>
      <c r="C855" s="110">
        <v>0.0003182328129562487</v>
      </c>
      <c r="D855" s="106" t="s">
        <v>2021</v>
      </c>
      <c r="E855" s="106" t="b">
        <v>0</v>
      </c>
      <c r="F855" s="106" t="b">
        <v>0</v>
      </c>
      <c r="G855" s="106" t="b">
        <v>0</v>
      </c>
    </row>
    <row r="856" spans="1:7" ht="15">
      <c r="A856" s="108" t="s">
        <v>1294</v>
      </c>
      <c r="B856" s="106">
        <v>3</v>
      </c>
      <c r="C856" s="110">
        <v>0.0003182328129562487</v>
      </c>
      <c r="D856" s="106" t="s">
        <v>2021</v>
      </c>
      <c r="E856" s="106" t="b">
        <v>0</v>
      </c>
      <c r="F856" s="106" t="b">
        <v>0</v>
      </c>
      <c r="G856" s="106" t="b">
        <v>0</v>
      </c>
    </row>
    <row r="857" spans="1:7" ht="15">
      <c r="A857" s="108" t="s">
        <v>1295</v>
      </c>
      <c r="B857" s="106">
        <v>3</v>
      </c>
      <c r="C857" s="110">
        <v>0.0003591969706149835</v>
      </c>
      <c r="D857" s="106" t="s">
        <v>2021</v>
      </c>
      <c r="E857" s="106" t="b">
        <v>0</v>
      </c>
      <c r="F857" s="106" t="b">
        <v>0</v>
      </c>
      <c r="G857" s="106" t="b">
        <v>0</v>
      </c>
    </row>
    <row r="858" spans="1:7" ht="15">
      <c r="A858" s="108" t="s">
        <v>1296</v>
      </c>
      <c r="B858" s="106">
        <v>3</v>
      </c>
      <c r="C858" s="110">
        <v>0.0003591969706149835</v>
      </c>
      <c r="D858" s="106" t="s">
        <v>2021</v>
      </c>
      <c r="E858" s="106" t="b">
        <v>0</v>
      </c>
      <c r="F858" s="106" t="b">
        <v>0</v>
      </c>
      <c r="G858" s="106" t="b">
        <v>0</v>
      </c>
    </row>
    <row r="859" spans="1:7" ht="15">
      <c r="A859" s="108" t="s">
        <v>1297</v>
      </c>
      <c r="B859" s="106">
        <v>3</v>
      </c>
      <c r="C859" s="110">
        <v>0.0004292256606732918</v>
      </c>
      <c r="D859" s="106" t="s">
        <v>2021</v>
      </c>
      <c r="E859" s="106" t="b">
        <v>0</v>
      </c>
      <c r="F859" s="106" t="b">
        <v>0</v>
      </c>
      <c r="G859" s="106" t="b">
        <v>0</v>
      </c>
    </row>
    <row r="860" spans="1:7" ht="15">
      <c r="A860" s="108" t="s">
        <v>1298</v>
      </c>
      <c r="B860" s="106">
        <v>3</v>
      </c>
      <c r="C860" s="110">
        <v>0.0003591969706149835</v>
      </c>
      <c r="D860" s="106" t="s">
        <v>2021</v>
      </c>
      <c r="E860" s="106" t="b">
        <v>0</v>
      </c>
      <c r="F860" s="106" t="b">
        <v>0</v>
      </c>
      <c r="G860" s="106" t="b">
        <v>0</v>
      </c>
    </row>
    <row r="861" spans="1:7" ht="15">
      <c r="A861" s="108" t="s">
        <v>1299</v>
      </c>
      <c r="B861" s="106">
        <v>3</v>
      </c>
      <c r="C861" s="110">
        <v>0.0004292256606732918</v>
      </c>
      <c r="D861" s="106" t="s">
        <v>2021</v>
      </c>
      <c r="E861" s="106" t="b">
        <v>0</v>
      </c>
      <c r="F861" s="106" t="b">
        <v>0</v>
      </c>
      <c r="G861" s="106" t="b">
        <v>0</v>
      </c>
    </row>
    <row r="862" spans="1:7" ht="15">
      <c r="A862" s="108" t="s">
        <v>1300</v>
      </c>
      <c r="B862" s="106">
        <v>3</v>
      </c>
      <c r="C862" s="110">
        <v>0.0003591969706149835</v>
      </c>
      <c r="D862" s="106" t="s">
        <v>2021</v>
      </c>
      <c r="E862" s="106" t="b">
        <v>0</v>
      </c>
      <c r="F862" s="106" t="b">
        <v>0</v>
      </c>
      <c r="G862" s="106" t="b">
        <v>0</v>
      </c>
    </row>
    <row r="863" spans="1:7" ht="15">
      <c r="A863" s="108" t="s">
        <v>1301</v>
      </c>
      <c r="B863" s="106">
        <v>3</v>
      </c>
      <c r="C863" s="110">
        <v>0.0003591969706149835</v>
      </c>
      <c r="D863" s="106" t="s">
        <v>2021</v>
      </c>
      <c r="E863" s="106" t="b">
        <v>0</v>
      </c>
      <c r="F863" s="106" t="b">
        <v>0</v>
      </c>
      <c r="G863" s="106" t="b">
        <v>0</v>
      </c>
    </row>
    <row r="864" spans="1:7" ht="15">
      <c r="A864" s="108" t="s">
        <v>1302</v>
      </c>
      <c r="B864" s="106">
        <v>3</v>
      </c>
      <c r="C864" s="110">
        <v>0.0004292256606732918</v>
      </c>
      <c r="D864" s="106" t="s">
        <v>2021</v>
      </c>
      <c r="E864" s="106" t="b">
        <v>0</v>
      </c>
      <c r="F864" s="106" t="b">
        <v>0</v>
      </c>
      <c r="G864" s="106" t="b">
        <v>0</v>
      </c>
    </row>
    <row r="865" spans="1:7" ht="15">
      <c r="A865" s="108" t="s">
        <v>1303</v>
      </c>
      <c r="B865" s="106">
        <v>3</v>
      </c>
      <c r="C865" s="110">
        <v>0.0004292256606732918</v>
      </c>
      <c r="D865" s="106" t="s">
        <v>2021</v>
      </c>
      <c r="E865" s="106" t="b">
        <v>0</v>
      </c>
      <c r="F865" s="106" t="b">
        <v>0</v>
      </c>
      <c r="G865" s="106" t="b">
        <v>0</v>
      </c>
    </row>
    <row r="866" spans="1:7" ht="15">
      <c r="A866" s="108" t="s">
        <v>1304</v>
      </c>
      <c r="B866" s="106">
        <v>3</v>
      </c>
      <c r="C866" s="110">
        <v>0.0004292256606732918</v>
      </c>
      <c r="D866" s="106" t="s">
        <v>2021</v>
      </c>
      <c r="E866" s="106" t="b">
        <v>0</v>
      </c>
      <c r="F866" s="106" t="b">
        <v>0</v>
      </c>
      <c r="G866" s="106" t="b">
        <v>0</v>
      </c>
    </row>
    <row r="867" spans="1:7" ht="15">
      <c r="A867" s="108" t="s">
        <v>1305</v>
      </c>
      <c r="B867" s="106">
        <v>3</v>
      </c>
      <c r="C867" s="110">
        <v>0.0004292256606732918</v>
      </c>
      <c r="D867" s="106" t="s">
        <v>2021</v>
      </c>
      <c r="E867" s="106" t="b">
        <v>0</v>
      </c>
      <c r="F867" s="106" t="b">
        <v>0</v>
      </c>
      <c r="G867" s="106" t="b">
        <v>0</v>
      </c>
    </row>
    <row r="868" spans="1:7" ht="15">
      <c r="A868" s="108" t="s">
        <v>1306</v>
      </c>
      <c r="B868" s="106">
        <v>3</v>
      </c>
      <c r="C868" s="110">
        <v>0.0003591969706149835</v>
      </c>
      <c r="D868" s="106" t="s">
        <v>2021</v>
      </c>
      <c r="E868" s="106" t="b">
        <v>0</v>
      </c>
      <c r="F868" s="106" t="b">
        <v>0</v>
      </c>
      <c r="G868" s="106" t="b">
        <v>0</v>
      </c>
    </row>
    <row r="869" spans="1:7" ht="15">
      <c r="A869" s="108" t="s">
        <v>1307</v>
      </c>
      <c r="B869" s="106">
        <v>3</v>
      </c>
      <c r="C869" s="110">
        <v>0.0004292256606732918</v>
      </c>
      <c r="D869" s="106" t="s">
        <v>2021</v>
      </c>
      <c r="E869" s="106" t="b">
        <v>0</v>
      </c>
      <c r="F869" s="106" t="b">
        <v>0</v>
      </c>
      <c r="G869" s="106" t="b">
        <v>0</v>
      </c>
    </row>
    <row r="870" spans="1:7" ht="15">
      <c r="A870" s="108" t="s">
        <v>1308</v>
      </c>
      <c r="B870" s="106">
        <v>3</v>
      </c>
      <c r="C870" s="110">
        <v>0.0004292256606732918</v>
      </c>
      <c r="D870" s="106" t="s">
        <v>2021</v>
      </c>
      <c r="E870" s="106" t="b">
        <v>0</v>
      </c>
      <c r="F870" s="106" t="b">
        <v>0</v>
      </c>
      <c r="G870" s="106" t="b">
        <v>0</v>
      </c>
    </row>
    <row r="871" spans="1:7" ht="15">
      <c r="A871" s="108" t="s">
        <v>1309</v>
      </c>
      <c r="B871" s="106">
        <v>3</v>
      </c>
      <c r="C871" s="110">
        <v>0.0003182328129562487</v>
      </c>
      <c r="D871" s="106" t="s">
        <v>2021</v>
      </c>
      <c r="E871" s="106" t="b">
        <v>0</v>
      </c>
      <c r="F871" s="106" t="b">
        <v>0</v>
      </c>
      <c r="G871" s="106" t="b">
        <v>0</v>
      </c>
    </row>
    <row r="872" spans="1:7" ht="15">
      <c r="A872" s="108" t="s">
        <v>1310</v>
      </c>
      <c r="B872" s="106">
        <v>3</v>
      </c>
      <c r="C872" s="110">
        <v>0.0004292256606732918</v>
      </c>
      <c r="D872" s="106" t="s">
        <v>2021</v>
      </c>
      <c r="E872" s="106" t="b">
        <v>0</v>
      </c>
      <c r="F872" s="106" t="b">
        <v>0</v>
      </c>
      <c r="G872" s="106" t="b">
        <v>0</v>
      </c>
    </row>
    <row r="873" spans="1:7" ht="15">
      <c r="A873" s="108" t="s">
        <v>1311</v>
      </c>
      <c r="B873" s="106">
        <v>3</v>
      </c>
      <c r="C873" s="110">
        <v>0.0004292256606732918</v>
      </c>
      <c r="D873" s="106" t="s">
        <v>2021</v>
      </c>
      <c r="E873" s="106" t="b">
        <v>0</v>
      </c>
      <c r="F873" s="106" t="b">
        <v>0</v>
      </c>
      <c r="G873" s="106" t="b">
        <v>0</v>
      </c>
    </row>
    <row r="874" spans="1:7" ht="15">
      <c r="A874" s="108" t="s">
        <v>1312</v>
      </c>
      <c r="B874" s="106">
        <v>3</v>
      </c>
      <c r="C874" s="110">
        <v>0.0004292256606732918</v>
      </c>
      <c r="D874" s="106" t="s">
        <v>2021</v>
      </c>
      <c r="E874" s="106" t="b">
        <v>0</v>
      </c>
      <c r="F874" s="106" t="b">
        <v>0</v>
      </c>
      <c r="G874" s="106" t="b">
        <v>0</v>
      </c>
    </row>
    <row r="875" spans="1:7" ht="15">
      <c r="A875" s="108" t="s">
        <v>1313</v>
      </c>
      <c r="B875" s="106">
        <v>3</v>
      </c>
      <c r="C875" s="110">
        <v>0.0003182328129562487</v>
      </c>
      <c r="D875" s="106" t="s">
        <v>2021</v>
      </c>
      <c r="E875" s="106" t="b">
        <v>0</v>
      </c>
      <c r="F875" s="106" t="b">
        <v>0</v>
      </c>
      <c r="G875" s="106" t="b">
        <v>0</v>
      </c>
    </row>
    <row r="876" spans="1:7" ht="15">
      <c r="A876" s="108" t="s">
        <v>1314</v>
      </c>
      <c r="B876" s="106">
        <v>3</v>
      </c>
      <c r="C876" s="110">
        <v>0.0004292256606732918</v>
      </c>
      <c r="D876" s="106" t="s">
        <v>2021</v>
      </c>
      <c r="E876" s="106" t="b">
        <v>0</v>
      </c>
      <c r="F876" s="106" t="b">
        <v>0</v>
      </c>
      <c r="G876" s="106" t="b">
        <v>0</v>
      </c>
    </row>
    <row r="877" spans="1:7" ht="15">
      <c r="A877" s="108" t="s">
        <v>1315</v>
      </c>
      <c r="B877" s="106">
        <v>3</v>
      </c>
      <c r="C877" s="110">
        <v>0.0004292256606732918</v>
      </c>
      <c r="D877" s="106" t="s">
        <v>2021</v>
      </c>
      <c r="E877" s="106" t="b">
        <v>0</v>
      </c>
      <c r="F877" s="106" t="b">
        <v>0</v>
      </c>
      <c r="G877" s="106" t="b">
        <v>0</v>
      </c>
    </row>
    <row r="878" spans="1:7" ht="15">
      <c r="A878" s="108" t="s">
        <v>1316</v>
      </c>
      <c r="B878" s="106">
        <v>3</v>
      </c>
      <c r="C878" s="110">
        <v>0.0004292256606732918</v>
      </c>
      <c r="D878" s="106" t="s">
        <v>2021</v>
      </c>
      <c r="E878" s="106" t="b">
        <v>0</v>
      </c>
      <c r="F878" s="106" t="b">
        <v>0</v>
      </c>
      <c r="G878" s="106" t="b">
        <v>0</v>
      </c>
    </row>
    <row r="879" spans="1:7" ht="15">
      <c r="A879" s="108" t="s">
        <v>1317</v>
      </c>
      <c r="B879" s="106">
        <v>2</v>
      </c>
      <c r="C879" s="110">
        <v>0.00023946464707665565</v>
      </c>
      <c r="D879" s="106" t="s">
        <v>2021</v>
      </c>
      <c r="E879" s="106" t="b">
        <v>0</v>
      </c>
      <c r="F879" s="106" t="b">
        <v>0</v>
      </c>
      <c r="G879" s="106" t="b">
        <v>0</v>
      </c>
    </row>
    <row r="880" spans="1:7" ht="15">
      <c r="A880" s="108" t="s">
        <v>1318</v>
      </c>
      <c r="B880" s="106">
        <v>2</v>
      </c>
      <c r="C880" s="110">
        <v>0.00023946464707665565</v>
      </c>
      <c r="D880" s="106" t="s">
        <v>2021</v>
      </c>
      <c r="E880" s="106" t="b">
        <v>0</v>
      </c>
      <c r="F880" s="106" t="b">
        <v>0</v>
      </c>
      <c r="G880" s="106" t="b">
        <v>0</v>
      </c>
    </row>
    <row r="881" spans="1:7" ht="15">
      <c r="A881" s="108" t="s">
        <v>1319</v>
      </c>
      <c r="B881" s="106">
        <v>2</v>
      </c>
      <c r="C881" s="110">
        <v>0.00023946464707665565</v>
      </c>
      <c r="D881" s="106" t="s">
        <v>2021</v>
      </c>
      <c r="E881" s="106" t="b">
        <v>0</v>
      </c>
      <c r="F881" s="106" t="b">
        <v>0</v>
      </c>
      <c r="G881" s="106" t="b">
        <v>0</v>
      </c>
    </row>
    <row r="882" spans="1:7" ht="15">
      <c r="A882" s="108" t="s">
        <v>1320</v>
      </c>
      <c r="B882" s="106">
        <v>2</v>
      </c>
      <c r="C882" s="110">
        <v>0.00023946464707665565</v>
      </c>
      <c r="D882" s="106" t="s">
        <v>2021</v>
      </c>
      <c r="E882" s="106" t="b">
        <v>0</v>
      </c>
      <c r="F882" s="106" t="b">
        <v>0</v>
      </c>
      <c r="G882" s="106" t="b">
        <v>0</v>
      </c>
    </row>
    <row r="883" spans="1:7" ht="15">
      <c r="A883" s="108" t="s">
        <v>1321</v>
      </c>
      <c r="B883" s="106">
        <v>2</v>
      </c>
      <c r="C883" s="110">
        <v>0.00023946464707665565</v>
      </c>
      <c r="D883" s="106" t="s">
        <v>2021</v>
      </c>
      <c r="E883" s="106" t="b">
        <v>0</v>
      </c>
      <c r="F883" s="106" t="b">
        <v>0</v>
      </c>
      <c r="G883" s="106" t="b">
        <v>0</v>
      </c>
    </row>
    <row r="884" spans="1:7" ht="15">
      <c r="A884" s="108" t="s">
        <v>1322</v>
      </c>
      <c r="B884" s="106">
        <v>2</v>
      </c>
      <c r="C884" s="110">
        <v>0.00023946464707665565</v>
      </c>
      <c r="D884" s="106" t="s">
        <v>2021</v>
      </c>
      <c r="E884" s="106" t="b">
        <v>0</v>
      </c>
      <c r="F884" s="106" t="b">
        <v>0</v>
      </c>
      <c r="G884" s="106" t="b">
        <v>0</v>
      </c>
    </row>
    <row r="885" spans="1:7" ht="15">
      <c r="A885" s="108" t="s">
        <v>1323</v>
      </c>
      <c r="B885" s="106">
        <v>2</v>
      </c>
      <c r="C885" s="110">
        <v>0.00023946464707665565</v>
      </c>
      <c r="D885" s="106" t="s">
        <v>2021</v>
      </c>
      <c r="E885" s="106" t="b">
        <v>0</v>
      </c>
      <c r="F885" s="106" t="b">
        <v>0</v>
      </c>
      <c r="G885" s="106" t="b">
        <v>0</v>
      </c>
    </row>
    <row r="886" spans="1:7" ht="15">
      <c r="A886" s="108" t="s">
        <v>1324</v>
      </c>
      <c r="B886" s="106">
        <v>2</v>
      </c>
      <c r="C886" s="110">
        <v>0.00023946464707665565</v>
      </c>
      <c r="D886" s="106" t="s">
        <v>2021</v>
      </c>
      <c r="E886" s="106" t="b">
        <v>0</v>
      </c>
      <c r="F886" s="106" t="b">
        <v>0</v>
      </c>
      <c r="G886" s="106" t="b">
        <v>0</v>
      </c>
    </row>
    <row r="887" spans="1:7" ht="15">
      <c r="A887" s="108" t="s">
        <v>1325</v>
      </c>
      <c r="B887" s="106">
        <v>2</v>
      </c>
      <c r="C887" s="110">
        <v>0.00023946464707665565</v>
      </c>
      <c r="D887" s="106" t="s">
        <v>2021</v>
      </c>
      <c r="E887" s="106" t="b">
        <v>0</v>
      </c>
      <c r="F887" s="106" t="b">
        <v>0</v>
      </c>
      <c r="G887" s="106" t="b">
        <v>0</v>
      </c>
    </row>
    <row r="888" spans="1:7" ht="15">
      <c r="A888" s="108" t="s">
        <v>1326</v>
      </c>
      <c r="B888" s="106">
        <v>2</v>
      </c>
      <c r="C888" s="110">
        <v>0.00023946464707665565</v>
      </c>
      <c r="D888" s="106" t="s">
        <v>2021</v>
      </c>
      <c r="E888" s="106" t="b">
        <v>0</v>
      </c>
      <c r="F888" s="106" t="b">
        <v>0</v>
      </c>
      <c r="G888" s="106" t="b">
        <v>0</v>
      </c>
    </row>
    <row r="889" spans="1:7" ht="15">
      <c r="A889" s="108" t="s">
        <v>1327</v>
      </c>
      <c r="B889" s="106">
        <v>2</v>
      </c>
      <c r="C889" s="110">
        <v>0.00023946464707665565</v>
      </c>
      <c r="D889" s="106" t="s">
        <v>2021</v>
      </c>
      <c r="E889" s="106" t="b">
        <v>0</v>
      </c>
      <c r="F889" s="106" t="b">
        <v>0</v>
      </c>
      <c r="G889" s="106" t="b">
        <v>0</v>
      </c>
    </row>
    <row r="890" spans="1:7" ht="15">
      <c r="A890" s="108" t="s">
        <v>1328</v>
      </c>
      <c r="B890" s="106">
        <v>2</v>
      </c>
      <c r="C890" s="110">
        <v>0.00023946464707665565</v>
      </c>
      <c r="D890" s="106" t="s">
        <v>2021</v>
      </c>
      <c r="E890" s="106" t="b">
        <v>0</v>
      </c>
      <c r="F890" s="106" t="b">
        <v>0</v>
      </c>
      <c r="G890" s="106" t="b">
        <v>0</v>
      </c>
    </row>
    <row r="891" spans="1:7" ht="15">
      <c r="A891" s="108" t="s">
        <v>1329</v>
      </c>
      <c r="B891" s="106">
        <v>2</v>
      </c>
      <c r="C891" s="110">
        <v>0.00023946464707665565</v>
      </c>
      <c r="D891" s="106" t="s">
        <v>2021</v>
      </c>
      <c r="E891" s="106" t="b">
        <v>0</v>
      </c>
      <c r="F891" s="106" t="b">
        <v>0</v>
      </c>
      <c r="G891" s="106" t="b">
        <v>0</v>
      </c>
    </row>
    <row r="892" spans="1:7" ht="15">
      <c r="A892" s="108" t="s">
        <v>1330</v>
      </c>
      <c r="B892" s="106">
        <v>2</v>
      </c>
      <c r="C892" s="110">
        <v>0.00023946464707665565</v>
      </c>
      <c r="D892" s="106" t="s">
        <v>2021</v>
      </c>
      <c r="E892" s="106" t="b">
        <v>0</v>
      </c>
      <c r="F892" s="106" t="b">
        <v>0</v>
      </c>
      <c r="G892" s="106" t="b">
        <v>0</v>
      </c>
    </row>
    <row r="893" spans="1:7" ht="15">
      <c r="A893" s="108" t="s">
        <v>1331</v>
      </c>
      <c r="B893" s="106">
        <v>2</v>
      </c>
      <c r="C893" s="110">
        <v>0.00023946464707665565</v>
      </c>
      <c r="D893" s="106" t="s">
        <v>2021</v>
      </c>
      <c r="E893" s="106" t="b">
        <v>0</v>
      </c>
      <c r="F893" s="106" t="b">
        <v>0</v>
      </c>
      <c r="G893" s="106" t="b">
        <v>0</v>
      </c>
    </row>
    <row r="894" spans="1:7" ht="15">
      <c r="A894" s="108" t="s">
        <v>1332</v>
      </c>
      <c r="B894" s="106">
        <v>2</v>
      </c>
      <c r="C894" s="110">
        <v>0.00023946464707665565</v>
      </c>
      <c r="D894" s="106" t="s">
        <v>2021</v>
      </c>
      <c r="E894" s="106" t="b">
        <v>0</v>
      </c>
      <c r="F894" s="106" t="b">
        <v>0</v>
      </c>
      <c r="G894" s="106" t="b">
        <v>0</v>
      </c>
    </row>
    <row r="895" spans="1:7" ht="15">
      <c r="A895" s="108" t="s">
        <v>1333</v>
      </c>
      <c r="B895" s="106">
        <v>2</v>
      </c>
      <c r="C895" s="110">
        <v>0.00023946464707665565</v>
      </c>
      <c r="D895" s="106" t="s">
        <v>2021</v>
      </c>
      <c r="E895" s="106" t="b">
        <v>0</v>
      </c>
      <c r="F895" s="106" t="b">
        <v>0</v>
      </c>
      <c r="G895" s="106" t="b">
        <v>0</v>
      </c>
    </row>
    <row r="896" spans="1:7" ht="15">
      <c r="A896" s="108" t="s">
        <v>1334</v>
      </c>
      <c r="B896" s="106">
        <v>2</v>
      </c>
      <c r="C896" s="110">
        <v>0.00023946464707665565</v>
      </c>
      <c r="D896" s="106" t="s">
        <v>2021</v>
      </c>
      <c r="E896" s="106" t="b">
        <v>0</v>
      </c>
      <c r="F896" s="106" t="b">
        <v>0</v>
      </c>
      <c r="G896" s="106" t="b">
        <v>0</v>
      </c>
    </row>
    <row r="897" spans="1:7" ht="15">
      <c r="A897" s="108" t="s">
        <v>1335</v>
      </c>
      <c r="B897" s="106">
        <v>2</v>
      </c>
      <c r="C897" s="110">
        <v>0.00023946464707665565</v>
      </c>
      <c r="D897" s="106" t="s">
        <v>2021</v>
      </c>
      <c r="E897" s="106" t="b">
        <v>0</v>
      </c>
      <c r="F897" s="106" t="b">
        <v>0</v>
      </c>
      <c r="G897" s="106" t="b">
        <v>0</v>
      </c>
    </row>
    <row r="898" spans="1:7" ht="15">
      <c r="A898" s="108" t="s">
        <v>1336</v>
      </c>
      <c r="B898" s="106">
        <v>2</v>
      </c>
      <c r="C898" s="110">
        <v>0.00023946464707665565</v>
      </c>
      <c r="D898" s="106" t="s">
        <v>2021</v>
      </c>
      <c r="E898" s="106" t="b">
        <v>0</v>
      </c>
      <c r="F898" s="106" t="b">
        <v>0</v>
      </c>
      <c r="G898" s="106" t="b">
        <v>0</v>
      </c>
    </row>
    <row r="899" spans="1:7" ht="15">
      <c r="A899" s="108" t="s">
        <v>1337</v>
      </c>
      <c r="B899" s="106">
        <v>2</v>
      </c>
      <c r="C899" s="110">
        <v>0.00023946464707665565</v>
      </c>
      <c r="D899" s="106" t="s">
        <v>2021</v>
      </c>
      <c r="E899" s="106" t="b">
        <v>0</v>
      </c>
      <c r="F899" s="106" t="b">
        <v>0</v>
      </c>
      <c r="G899" s="106" t="b">
        <v>0</v>
      </c>
    </row>
    <row r="900" spans="1:7" ht="15">
      <c r="A900" s="108" t="s">
        <v>1338</v>
      </c>
      <c r="B900" s="106">
        <v>2</v>
      </c>
      <c r="C900" s="110">
        <v>0.00023946464707665565</v>
      </c>
      <c r="D900" s="106" t="s">
        <v>2021</v>
      </c>
      <c r="E900" s="106" t="b">
        <v>0</v>
      </c>
      <c r="F900" s="106" t="b">
        <v>0</v>
      </c>
      <c r="G900" s="106" t="b">
        <v>0</v>
      </c>
    </row>
    <row r="901" spans="1:7" ht="15">
      <c r="A901" s="108" t="s">
        <v>1339</v>
      </c>
      <c r="B901" s="106">
        <v>2</v>
      </c>
      <c r="C901" s="110">
        <v>0.0002861504404488612</v>
      </c>
      <c r="D901" s="106" t="s">
        <v>2021</v>
      </c>
      <c r="E901" s="106" t="b">
        <v>0</v>
      </c>
      <c r="F901" s="106" t="b">
        <v>0</v>
      </c>
      <c r="G901" s="106" t="b">
        <v>0</v>
      </c>
    </row>
    <row r="902" spans="1:7" ht="15">
      <c r="A902" s="108" t="s">
        <v>1340</v>
      </c>
      <c r="B902" s="106">
        <v>2</v>
      </c>
      <c r="C902" s="110">
        <v>0.00023946464707665565</v>
      </c>
      <c r="D902" s="106" t="s">
        <v>2021</v>
      </c>
      <c r="E902" s="106" t="b">
        <v>0</v>
      </c>
      <c r="F902" s="106" t="b">
        <v>0</v>
      </c>
      <c r="G902" s="106" t="b">
        <v>0</v>
      </c>
    </row>
    <row r="903" spans="1:7" ht="15">
      <c r="A903" s="108" t="s">
        <v>1341</v>
      </c>
      <c r="B903" s="106">
        <v>2</v>
      </c>
      <c r="C903" s="110">
        <v>0.00023946464707665565</v>
      </c>
      <c r="D903" s="106" t="s">
        <v>2021</v>
      </c>
      <c r="E903" s="106" t="b">
        <v>0</v>
      </c>
      <c r="F903" s="106" t="b">
        <v>0</v>
      </c>
      <c r="G903" s="106" t="b">
        <v>0</v>
      </c>
    </row>
    <row r="904" spans="1:7" ht="15">
      <c r="A904" s="108" t="s">
        <v>1342</v>
      </c>
      <c r="B904" s="106">
        <v>2</v>
      </c>
      <c r="C904" s="110">
        <v>0.00023946464707665565</v>
      </c>
      <c r="D904" s="106" t="s">
        <v>2021</v>
      </c>
      <c r="E904" s="106" t="b">
        <v>0</v>
      </c>
      <c r="F904" s="106" t="b">
        <v>0</v>
      </c>
      <c r="G904" s="106" t="b">
        <v>0</v>
      </c>
    </row>
    <row r="905" spans="1:7" ht="15">
      <c r="A905" s="108" t="s">
        <v>1343</v>
      </c>
      <c r="B905" s="106">
        <v>2</v>
      </c>
      <c r="C905" s="110">
        <v>0.00023946464707665565</v>
      </c>
      <c r="D905" s="106" t="s">
        <v>2021</v>
      </c>
      <c r="E905" s="106" t="b">
        <v>0</v>
      </c>
      <c r="F905" s="106" t="b">
        <v>0</v>
      </c>
      <c r="G905" s="106" t="b">
        <v>0</v>
      </c>
    </row>
    <row r="906" spans="1:7" ht="15">
      <c r="A906" s="108" t="s">
        <v>1344</v>
      </c>
      <c r="B906" s="106">
        <v>2</v>
      </c>
      <c r="C906" s="110">
        <v>0.00023946464707665565</v>
      </c>
      <c r="D906" s="106" t="s">
        <v>2021</v>
      </c>
      <c r="E906" s="106" t="b">
        <v>0</v>
      </c>
      <c r="F906" s="106" t="b">
        <v>0</v>
      </c>
      <c r="G906" s="106" t="b">
        <v>0</v>
      </c>
    </row>
    <row r="907" spans="1:7" ht="15">
      <c r="A907" s="108" t="s">
        <v>1345</v>
      </c>
      <c r="B907" s="106">
        <v>2</v>
      </c>
      <c r="C907" s="110">
        <v>0.0002861504404488612</v>
      </c>
      <c r="D907" s="106" t="s">
        <v>2021</v>
      </c>
      <c r="E907" s="106" t="b">
        <v>0</v>
      </c>
      <c r="F907" s="106" t="b">
        <v>0</v>
      </c>
      <c r="G907" s="106" t="b">
        <v>0</v>
      </c>
    </row>
    <row r="908" spans="1:7" ht="15">
      <c r="A908" s="108" t="s">
        <v>1346</v>
      </c>
      <c r="B908" s="106">
        <v>2</v>
      </c>
      <c r="C908" s="110">
        <v>0.00023946464707665565</v>
      </c>
      <c r="D908" s="106" t="s">
        <v>2021</v>
      </c>
      <c r="E908" s="106" t="b">
        <v>0</v>
      </c>
      <c r="F908" s="106" t="b">
        <v>0</v>
      </c>
      <c r="G908" s="106" t="b">
        <v>0</v>
      </c>
    </row>
    <row r="909" spans="1:7" ht="15">
      <c r="A909" s="108" t="s">
        <v>1347</v>
      </c>
      <c r="B909" s="106">
        <v>2</v>
      </c>
      <c r="C909" s="110">
        <v>0.00023946464707665565</v>
      </c>
      <c r="D909" s="106" t="s">
        <v>2021</v>
      </c>
      <c r="E909" s="106" t="b">
        <v>0</v>
      </c>
      <c r="F909" s="106" t="b">
        <v>0</v>
      </c>
      <c r="G909" s="106" t="b">
        <v>0</v>
      </c>
    </row>
    <row r="910" spans="1:7" ht="15">
      <c r="A910" s="108" t="s">
        <v>1348</v>
      </c>
      <c r="B910" s="106">
        <v>2</v>
      </c>
      <c r="C910" s="110">
        <v>0.00023946464707665565</v>
      </c>
      <c r="D910" s="106" t="s">
        <v>2021</v>
      </c>
      <c r="E910" s="106" t="b">
        <v>0</v>
      </c>
      <c r="F910" s="106" t="b">
        <v>0</v>
      </c>
      <c r="G910" s="106" t="b">
        <v>0</v>
      </c>
    </row>
    <row r="911" spans="1:7" ht="15">
      <c r="A911" s="108" t="s">
        <v>1349</v>
      </c>
      <c r="B911" s="106">
        <v>2</v>
      </c>
      <c r="C911" s="110">
        <v>0.00023946464707665565</v>
      </c>
      <c r="D911" s="106" t="s">
        <v>2021</v>
      </c>
      <c r="E911" s="106" t="b">
        <v>0</v>
      </c>
      <c r="F911" s="106" t="b">
        <v>0</v>
      </c>
      <c r="G911" s="106" t="b">
        <v>0</v>
      </c>
    </row>
    <row r="912" spans="1:7" ht="15">
      <c r="A912" s="108" t="s">
        <v>1350</v>
      </c>
      <c r="B912" s="106">
        <v>2</v>
      </c>
      <c r="C912" s="110">
        <v>0.0002861504404488612</v>
      </c>
      <c r="D912" s="106" t="s">
        <v>2021</v>
      </c>
      <c r="E912" s="106" t="b">
        <v>0</v>
      </c>
      <c r="F912" s="106" t="b">
        <v>0</v>
      </c>
      <c r="G912" s="106" t="b">
        <v>0</v>
      </c>
    </row>
    <row r="913" spans="1:7" ht="15">
      <c r="A913" s="108" t="s">
        <v>1351</v>
      </c>
      <c r="B913" s="106">
        <v>2</v>
      </c>
      <c r="C913" s="110">
        <v>0.00023946464707665565</v>
      </c>
      <c r="D913" s="106" t="s">
        <v>2021</v>
      </c>
      <c r="E913" s="106" t="b">
        <v>0</v>
      </c>
      <c r="F913" s="106" t="b">
        <v>0</v>
      </c>
      <c r="G913" s="106" t="b">
        <v>0</v>
      </c>
    </row>
    <row r="914" spans="1:7" ht="15">
      <c r="A914" s="108" t="s">
        <v>1352</v>
      </c>
      <c r="B914" s="106">
        <v>2</v>
      </c>
      <c r="C914" s="110">
        <v>0.00023946464707665565</v>
      </c>
      <c r="D914" s="106" t="s">
        <v>2021</v>
      </c>
      <c r="E914" s="106" t="b">
        <v>0</v>
      </c>
      <c r="F914" s="106" t="b">
        <v>0</v>
      </c>
      <c r="G914" s="106" t="b">
        <v>0</v>
      </c>
    </row>
    <row r="915" spans="1:7" ht="15">
      <c r="A915" s="108" t="s">
        <v>1353</v>
      </c>
      <c r="B915" s="106">
        <v>2</v>
      </c>
      <c r="C915" s="110">
        <v>0.00023946464707665565</v>
      </c>
      <c r="D915" s="106" t="s">
        <v>2021</v>
      </c>
      <c r="E915" s="106" t="b">
        <v>0</v>
      </c>
      <c r="F915" s="106" t="b">
        <v>0</v>
      </c>
      <c r="G915" s="106" t="b">
        <v>0</v>
      </c>
    </row>
    <row r="916" spans="1:7" ht="15">
      <c r="A916" s="108" t="s">
        <v>1354</v>
      </c>
      <c r="B916" s="106">
        <v>2</v>
      </c>
      <c r="C916" s="110">
        <v>0.00023946464707665565</v>
      </c>
      <c r="D916" s="106" t="s">
        <v>2021</v>
      </c>
      <c r="E916" s="106" t="b">
        <v>0</v>
      </c>
      <c r="F916" s="106" t="b">
        <v>0</v>
      </c>
      <c r="G916" s="106" t="b">
        <v>0</v>
      </c>
    </row>
    <row r="917" spans="1:7" ht="15">
      <c r="A917" s="108" t="s">
        <v>1355</v>
      </c>
      <c r="B917" s="106">
        <v>2</v>
      </c>
      <c r="C917" s="110">
        <v>0.00023946464707665565</v>
      </c>
      <c r="D917" s="106" t="s">
        <v>2021</v>
      </c>
      <c r="E917" s="106" t="b">
        <v>0</v>
      </c>
      <c r="F917" s="106" t="b">
        <v>0</v>
      </c>
      <c r="G917" s="106" t="b">
        <v>0</v>
      </c>
    </row>
    <row r="918" spans="1:7" ht="15">
      <c r="A918" s="108" t="s">
        <v>1356</v>
      </c>
      <c r="B918" s="106">
        <v>2</v>
      </c>
      <c r="C918" s="110">
        <v>0.00023946464707665565</v>
      </c>
      <c r="D918" s="106" t="s">
        <v>2021</v>
      </c>
      <c r="E918" s="106" t="b">
        <v>0</v>
      </c>
      <c r="F918" s="106" t="b">
        <v>0</v>
      </c>
      <c r="G918" s="106" t="b">
        <v>0</v>
      </c>
    </row>
    <row r="919" spans="1:7" ht="15">
      <c r="A919" s="108" t="s">
        <v>1357</v>
      </c>
      <c r="B919" s="106">
        <v>2</v>
      </c>
      <c r="C919" s="110">
        <v>0.00023946464707665565</v>
      </c>
      <c r="D919" s="106" t="s">
        <v>2021</v>
      </c>
      <c r="E919" s="106" t="b">
        <v>0</v>
      </c>
      <c r="F919" s="106" t="b">
        <v>0</v>
      </c>
      <c r="G919" s="106" t="b">
        <v>0</v>
      </c>
    </row>
    <row r="920" spans="1:7" ht="15">
      <c r="A920" s="108" t="s">
        <v>1358</v>
      </c>
      <c r="B920" s="106">
        <v>2</v>
      </c>
      <c r="C920" s="110">
        <v>0.00023946464707665565</v>
      </c>
      <c r="D920" s="106" t="s">
        <v>2021</v>
      </c>
      <c r="E920" s="106" t="b">
        <v>0</v>
      </c>
      <c r="F920" s="106" t="b">
        <v>0</v>
      </c>
      <c r="G920" s="106" t="b">
        <v>0</v>
      </c>
    </row>
    <row r="921" spans="1:7" ht="15">
      <c r="A921" s="108" t="s">
        <v>1359</v>
      </c>
      <c r="B921" s="106">
        <v>2</v>
      </c>
      <c r="C921" s="110">
        <v>0.00023946464707665565</v>
      </c>
      <c r="D921" s="106" t="s">
        <v>2021</v>
      </c>
      <c r="E921" s="106" t="b">
        <v>0</v>
      </c>
      <c r="F921" s="106" t="b">
        <v>0</v>
      </c>
      <c r="G921" s="106" t="b">
        <v>0</v>
      </c>
    </row>
    <row r="922" spans="1:7" ht="15">
      <c r="A922" s="108" t="s">
        <v>1360</v>
      </c>
      <c r="B922" s="106">
        <v>2</v>
      </c>
      <c r="C922" s="110">
        <v>0.00023946464707665565</v>
      </c>
      <c r="D922" s="106" t="s">
        <v>2021</v>
      </c>
      <c r="E922" s="106" t="b">
        <v>0</v>
      </c>
      <c r="F922" s="106" t="b">
        <v>0</v>
      </c>
      <c r="G922" s="106" t="b">
        <v>0</v>
      </c>
    </row>
    <row r="923" spans="1:7" ht="15">
      <c r="A923" s="108" t="s">
        <v>1361</v>
      </c>
      <c r="B923" s="106">
        <v>2</v>
      </c>
      <c r="C923" s="110">
        <v>0.00023946464707665565</v>
      </c>
      <c r="D923" s="106" t="s">
        <v>2021</v>
      </c>
      <c r="E923" s="106" t="b">
        <v>0</v>
      </c>
      <c r="F923" s="106" t="b">
        <v>0</v>
      </c>
      <c r="G923" s="106" t="b">
        <v>0</v>
      </c>
    </row>
    <row r="924" spans="1:7" ht="15">
      <c r="A924" s="108" t="s">
        <v>1362</v>
      </c>
      <c r="B924" s="106">
        <v>2</v>
      </c>
      <c r="C924" s="110">
        <v>0.00023946464707665565</v>
      </c>
      <c r="D924" s="106" t="s">
        <v>2021</v>
      </c>
      <c r="E924" s="106" t="b">
        <v>0</v>
      </c>
      <c r="F924" s="106" t="b">
        <v>0</v>
      </c>
      <c r="G924" s="106" t="b">
        <v>0</v>
      </c>
    </row>
    <row r="925" spans="1:7" ht="15">
      <c r="A925" s="108" t="s">
        <v>1363</v>
      </c>
      <c r="B925" s="106">
        <v>2</v>
      </c>
      <c r="C925" s="110">
        <v>0.00023946464707665565</v>
      </c>
      <c r="D925" s="106" t="s">
        <v>2021</v>
      </c>
      <c r="E925" s="106" t="b">
        <v>0</v>
      </c>
      <c r="F925" s="106" t="b">
        <v>0</v>
      </c>
      <c r="G925" s="106" t="b">
        <v>0</v>
      </c>
    </row>
    <row r="926" spans="1:7" ht="15">
      <c r="A926" s="108" t="s">
        <v>1364</v>
      </c>
      <c r="B926" s="106">
        <v>2</v>
      </c>
      <c r="C926" s="110">
        <v>0.00023946464707665565</v>
      </c>
      <c r="D926" s="106" t="s">
        <v>2021</v>
      </c>
      <c r="E926" s="106" t="b">
        <v>0</v>
      </c>
      <c r="F926" s="106" t="b">
        <v>0</v>
      </c>
      <c r="G926" s="106" t="b">
        <v>0</v>
      </c>
    </row>
    <row r="927" spans="1:7" ht="15">
      <c r="A927" s="108" t="s">
        <v>1365</v>
      </c>
      <c r="B927" s="106">
        <v>2</v>
      </c>
      <c r="C927" s="110">
        <v>0.00023946464707665565</v>
      </c>
      <c r="D927" s="106" t="s">
        <v>2021</v>
      </c>
      <c r="E927" s="106" t="b">
        <v>0</v>
      </c>
      <c r="F927" s="106" t="b">
        <v>0</v>
      </c>
      <c r="G927" s="106" t="b">
        <v>0</v>
      </c>
    </row>
    <row r="928" spans="1:7" ht="15">
      <c r="A928" s="108" t="s">
        <v>1366</v>
      </c>
      <c r="B928" s="106">
        <v>2</v>
      </c>
      <c r="C928" s="110">
        <v>0.00023946464707665565</v>
      </c>
      <c r="D928" s="106" t="s">
        <v>2021</v>
      </c>
      <c r="E928" s="106" t="b">
        <v>0</v>
      </c>
      <c r="F928" s="106" t="b">
        <v>0</v>
      </c>
      <c r="G928" s="106" t="b">
        <v>0</v>
      </c>
    </row>
    <row r="929" spans="1:7" ht="15">
      <c r="A929" s="108" t="s">
        <v>1367</v>
      </c>
      <c r="B929" s="106">
        <v>2</v>
      </c>
      <c r="C929" s="110">
        <v>0.00023946464707665565</v>
      </c>
      <c r="D929" s="106" t="s">
        <v>2021</v>
      </c>
      <c r="E929" s="106" t="b">
        <v>0</v>
      </c>
      <c r="F929" s="106" t="b">
        <v>0</v>
      </c>
      <c r="G929" s="106" t="b">
        <v>0</v>
      </c>
    </row>
    <row r="930" spans="1:7" ht="15">
      <c r="A930" s="108" t="s">
        <v>1368</v>
      </c>
      <c r="B930" s="106">
        <v>2</v>
      </c>
      <c r="C930" s="110">
        <v>0.0002861504404488612</v>
      </c>
      <c r="D930" s="106" t="s">
        <v>2021</v>
      </c>
      <c r="E930" s="106" t="b">
        <v>0</v>
      </c>
      <c r="F930" s="106" t="b">
        <v>0</v>
      </c>
      <c r="G930" s="106" t="b">
        <v>0</v>
      </c>
    </row>
    <row r="931" spans="1:7" ht="15">
      <c r="A931" s="108" t="s">
        <v>1369</v>
      </c>
      <c r="B931" s="106">
        <v>2</v>
      </c>
      <c r="C931" s="110">
        <v>0.00023946464707665565</v>
      </c>
      <c r="D931" s="106" t="s">
        <v>2021</v>
      </c>
      <c r="E931" s="106" t="b">
        <v>0</v>
      </c>
      <c r="F931" s="106" t="b">
        <v>0</v>
      </c>
      <c r="G931" s="106" t="b">
        <v>0</v>
      </c>
    </row>
    <row r="932" spans="1:7" ht="15">
      <c r="A932" s="108" t="s">
        <v>1370</v>
      </c>
      <c r="B932" s="106">
        <v>2</v>
      </c>
      <c r="C932" s="110">
        <v>0.0002861504404488612</v>
      </c>
      <c r="D932" s="106" t="s">
        <v>2021</v>
      </c>
      <c r="E932" s="106" t="b">
        <v>0</v>
      </c>
      <c r="F932" s="106" t="b">
        <v>0</v>
      </c>
      <c r="G932" s="106" t="b">
        <v>0</v>
      </c>
    </row>
    <row r="933" spans="1:7" ht="15">
      <c r="A933" s="108" t="s">
        <v>1371</v>
      </c>
      <c r="B933" s="106">
        <v>2</v>
      </c>
      <c r="C933" s="110">
        <v>0.0002861504404488612</v>
      </c>
      <c r="D933" s="106" t="s">
        <v>2021</v>
      </c>
      <c r="E933" s="106" t="b">
        <v>0</v>
      </c>
      <c r="F933" s="106" t="b">
        <v>0</v>
      </c>
      <c r="G933" s="106" t="b">
        <v>0</v>
      </c>
    </row>
    <row r="934" spans="1:7" ht="15">
      <c r="A934" s="108" t="s">
        <v>1372</v>
      </c>
      <c r="B934" s="106">
        <v>2</v>
      </c>
      <c r="C934" s="110">
        <v>0.0002861504404488612</v>
      </c>
      <c r="D934" s="106" t="s">
        <v>2021</v>
      </c>
      <c r="E934" s="106" t="b">
        <v>0</v>
      </c>
      <c r="F934" s="106" t="b">
        <v>0</v>
      </c>
      <c r="G934" s="106" t="b">
        <v>0</v>
      </c>
    </row>
    <row r="935" spans="1:7" ht="15">
      <c r="A935" s="108" t="s">
        <v>1373</v>
      </c>
      <c r="B935" s="106">
        <v>2</v>
      </c>
      <c r="C935" s="110">
        <v>0.00023946464707665565</v>
      </c>
      <c r="D935" s="106" t="s">
        <v>2021</v>
      </c>
      <c r="E935" s="106" t="b">
        <v>0</v>
      </c>
      <c r="F935" s="106" t="b">
        <v>0</v>
      </c>
      <c r="G935" s="106" t="b">
        <v>0</v>
      </c>
    </row>
    <row r="936" spans="1:7" ht="15">
      <c r="A936" s="108" t="s">
        <v>1374</v>
      </c>
      <c r="B936" s="106">
        <v>2</v>
      </c>
      <c r="C936" s="110">
        <v>0.0002861504404488612</v>
      </c>
      <c r="D936" s="106" t="s">
        <v>2021</v>
      </c>
      <c r="E936" s="106" t="b">
        <v>0</v>
      </c>
      <c r="F936" s="106" t="b">
        <v>0</v>
      </c>
      <c r="G936" s="106" t="b">
        <v>0</v>
      </c>
    </row>
    <row r="937" spans="1:7" ht="15">
      <c r="A937" s="108" t="s">
        <v>1375</v>
      </c>
      <c r="B937" s="106">
        <v>2</v>
      </c>
      <c r="C937" s="110">
        <v>0.00023946464707665565</v>
      </c>
      <c r="D937" s="106" t="s">
        <v>2021</v>
      </c>
      <c r="E937" s="106" t="b">
        <v>0</v>
      </c>
      <c r="F937" s="106" t="b">
        <v>0</v>
      </c>
      <c r="G937" s="106" t="b">
        <v>0</v>
      </c>
    </row>
    <row r="938" spans="1:7" ht="15">
      <c r="A938" s="108" t="s">
        <v>1376</v>
      </c>
      <c r="B938" s="106">
        <v>2</v>
      </c>
      <c r="C938" s="110">
        <v>0.0002861504404488612</v>
      </c>
      <c r="D938" s="106" t="s">
        <v>2021</v>
      </c>
      <c r="E938" s="106" t="b">
        <v>0</v>
      </c>
      <c r="F938" s="106" t="b">
        <v>0</v>
      </c>
      <c r="G938" s="106" t="b">
        <v>0</v>
      </c>
    </row>
    <row r="939" spans="1:7" ht="15">
      <c r="A939" s="108" t="s">
        <v>1377</v>
      </c>
      <c r="B939" s="106">
        <v>2</v>
      </c>
      <c r="C939" s="110">
        <v>0.0002861504404488612</v>
      </c>
      <c r="D939" s="106" t="s">
        <v>2021</v>
      </c>
      <c r="E939" s="106" t="b">
        <v>0</v>
      </c>
      <c r="F939" s="106" t="b">
        <v>0</v>
      </c>
      <c r="G939" s="106" t="b">
        <v>0</v>
      </c>
    </row>
    <row r="940" spans="1:7" ht="15">
      <c r="A940" s="108" t="s">
        <v>1378</v>
      </c>
      <c r="B940" s="106">
        <v>2</v>
      </c>
      <c r="C940" s="110">
        <v>0.0002861504404488612</v>
      </c>
      <c r="D940" s="106" t="s">
        <v>2021</v>
      </c>
      <c r="E940" s="106" t="b">
        <v>0</v>
      </c>
      <c r="F940" s="106" t="b">
        <v>0</v>
      </c>
      <c r="G940" s="106" t="b">
        <v>0</v>
      </c>
    </row>
    <row r="941" spans="1:7" ht="15">
      <c r="A941" s="108" t="s">
        <v>1379</v>
      </c>
      <c r="B941" s="106">
        <v>2</v>
      </c>
      <c r="C941" s="110">
        <v>0.0002861504404488612</v>
      </c>
      <c r="D941" s="106" t="s">
        <v>2021</v>
      </c>
      <c r="E941" s="106" t="b">
        <v>0</v>
      </c>
      <c r="F941" s="106" t="b">
        <v>0</v>
      </c>
      <c r="G941" s="106" t="b">
        <v>0</v>
      </c>
    </row>
    <row r="942" spans="1:7" ht="15">
      <c r="A942" s="108" t="s">
        <v>1380</v>
      </c>
      <c r="B942" s="106">
        <v>2</v>
      </c>
      <c r="C942" s="110">
        <v>0.00023946464707665565</v>
      </c>
      <c r="D942" s="106" t="s">
        <v>2021</v>
      </c>
      <c r="E942" s="106" t="b">
        <v>0</v>
      </c>
      <c r="F942" s="106" t="b">
        <v>0</v>
      </c>
      <c r="G942" s="106" t="b">
        <v>0</v>
      </c>
    </row>
    <row r="943" spans="1:7" ht="15">
      <c r="A943" s="108" t="s">
        <v>1381</v>
      </c>
      <c r="B943" s="106">
        <v>2</v>
      </c>
      <c r="C943" s="110">
        <v>0.00023946464707665565</v>
      </c>
      <c r="D943" s="106" t="s">
        <v>2021</v>
      </c>
      <c r="E943" s="106" t="b">
        <v>0</v>
      </c>
      <c r="F943" s="106" t="b">
        <v>0</v>
      </c>
      <c r="G943" s="106" t="b">
        <v>0</v>
      </c>
    </row>
    <row r="944" spans="1:7" ht="15">
      <c r="A944" s="108" t="s">
        <v>1382</v>
      </c>
      <c r="B944" s="106">
        <v>2</v>
      </c>
      <c r="C944" s="110">
        <v>0.0002861504404488612</v>
      </c>
      <c r="D944" s="106" t="s">
        <v>2021</v>
      </c>
      <c r="E944" s="106" t="b">
        <v>0</v>
      </c>
      <c r="F944" s="106" t="b">
        <v>0</v>
      </c>
      <c r="G944" s="106" t="b">
        <v>0</v>
      </c>
    </row>
    <row r="945" spans="1:7" ht="15">
      <c r="A945" s="108" t="s">
        <v>1383</v>
      </c>
      <c r="B945" s="106">
        <v>2</v>
      </c>
      <c r="C945" s="110">
        <v>0.0002861504404488612</v>
      </c>
      <c r="D945" s="106" t="s">
        <v>2021</v>
      </c>
      <c r="E945" s="106" t="b">
        <v>0</v>
      </c>
      <c r="F945" s="106" t="b">
        <v>0</v>
      </c>
      <c r="G945" s="106" t="b">
        <v>0</v>
      </c>
    </row>
    <row r="946" spans="1:7" ht="15">
      <c r="A946" s="108" t="s">
        <v>1384</v>
      </c>
      <c r="B946" s="106">
        <v>2</v>
      </c>
      <c r="C946" s="110">
        <v>0.0002861504404488612</v>
      </c>
      <c r="D946" s="106" t="s">
        <v>2021</v>
      </c>
      <c r="E946" s="106" t="b">
        <v>0</v>
      </c>
      <c r="F946" s="106" t="b">
        <v>0</v>
      </c>
      <c r="G946" s="106" t="b">
        <v>0</v>
      </c>
    </row>
    <row r="947" spans="1:7" ht="15">
      <c r="A947" s="108" t="s">
        <v>1385</v>
      </c>
      <c r="B947" s="106">
        <v>2</v>
      </c>
      <c r="C947" s="110">
        <v>0.00023946464707665565</v>
      </c>
      <c r="D947" s="106" t="s">
        <v>2021</v>
      </c>
      <c r="E947" s="106" t="b">
        <v>0</v>
      </c>
      <c r="F947" s="106" t="b">
        <v>0</v>
      </c>
      <c r="G947" s="106" t="b">
        <v>0</v>
      </c>
    </row>
    <row r="948" spans="1:7" ht="15">
      <c r="A948" s="108" t="s">
        <v>1386</v>
      </c>
      <c r="B948" s="106">
        <v>2</v>
      </c>
      <c r="C948" s="110">
        <v>0.00023946464707665565</v>
      </c>
      <c r="D948" s="106" t="s">
        <v>2021</v>
      </c>
      <c r="E948" s="106" t="b">
        <v>0</v>
      </c>
      <c r="F948" s="106" t="b">
        <v>0</v>
      </c>
      <c r="G948" s="106" t="b">
        <v>0</v>
      </c>
    </row>
    <row r="949" spans="1:7" ht="15">
      <c r="A949" s="108" t="s">
        <v>1387</v>
      </c>
      <c r="B949" s="106">
        <v>2</v>
      </c>
      <c r="C949" s="110">
        <v>0.00023946464707665565</v>
      </c>
      <c r="D949" s="106" t="s">
        <v>2021</v>
      </c>
      <c r="E949" s="106" t="b">
        <v>0</v>
      </c>
      <c r="F949" s="106" t="b">
        <v>0</v>
      </c>
      <c r="G949" s="106" t="b">
        <v>0</v>
      </c>
    </row>
    <row r="950" spans="1:7" ht="15">
      <c r="A950" s="108" t="s">
        <v>1388</v>
      </c>
      <c r="B950" s="106">
        <v>2</v>
      </c>
      <c r="C950" s="110">
        <v>0.00023946464707665565</v>
      </c>
      <c r="D950" s="106" t="s">
        <v>2021</v>
      </c>
      <c r="E950" s="106" t="b">
        <v>0</v>
      </c>
      <c r="F950" s="106" t="b">
        <v>0</v>
      </c>
      <c r="G950" s="106" t="b">
        <v>0</v>
      </c>
    </row>
    <row r="951" spans="1:7" ht="15">
      <c r="A951" s="108" t="s">
        <v>1389</v>
      </c>
      <c r="B951" s="106">
        <v>2</v>
      </c>
      <c r="C951" s="110">
        <v>0.00023946464707665565</v>
      </c>
      <c r="D951" s="106" t="s">
        <v>2021</v>
      </c>
      <c r="E951" s="106" t="b">
        <v>0</v>
      </c>
      <c r="F951" s="106" t="b">
        <v>0</v>
      </c>
      <c r="G951" s="106" t="b">
        <v>0</v>
      </c>
    </row>
    <row r="952" spans="1:7" ht="15">
      <c r="A952" s="108" t="s">
        <v>1390</v>
      </c>
      <c r="B952" s="106">
        <v>2</v>
      </c>
      <c r="C952" s="110">
        <v>0.00023946464707665565</v>
      </c>
      <c r="D952" s="106" t="s">
        <v>2021</v>
      </c>
      <c r="E952" s="106" t="b">
        <v>0</v>
      </c>
      <c r="F952" s="106" t="b">
        <v>0</v>
      </c>
      <c r="G952" s="106" t="b">
        <v>0</v>
      </c>
    </row>
    <row r="953" spans="1:7" ht="15">
      <c r="A953" s="108" t="s">
        <v>1391</v>
      </c>
      <c r="B953" s="106">
        <v>2</v>
      </c>
      <c r="C953" s="110">
        <v>0.0002861504404488612</v>
      </c>
      <c r="D953" s="106" t="s">
        <v>2021</v>
      </c>
      <c r="E953" s="106" t="b">
        <v>0</v>
      </c>
      <c r="F953" s="106" t="b">
        <v>0</v>
      </c>
      <c r="G953" s="106" t="b">
        <v>0</v>
      </c>
    </row>
    <row r="954" spans="1:7" ht="15">
      <c r="A954" s="108" t="s">
        <v>1392</v>
      </c>
      <c r="B954" s="106">
        <v>2</v>
      </c>
      <c r="C954" s="110">
        <v>0.0002861504404488612</v>
      </c>
      <c r="D954" s="106" t="s">
        <v>2021</v>
      </c>
      <c r="E954" s="106" t="b">
        <v>0</v>
      </c>
      <c r="F954" s="106" t="b">
        <v>0</v>
      </c>
      <c r="G954" s="106" t="b">
        <v>0</v>
      </c>
    </row>
    <row r="955" spans="1:7" ht="15">
      <c r="A955" s="108" t="s">
        <v>1393</v>
      </c>
      <c r="B955" s="106">
        <v>2</v>
      </c>
      <c r="C955" s="110">
        <v>0.0002861504404488612</v>
      </c>
      <c r="D955" s="106" t="s">
        <v>2021</v>
      </c>
      <c r="E955" s="106" t="b">
        <v>0</v>
      </c>
      <c r="F955" s="106" t="b">
        <v>0</v>
      </c>
      <c r="G955" s="106" t="b">
        <v>0</v>
      </c>
    </row>
    <row r="956" spans="1:7" ht="15">
      <c r="A956" s="108" t="s">
        <v>1394</v>
      </c>
      <c r="B956" s="106">
        <v>2</v>
      </c>
      <c r="C956" s="110">
        <v>0.00023946464707665565</v>
      </c>
      <c r="D956" s="106" t="s">
        <v>2021</v>
      </c>
      <c r="E956" s="106" t="b">
        <v>0</v>
      </c>
      <c r="F956" s="106" t="b">
        <v>0</v>
      </c>
      <c r="G956" s="106" t="b">
        <v>0</v>
      </c>
    </row>
    <row r="957" spans="1:7" ht="15">
      <c r="A957" s="108" t="s">
        <v>1395</v>
      </c>
      <c r="B957" s="106">
        <v>2</v>
      </c>
      <c r="C957" s="110">
        <v>0.0002861504404488612</v>
      </c>
      <c r="D957" s="106" t="s">
        <v>2021</v>
      </c>
      <c r="E957" s="106" t="b">
        <v>0</v>
      </c>
      <c r="F957" s="106" t="b">
        <v>0</v>
      </c>
      <c r="G957" s="106" t="b">
        <v>0</v>
      </c>
    </row>
    <row r="958" spans="1:7" ht="15">
      <c r="A958" s="108" t="s">
        <v>1396</v>
      </c>
      <c r="B958" s="106">
        <v>2</v>
      </c>
      <c r="C958" s="110">
        <v>0.0002861504404488612</v>
      </c>
      <c r="D958" s="106" t="s">
        <v>2021</v>
      </c>
      <c r="E958" s="106" t="b">
        <v>0</v>
      </c>
      <c r="F958" s="106" t="b">
        <v>0</v>
      </c>
      <c r="G958" s="106" t="b">
        <v>0</v>
      </c>
    </row>
    <row r="959" spans="1:7" ht="15">
      <c r="A959" s="108" t="s">
        <v>1397</v>
      </c>
      <c r="B959" s="106">
        <v>2</v>
      </c>
      <c r="C959" s="110">
        <v>0.00023946464707665565</v>
      </c>
      <c r="D959" s="106" t="s">
        <v>2021</v>
      </c>
      <c r="E959" s="106" t="b">
        <v>0</v>
      </c>
      <c r="F959" s="106" t="b">
        <v>0</v>
      </c>
      <c r="G959" s="106" t="b">
        <v>0</v>
      </c>
    </row>
    <row r="960" spans="1:7" ht="15">
      <c r="A960" s="108" t="s">
        <v>1398</v>
      </c>
      <c r="B960" s="106">
        <v>2</v>
      </c>
      <c r="C960" s="110">
        <v>0.0002861504404488612</v>
      </c>
      <c r="D960" s="106" t="s">
        <v>2021</v>
      </c>
      <c r="E960" s="106" t="b">
        <v>0</v>
      </c>
      <c r="F960" s="106" t="b">
        <v>0</v>
      </c>
      <c r="G960" s="106" t="b">
        <v>0</v>
      </c>
    </row>
    <row r="961" spans="1:7" ht="15">
      <c r="A961" s="108" t="s">
        <v>1399</v>
      </c>
      <c r="B961" s="106">
        <v>2</v>
      </c>
      <c r="C961" s="110">
        <v>0.0002861504404488612</v>
      </c>
      <c r="D961" s="106" t="s">
        <v>2021</v>
      </c>
      <c r="E961" s="106" t="b">
        <v>0</v>
      </c>
      <c r="F961" s="106" t="b">
        <v>0</v>
      </c>
      <c r="G961" s="106" t="b">
        <v>0</v>
      </c>
    </row>
    <row r="962" spans="1:7" ht="15">
      <c r="A962" s="108" t="s">
        <v>1400</v>
      </c>
      <c r="B962" s="106">
        <v>2</v>
      </c>
      <c r="C962" s="110">
        <v>0.00023946464707665565</v>
      </c>
      <c r="D962" s="106" t="s">
        <v>2021</v>
      </c>
      <c r="E962" s="106" t="b">
        <v>0</v>
      </c>
      <c r="F962" s="106" t="b">
        <v>0</v>
      </c>
      <c r="G962" s="106" t="b">
        <v>0</v>
      </c>
    </row>
    <row r="963" spans="1:7" ht="15">
      <c r="A963" s="108" t="s">
        <v>1401</v>
      </c>
      <c r="B963" s="106">
        <v>2</v>
      </c>
      <c r="C963" s="110">
        <v>0.00023946464707665565</v>
      </c>
      <c r="D963" s="106" t="s">
        <v>2021</v>
      </c>
      <c r="E963" s="106" t="b">
        <v>0</v>
      </c>
      <c r="F963" s="106" t="b">
        <v>0</v>
      </c>
      <c r="G963" s="106" t="b">
        <v>0</v>
      </c>
    </row>
    <row r="964" spans="1:7" ht="15">
      <c r="A964" s="108" t="s">
        <v>1402</v>
      </c>
      <c r="B964" s="106">
        <v>2</v>
      </c>
      <c r="C964" s="110">
        <v>0.0002861504404488612</v>
      </c>
      <c r="D964" s="106" t="s">
        <v>2021</v>
      </c>
      <c r="E964" s="106" t="b">
        <v>0</v>
      </c>
      <c r="F964" s="106" t="b">
        <v>0</v>
      </c>
      <c r="G964" s="106" t="b">
        <v>0</v>
      </c>
    </row>
    <row r="965" spans="1:7" ht="15">
      <c r="A965" s="108" t="s">
        <v>1403</v>
      </c>
      <c r="B965" s="106">
        <v>2</v>
      </c>
      <c r="C965" s="110">
        <v>0.00023946464707665565</v>
      </c>
      <c r="D965" s="106" t="s">
        <v>2021</v>
      </c>
      <c r="E965" s="106" t="b">
        <v>0</v>
      </c>
      <c r="F965" s="106" t="b">
        <v>0</v>
      </c>
      <c r="G965" s="106" t="b">
        <v>0</v>
      </c>
    </row>
    <row r="966" spans="1:7" ht="15">
      <c r="A966" s="108" t="s">
        <v>1404</v>
      </c>
      <c r="B966" s="106">
        <v>2</v>
      </c>
      <c r="C966" s="110">
        <v>0.00023946464707665565</v>
      </c>
      <c r="D966" s="106" t="s">
        <v>2021</v>
      </c>
      <c r="E966" s="106" t="b">
        <v>0</v>
      </c>
      <c r="F966" s="106" t="b">
        <v>0</v>
      </c>
      <c r="G966" s="106" t="b">
        <v>0</v>
      </c>
    </row>
    <row r="967" spans="1:7" ht="15">
      <c r="A967" s="108" t="s">
        <v>1405</v>
      </c>
      <c r="B967" s="106">
        <v>2</v>
      </c>
      <c r="C967" s="110">
        <v>0.00023946464707665565</v>
      </c>
      <c r="D967" s="106" t="s">
        <v>2021</v>
      </c>
      <c r="E967" s="106" t="b">
        <v>0</v>
      </c>
      <c r="F967" s="106" t="b">
        <v>0</v>
      </c>
      <c r="G967" s="106" t="b">
        <v>0</v>
      </c>
    </row>
    <row r="968" spans="1:7" ht="15">
      <c r="A968" s="108" t="s">
        <v>1406</v>
      </c>
      <c r="B968" s="106">
        <v>2</v>
      </c>
      <c r="C968" s="110">
        <v>0.00023946464707665565</v>
      </c>
      <c r="D968" s="106" t="s">
        <v>2021</v>
      </c>
      <c r="E968" s="106" t="b">
        <v>0</v>
      </c>
      <c r="F968" s="106" t="b">
        <v>0</v>
      </c>
      <c r="G968" s="106" t="b">
        <v>0</v>
      </c>
    </row>
    <row r="969" spans="1:7" ht="15">
      <c r="A969" s="108" t="s">
        <v>1407</v>
      </c>
      <c r="B969" s="106">
        <v>2</v>
      </c>
      <c r="C969" s="110">
        <v>0.00023946464707665565</v>
      </c>
      <c r="D969" s="106" t="s">
        <v>2021</v>
      </c>
      <c r="E969" s="106" t="b">
        <v>0</v>
      </c>
      <c r="F969" s="106" t="b">
        <v>0</v>
      </c>
      <c r="G969" s="106" t="b">
        <v>0</v>
      </c>
    </row>
    <row r="970" spans="1:7" ht="15">
      <c r="A970" s="108" t="s">
        <v>1408</v>
      </c>
      <c r="B970" s="106">
        <v>2</v>
      </c>
      <c r="C970" s="110">
        <v>0.00023946464707665565</v>
      </c>
      <c r="D970" s="106" t="s">
        <v>2021</v>
      </c>
      <c r="E970" s="106" t="b">
        <v>0</v>
      </c>
      <c r="F970" s="106" t="b">
        <v>0</v>
      </c>
      <c r="G970" s="106" t="b">
        <v>0</v>
      </c>
    </row>
    <row r="971" spans="1:7" ht="15">
      <c r="A971" s="108" t="s">
        <v>1409</v>
      </c>
      <c r="B971" s="106">
        <v>2</v>
      </c>
      <c r="C971" s="110">
        <v>0.00023946464707665565</v>
      </c>
      <c r="D971" s="106" t="s">
        <v>2021</v>
      </c>
      <c r="E971" s="106" t="b">
        <v>0</v>
      </c>
      <c r="F971" s="106" t="b">
        <v>0</v>
      </c>
      <c r="G971" s="106" t="b">
        <v>0</v>
      </c>
    </row>
    <row r="972" spans="1:7" ht="15">
      <c r="A972" s="108" t="s">
        <v>1410</v>
      </c>
      <c r="B972" s="106">
        <v>2</v>
      </c>
      <c r="C972" s="110">
        <v>0.00023946464707665565</v>
      </c>
      <c r="D972" s="106" t="s">
        <v>2021</v>
      </c>
      <c r="E972" s="106" t="b">
        <v>0</v>
      </c>
      <c r="F972" s="106" t="b">
        <v>0</v>
      </c>
      <c r="G972" s="106" t="b">
        <v>0</v>
      </c>
    </row>
    <row r="973" spans="1:7" ht="15">
      <c r="A973" s="108" t="s">
        <v>1411</v>
      </c>
      <c r="B973" s="106">
        <v>2</v>
      </c>
      <c r="C973" s="110">
        <v>0.00023946464707665565</v>
      </c>
      <c r="D973" s="106" t="s">
        <v>2021</v>
      </c>
      <c r="E973" s="106" t="b">
        <v>0</v>
      </c>
      <c r="F973" s="106" t="b">
        <v>0</v>
      </c>
      <c r="G973" s="106" t="b">
        <v>0</v>
      </c>
    </row>
    <row r="974" spans="1:7" ht="15">
      <c r="A974" s="108" t="s">
        <v>1412</v>
      </c>
      <c r="B974" s="106">
        <v>2</v>
      </c>
      <c r="C974" s="110">
        <v>0.00023946464707665565</v>
      </c>
      <c r="D974" s="106" t="s">
        <v>2021</v>
      </c>
      <c r="E974" s="106" t="b">
        <v>0</v>
      </c>
      <c r="F974" s="106" t="b">
        <v>0</v>
      </c>
      <c r="G974" s="106" t="b">
        <v>0</v>
      </c>
    </row>
    <row r="975" spans="1:7" ht="15">
      <c r="A975" s="108" t="s">
        <v>1413</v>
      </c>
      <c r="B975" s="106">
        <v>2</v>
      </c>
      <c r="C975" s="110">
        <v>0.00023946464707665565</v>
      </c>
      <c r="D975" s="106" t="s">
        <v>2021</v>
      </c>
      <c r="E975" s="106" t="b">
        <v>0</v>
      </c>
      <c r="F975" s="106" t="b">
        <v>0</v>
      </c>
      <c r="G975" s="106" t="b">
        <v>0</v>
      </c>
    </row>
    <row r="976" spans="1:7" ht="15">
      <c r="A976" s="108" t="s">
        <v>1414</v>
      </c>
      <c r="B976" s="106">
        <v>2</v>
      </c>
      <c r="C976" s="110">
        <v>0.00023946464707665565</v>
      </c>
      <c r="D976" s="106" t="s">
        <v>2021</v>
      </c>
      <c r="E976" s="106" t="b">
        <v>0</v>
      </c>
      <c r="F976" s="106" t="b">
        <v>0</v>
      </c>
      <c r="G976" s="106" t="b">
        <v>0</v>
      </c>
    </row>
    <row r="977" spans="1:7" ht="15">
      <c r="A977" s="108" t="s">
        <v>1415</v>
      </c>
      <c r="B977" s="106">
        <v>2</v>
      </c>
      <c r="C977" s="110">
        <v>0.00023946464707665565</v>
      </c>
      <c r="D977" s="106" t="s">
        <v>2021</v>
      </c>
      <c r="E977" s="106" t="b">
        <v>0</v>
      </c>
      <c r="F977" s="106" t="b">
        <v>0</v>
      </c>
      <c r="G977" s="106" t="b">
        <v>0</v>
      </c>
    </row>
    <row r="978" spans="1:7" ht="15">
      <c r="A978" s="108" t="s">
        <v>1416</v>
      </c>
      <c r="B978" s="106">
        <v>2</v>
      </c>
      <c r="C978" s="110">
        <v>0.00023946464707665565</v>
      </c>
      <c r="D978" s="106" t="s">
        <v>2021</v>
      </c>
      <c r="E978" s="106" t="b">
        <v>0</v>
      </c>
      <c r="F978" s="106" t="b">
        <v>0</v>
      </c>
      <c r="G978" s="106" t="b">
        <v>0</v>
      </c>
    </row>
    <row r="979" spans="1:7" ht="15">
      <c r="A979" s="108" t="s">
        <v>1417</v>
      </c>
      <c r="B979" s="106">
        <v>2</v>
      </c>
      <c r="C979" s="110">
        <v>0.00023946464707665565</v>
      </c>
      <c r="D979" s="106" t="s">
        <v>2021</v>
      </c>
      <c r="E979" s="106" t="b">
        <v>0</v>
      </c>
      <c r="F979" s="106" t="b">
        <v>0</v>
      </c>
      <c r="G979" s="106" t="b">
        <v>0</v>
      </c>
    </row>
    <row r="980" spans="1:7" ht="15">
      <c r="A980" s="108" t="s">
        <v>1418</v>
      </c>
      <c r="B980" s="106">
        <v>2</v>
      </c>
      <c r="C980" s="110">
        <v>0.00023946464707665565</v>
      </c>
      <c r="D980" s="106" t="s">
        <v>2021</v>
      </c>
      <c r="E980" s="106" t="b">
        <v>0</v>
      </c>
      <c r="F980" s="106" t="b">
        <v>0</v>
      </c>
      <c r="G980" s="106" t="b">
        <v>0</v>
      </c>
    </row>
    <row r="981" spans="1:7" ht="15">
      <c r="A981" s="108" t="s">
        <v>1419</v>
      </c>
      <c r="B981" s="106">
        <v>2</v>
      </c>
      <c r="C981" s="110">
        <v>0.00023946464707665565</v>
      </c>
      <c r="D981" s="106" t="s">
        <v>2021</v>
      </c>
      <c r="E981" s="106" t="b">
        <v>0</v>
      </c>
      <c r="F981" s="106" t="b">
        <v>0</v>
      </c>
      <c r="G981" s="106" t="b">
        <v>0</v>
      </c>
    </row>
    <row r="982" spans="1:7" ht="15">
      <c r="A982" s="108" t="s">
        <v>1420</v>
      </c>
      <c r="B982" s="106">
        <v>2</v>
      </c>
      <c r="C982" s="110">
        <v>0.00023946464707665565</v>
      </c>
      <c r="D982" s="106" t="s">
        <v>2021</v>
      </c>
      <c r="E982" s="106" t="b">
        <v>0</v>
      </c>
      <c r="F982" s="106" t="b">
        <v>0</v>
      </c>
      <c r="G982" s="106" t="b">
        <v>0</v>
      </c>
    </row>
    <row r="983" spans="1:7" ht="15">
      <c r="A983" s="108" t="s">
        <v>1421</v>
      </c>
      <c r="B983" s="106">
        <v>2</v>
      </c>
      <c r="C983" s="110">
        <v>0.00023946464707665565</v>
      </c>
      <c r="D983" s="106" t="s">
        <v>2021</v>
      </c>
      <c r="E983" s="106" t="b">
        <v>0</v>
      </c>
      <c r="F983" s="106" t="b">
        <v>0</v>
      </c>
      <c r="G983" s="106" t="b">
        <v>0</v>
      </c>
    </row>
    <row r="984" spans="1:7" ht="15">
      <c r="A984" s="108" t="s">
        <v>1422</v>
      </c>
      <c r="B984" s="106">
        <v>2</v>
      </c>
      <c r="C984" s="110">
        <v>0.00023946464707665565</v>
      </c>
      <c r="D984" s="106" t="s">
        <v>2021</v>
      </c>
      <c r="E984" s="106" t="b">
        <v>0</v>
      </c>
      <c r="F984" s="106" t="b">
        <v>0</v>
      </c>
      <c r="G984" s="106" t="b">
        <v>0</v>
      </c>
    </row>
    <row r="985" spans="1:7" ht="15">
      <c r="A985" s="108" t="s">
        <v>1423</v>
      </c>
      <c r="B985" s="106">
        <v>2</v>
      </c>
      <c r="C985" s="110">
        <v>0.0002861504404488612</v>
      </c>
      <c r="D985" s="106" t="s">
        <v>2021</v>
      </c>
      <c r="E985" s="106" t="b">
        <v>0</v>
      </c>
      <c r="F985" s="106" t="b">
        <v>0</v>
      </c>
      <c r="G985" s="106" t="b">
        <v>0</v>
      </c>
    </row>
    <row r="986" spans="1:7" ht="15">
      <c r="A986" s="108" t="s">
        <v>1424</v>
      </c>
      <c r="B986" s="106">
        <v>2</v>
      </c>
      <c r="C986" s="110">
        <v>0.00023946464707665565</v>
      </c>
      <c r="D986" s="106" t="s">
        <v>2021</v>
      </c>
      <c r="E986" s="106" t="b">
        <v>0</v>
      </c>
      <c r="F986" s="106" t="b">
        <v>0</v>
      </c>
      <c r="G986" s="106" t="b">
        <v>0</v>
      </c>
    </row>
    <row r="987" spans="1:7" ht="15">
      <c r="A987" s="108" t="s">
        <v>1425</v>
      </c>
      <c r="B987" s="106">
        <v>2</v>
      </c>
      <c r="C987" s="110">
        <v>0.0002861504404488612</v>
      </c>
      <c r="D987" s="106" t="s">
        <v>2021</v>
      </c>
      <c r="E987" s="106" t="b">
        <v>0</v>
      </c>
      <c r="F987" s="106" t="b">
        <v>0</v>
      </c>
      <c r="G987" s="106" t="b">
        <v>0</v>
      </c>
    </row>
    <row r="988" spans="1:7" ht="15">
      <c r="A988" s="108" t="s">
        <v>1426</v>
      </c>
      <c r="B988" s="106">
        <v>2</v>
      </c>
      <c r="C988" s="110">
        <v>0.00023946464707665565</v>
      </c>
      <c r="D988" s="106" t="s">
        <v>2021</v>
      </c>
      <c r="E988" s="106" t="b">
        <v>0</v>
      </c>
      <c r="F988" s="106" t="b">
        <v>0</v>
      </c>
      <c r="G988" s="106" t="b">
        <v>0</v>
      </c>
    </row>
    <row r="989" spans="1:7" ht="15">
      <c r="A989" s="108" t="s">
        <v>1427</v>
      </c>
      <c r="B989" s="106">
        <v>2</v>
      </c>
      <c r="C989" s="110">
        <v>0.0002861504404488612</v>
      </c>
      <c r="D989" s="106" t="s">
        <v>2021</v>
      </c>
      <c r="E989" s="106" t="b">
        <v>0</v>
      </c>
      <c r="F989" s="106" t="b">
        <v>0</v>
      </c>
      <c r="G989" s="106" t="b">
        <v>0</v>
      </c>
    </row>
    <row r="990" spans="1:7" ht="15">
      <c r="A990" s="108" t="s">
        <v>1428</v>
      </c>
      <c r="B990" s="106">
        <v>2</v>
      </c>
      <c r="C990" s="110">
        <v>0.0002861504404488612</v>
      </c>
      <c r="D990" s="106" t="s">
        <v>2021</v>
      </c>
      <c r="E990" s="106" t="b">
        <v>0</v>
      </c>
      <c r="F990" s="106" t="b">
        <v>0</v>
      </c>
      <c r="G990" s="106" t="b">
        <v>0</v>
      </c>
    </row>
    <row r="991" spans="1:7" ht="15">
      <c r="A991" s="108" t="s">
        <v>1429</v>
      </c>
      <c r="B991" s="106">
        <v>2</v>
      </c>
      <c r="C991" s="110">
        <v>0.00023946464707665565</v>
      </c>
      <c r="D991" s="106" t="s">
        <v>2021</v>
      </c>
      <c r="E991" s="106" t="b">
        <v>0</v>
      </c>
      <c r="F991" s="106" t="b">
        <v>0</v>
      </c>
      <c r="G991" s="106" t="b">
        <v>0</v>
      </c>
    </row>
    <row r="992" spans="1:7" ht="15">
      <c r="A992" s="108" t="s">
        <v>1430</v>
      </c>
      <c r="B992" s="106">
        <v>2</v>
      </c>
      <c r="C992" s="110">
        <v>0.00023946464707665565</v>
      </c>
      <c r="D992" s="106" t="s">
        <v>2021</v>
      </c>
      <c r="E992" s="106" t="b">
        <v>0</v>
      </c>
      <c r="F992" s="106" t="b">
        <v>0</v>
      </c>
      <c r="G992" s="106" t="b">
        <v>0</v>
      </c>
    </row>
    <row r="993" spans="1:7" ht="15">
      <c r="A993" s="108" t="s">
        <v>1431</v>
      </c>
      <c r="B993" s="106">
        <v>2</v>
      </c>
      <c r="C993" s="110">
        <v>0.0002861504404488612</v>
      </c>
      <c r="D993" s="106" t="s">
        <v>2021</v>
      </c>
      <c r="E993" s="106" t="b">
        <v>0</v>
      </c>
      <c r="F993" s="106" t="b">
        <v>0</v>
      </c>
      <c r="G993" s="106" t="b">
        <v>0</v>
      </c>
    </row>
    <row r="994" spans="1:7" ht="15">
      <c r="A994" s="108" t="s">
        <v>1432</v>
      </c>
      <c r="B994" s="106">
        <v>2</v>
      </c>
      <c r="C994" s="110">
        <v>0.00023946464707665565</v>
      </c>
      <c r="D994" s="106" t="s">
        <v>2021</v>
      </c>
      <c r="E994" s="106" t="b">
        <v>0</v>
      </c>
      <c r="F994" s="106" t="b">
        <v>0</v>
      </c>
      <c r="G994" s="106" t="b">
        <v>0</v>
      </c>
    </row>
    <row r="995" spans="1:7" ht="15">
      <c r="A995" s="108" t="s">
        <v>1433</v>
      </c>
      <c r="B995" s="106">
        <v>2</v>
      </c>
      <c r="C995" s="110">
        <v>0.00023946464707665565</v>
      </c>
      <c r="D995" s="106" t="s">
        <v>2021</v>
      </c>
      <c r="E995" s="106" t="b">
        <v>0</v>
      </c>
      <c r="F995" s="106" t="b">
        <v>0</v>
      </c>
      <c r="G995" s="106" t="b">
        <v>0</v>
      </c>
    </row>
    <row r="996" spans="1:7" ht="15">
      <c r="A996" s="108" t="s">
        <v>1434</v>
      </c>
      <c r="B996" s="106">
        <v>2</v>
      </c>
      <c r="C996" s="110">
        <v>0.0002861504404488612</v>
      </c>
      <c r="D996" s="106" t="s">
        <v>2021</v>
      </c>
      <c r="E996" s="106" t="b">
        <v>0</v>
      </c>
      <c r="F996" s="106" t="b">
        <v>0</v>
      </c>
      <c r="G996" s="106" t="b">
        <v>0</v>
      </c>
    </row>
    <row r="997" spans="1:7" ht="15">
      <c r="A997" s="108" t="s">
        <v>1435</v>
      </c>
      <c r="B997" s="106">
        <v>2</v>
      </c>
      <c r="C997" s="110">
        <v>0.00023946464707665565</v>
      </c>
      <c r="D997" s="106" t="s">
        <v>2021</v>
      </c>
      <c r="E997" s="106" t="b">
        <v>0</v>
      </c>
      <c r="F997" s="106" t="b">
        <v>0</v>
      </c>
      <c r="G997" s="106" t="b">
        <v>0</v>
      </c>
    </row>
    <row r="998" spans="1:7" ht="15">
      <c r="A998" s="108" t="s">
        <v>1436</v>
      </c>
      <c r="B998" s="106">
        <v>2</v>
      </c>
      <c r="C998" s="110">
        <v>0.0002861504404488612</v>
      </c>
      <c r="D998" s="106" t="s">
        <v>2021</v>
      </c>
      <c r="E998" s="106" t="b">
        <v>0</v>
      </c>
      <c r="F998" s="106" t="b">
        <v>0</v>
      </c>
      <c r="G998" s="106" t="b">
        <v>0</v>
      </c>
    </row>
    <row r="999" spans="1:7" ht="15">
      <c r="A999" s="108" t="s">
        <v>1437</v>
      </c>
      <c r="B999" s="106">
        <v>2</v>
      </c>
      <c r="C999" s="110">
        <v>0.00023946464707665565</v>
      </c>
      <c r="D999" s="106" t="s">
        <v>2021</v>
      </c>
      <c r="E999" s="106" t="b">
        <v>0</v>
      </c>
      <c r="F999" s="106" t="b">
        <v>0</v>
      </c>
      <c r="G999" s="106" t="b">
        <v>0</v>
      </c>
    </row>
    <row r="1000" spans="1:7" ht="15">
      <c r="A1000" s="108" t="s">
        <v>1438</v>
      </c>
      <c r="B1000" s="106">
        <v>2</v>
      </c>
      <c r="C1000" s="110">
        <v>0.00023946464707665565</v>
      </c>
      <c r="D1000" s="106" t="s">
        <v>2021</v>
      </c>
      <c r="E1000" s="106" t="b">
        <v>0</v>
      </c>
      <c r="F1000" s="106" t="b">
        <v>0</v>
      </c>
      <c r="G1000" s="106" t="b">
        <v>0</v>
      </c>
    </row>
    <row r="1001" spans="1:7" ht="15">
      <c r="A1001" s="108" t="s">
        <v>1439</v>
      </c>
      <c r="B1001" s="106">
        <v>2</v>
      </c>
      <c r="C1001" s="110">
        <v>0.00023946464707665565</v>
      </c>
      <c r="D1001" s="106" t="s">
        <v>2021</v>
      </c>
      <c r="E1001" s="106" t="b">
        <v>0</v>
      </c>
      <c r="F1001" s="106" t="b">
        <v>0</v>
      </c>
      <c r="G1001" s="106" t="b">
        <v>0</v>
      </c>
    </row>
    <row r="1002" spans="1:7" ht="15">
      <c r="A1002" s="108" t="s">
        <v>1440</v>
      </c>
      <c r="B1002" s="106">
        <v>2</v>
      </c>
      <c r="C1002" s="110">
        <v>0.00023946464707665565</v>
      </c>
      <c r="D1002" s="106" t="s">
        <v>2021</v>
      </c>
      <c r="E1002" s="106" t="b">
        <v>0</v>
      </c>
      <c r="F1002" s="106" t="b">
        <v>0</v>
      </c>
      <c r="G1002" s="106" t="b">
        <v>0</v>
      </c>
    </row>
    <row r="1003" spans="1:7" ht="15">
      <c r="A1003" s="108" t="s">
        <v>1441</v>
      </c>
      <c r="B1003" s="106">
        <v>2</v>
      </c>
      <c r="C1003" s="110">
        <v>0.00023946464707665565</v>
      </c>
      <c r="D1003" s="106" t="s">
        <v>2021</v>
      </c>
      <c r="E1003" s="106" t="b">
        <v>0</v>
      </c>
      <c r="F1003" s="106" t="b">
        <v>0</v>
      </c>
      <c r="G1003" s="106" t="b">
        <v>0</v>
      </c>
    </row>
    <row r="1004" spans="1:7" ht="15">
      <c r="A1004" s="108" t="s">
        <v>1442</v>
      </c>
      <c r="B1004" s="106">
        <v>2</v>
      </c>
      <c r="C1004" s="110">
        <v>0.00023946464707665565</v>
      </c>
      <c r="D1004" s="106" t="s">
        <v>2021</v>
      </c>
      <c r="E1004" s="106" t="b">
        <v>0</v>
      </c>
      <c r="F1004" s="106" t="b">
        <v>0</v>
      </c>
      <c r="G1004" s="106" t="b">
        <v>0</v>
      </c>
    </row>
    <row r="1005" spans="1:7" ht="15">
      <c r="A1005" s="108" t="s">
        <v>1443</v>
      </c>
      <c r="B1005" s="106">
        <v>2</v>
      </c>
      <c r="C1005" s="110">
        <v>0.00023946464707665565</v>
      </c>
      <c r="D1005" s="106" t="s">
        <v>2021</v>
      </c>
      <c r="E1005" s="106" t="b">
        <v>0</v>
      </c>
      <c r="F1005" s="106" t="b">
        <v>0</v>
      </c>
      <c r="G1005" s="106" t="b">
        <v>0</v>
      </c>
    </row>
    <row r="1006" spans="1:7" ht="15">
      <c r="A1006" s="108" t="s">
        <v>1444</v>
      </c>
      <c r="B1006" s="106">
        <v>2</v>
      </c>
      <c r="C1006" s="110">
        <v>0.00023946464707665565</v>
      </c>
      <c r="D1006" s="106" t="s">
        <v>2021</v>
      </c>
      <c r="E1006" s="106" t="b">
        <v>0</v>
      </c>
      <c r="F1006" s="106" t="b">
        <v>0</v>
      </c>
      <c r="G1006" s="106" t="b">
        <v>0</v>
      </c>
    </row>
    <row r="1007" spans="1:7" ht="15">
      <c r="A1007" s="108" t="s">
        <v>1445</v>
      </c>
      <c r="B1007" s="106">
        <v>2</v>
      </c>
      <c r="C1007" s="110">
        <v>0.00023946464707665565</v>
      </c>
      <c r="D1007" s="106" t="s">
        <v>2021</v>
      </c>
      <c r="E1007" s="106" t="b">
        <v>0</v>
      </c>
      <c r="F1007" s="106" t="b">
        <v>0</v>
      </c>
      <c r="G1007" s="106" t="b">
        <v>0</v>
      </c>
    </row>
    <row r="1008" spans="1:7" ht="15">
      <c r="A1008" s="108" t="s">
        <v>1446</v>
      </c>
      <c r="B1008" s="106">
        <v>2</v>
      </c>
      <c r="C1008" s="110">
        <v>0.00023946464707665565</v>
      </c>
      <c r="D1008" s="106" t="s">
        <v>2021</v>
      </c>
      <c r="E1008" s="106" t="b">
        <v>0</v>
      </c>
      <c r="F1008" s="106" t="b">
        <v>0</v>
      </c>
      <c r="G1008" s="106" t="b">
        <v>0</v>
      </c>
    </row>
    <row r="1009" spans="1:7" ht="15">
      <c r="A1009" s="108" t="s">
        <v>1447</v>
      </c>
      <c r="B1009" s="106">
        <v>2</v>
      </c>
      <c r="C1009" s="110">
        <v>0.00023946464707665565</v>
      </c>
      <c r="D1009" s="106" t="s">
        <v>2021</v>
      </c>
      <c r="E1009" s="106" t="b">
        <v>0</v>
      </c>
      <c r="F1009" s="106" t="b">
        <v>0</v>
      </c>
      <c r="G1009" s="106" t="b">
        <v>0</v>
      </c>
    </row>
    <row r="1010" spans="1:7" ht="15">
      <c r="A1010" s="108" t="s">
        <v>1448</v>
      </c>
      <c r="B1010" s="106">
        <v>2</v>
      </c>
      <c r="C1010" s="110">
        <v>0.00023946464707665565</v>
      </c>
      <c r="D1010" s="106" t="s">
        <v>2021</v>
      </c>
      <c r="E1010" s="106" t="b">
        <v>0</v>
      </c>
      <c r="F1010" s="106" t="b">
        <v>0</v>
      </c>
      <c r="G1010" s="106" t="b">
        <v>0</v>
      </c>
    </row>
    <row r="1011" spans="1:7" ht="15">
      <c r="A1011" s="108" t="s">
        <v>1449</v>
      </c>
      <c r="B1011" s="106">
        <v>2</v>
      </c>
      <c r="C1011" s="110">
        <v>0.00023946464707665565</v>
      </c>
      <c r="D1011" s="106" t="s">
        <v>2021</v>
      </c>
      <c r="E1011" s="106" t="b">
        <v>0</v>
      </c>
      <c r="F1011" s="106" t="b">
        <v>0</v>
      </c>
      <c r="G1011" s="106" t="b">
        <v>0</v>
      </c>
    </row>
    <row r="1012" spans="1:7" ht="15">
      <c r="A1012" s="108" t="s">
        <v>1450</v>
      </c>
      <c r="B1012" s="106">
        <v>2</v>
      </c>
      <c r="C1012" s="110">
        <v>0.00023946464707665565</v>
      </c>
      <c r="D1012" s="106" t="s">
        <v>2021</v>
      </c>
      <c r="E1012" s="106" t="b">
        <v>0</v>
      </c>
      <c r="F1012" s="106" t="b">
        <v>0</v>
      </c>
      <c r="G1012" s="106" t="b">
        <v>0</v>
      </c>
    </row>
    <row r="1013" spans="1:7" ht="15">
      <c r="A1013" s="108" t="s">
        <v>1451</v>
      </c>
      <c r="B1013" s="106">
        <v>2</v>
      </c>
      <c r="C1013" s="110">
        <v>0.00023946464707665565</v>
      </c>
      <c r="D1013" s="106" t="s">
        <v>2021</v>
      </c>
      <c r="E1013" s="106" t="b">
        <v>0</v>
      </c>
      <c r="F1013" s="106" t="b">
        <v>0</v>
      </c>
      <c r="G1013" s="106" t="b">
        <v>0</v>
      </c>
    </row>
    <row r="1014" spans="1:7" ht="15">
      <c r="A1014" s="108" t="s">
        <v>1452</v>
      </c>
      <c r="B1014" s="106">
        <v>2</v>
      </c>
      <c r="C1014" s="110">
        <v>0.0002861504404488612</v>
      </c>
      <c r="D1014" s="106" t="s">
        <v>2021</v>
      </c>
      <c r="E1014" s="106" t="b">
        <v>0</v>
      </c>
      <c r="F1014" s="106" t="b">
        <v>0</v>
      </c>
      <c r="G1014" s="106" t="b">
        <v>0</v>
      </c>
    </row>
    <row r="1015" spans="1:7" ht="15">
      <c r="A1015" s="108" t="s">
        <v>1453</v>
      </c>
      <c r="B1015" s="106">
        <v>2</v>
      </c>
      <c r="C1015" s="110">
        <v>0.00023946464707665565</v>
      </c>
      <c r="D1015" s="106" t="s">
        <v>2021</v>
      </c>
      <c r="E1015" s="106" t="b">
        <v>0</v>
      </c>
      <c r="F1015" s="106" t="b">
        <v>0</v>
      </c>
      <c r="G1015" s="106" t="b">
        <v>0</v>
      </c>
    </row>
    <row r="1016" spans="1:7" ht="15">
      <c r="A1016" s="108" t="s">
        <v>1454</v>
      </c>
      <c r="B1016" s="106">
        <v>2</v>
      </c>
      <c r="C1016" s="110">
        <v>0.0002861504404488612</v>
      </c>
      <c r="D1016" s="106" t="s">
        <v>2021</v>
      </c>
      <c r="E1016" s="106" t="b">
        <v>0</v>
      </c>
      <c r="F1016" s="106" t="b">
        <v>0</v>
      </c>
      <c r="G1016" s="106" t="b">
        <v>0</v>
      </c>
    </row>
    <row r="1017" spans="1:7" ht="15">
      <c r="A1017" s="108" t="s">
        <v>1455</v>
      </c>
      <c r="B1017" s="106">
        <v>2</v>
      </c>
      <c r="C1017" s="110">
        <v>0.00023946464707665565</v>
      </c>
      <c r="D1017" s="106" t="s">
        <v>2021</v>
      </c>
      <c r="E1017" s="106" t="b">
        <v>0</v>
      </c>
      <c r="F1017" s="106" t="b">
        <v>0</v>
      </c>
      <c r="G1017" s="106" t="b">
        <v>0</v>
      </c>
    </row>
    <row r="1018" spans="1:7" ht="15">
      <c r="A1018" s="108" t="s">
        <v>1456</v>
      </c>
      <c r="B1018" s="106">
        <v>2</v>
      </c>
      <c r="C1018" s="110">
        <v>0.00023946464707665565</v>
      </c>
      <c r="D1018" s="106" t="s">
        <v>2021</v>
      </c>
      <c r="E1018" s="106" t="b">
        <v>0</v>
      </c>
      <c r="F1018" s="106" t="b">
        <v>0</v>
      </c>
      <c r="G1018" s="106" t="b">
        <v>0</v>
      </c>
    </row>
    <row r="1019" spans="1:7" ht="15">
      <c r="A1019" s="108" t="s">
        <v>1457</v>
      </c>
      <c r="B1019" s="106">
        <v>2</v>
      </c>
      <c r="C1019" s="110">
        <v>0.00023946464707665565</v>
      </c>
      <c r="D1019" s="106" t="s">
        <v>2021</v>
      </c>
      <c r="E1019" s="106" t="b">
        <v>0</v>
      </c>
      <c r="F1019" s="106" t="b">
        <v>0</v>
      </c>
      <c r="G1019" s="106" t="b">
        <v>0</v>
      </c>
    </row>
    <row r="1020" spans="1:7" ht="15">
      <c r="A1020" s="108" t="s">
        <v>1458</v>
      </c>
      <c r="B1020" s="106">
        <v>2</v>
      </c>
      <c r="C1020" s="110">
        <v>0.00023946464707665565</v>
      </c>
      <c r="D1020" s="106" t="s">
        <v>2021</v>
      </c>
      <c r="E1020" s="106" t="b">
        <v>0</v>
      </c>
      <c r="F1020" s="106" t="b">
        <v>0</v>
      </c>
      <c r="G1020" s="106" t="b">
        <v>0</v>
      </c>
    </row>
    <row r="1021" spans="1:7" ht="15">
      <c r="A1021" s="108" t="s">
        <v>1459</v>
      </c>
      <c r="B1021" s="106">
        <v>2</v>
      </c>
      <c r="C1021" s="110">
        <v>0.00023946464707665565</v>
      </c>
      <c r="D1021" s="106" t="s">
        <v>2021</v>
      </c>
      <c r="E1021" s="106" t="b">
        <v>0</v>
      </c>
      <c r="F1021" s="106" t="b">
        <v>0</v>
      </c>
      <c r="G1021" s="106" t="b">
        <v>0</v>
      </c>
    </row>
    <row r="1022" spans="1:7" ht="15">
      <c r="A1022" s="108" t="s">
        <v>1460</v>
      </c>
      <c r="B1022" s="106">
        <v>2</v>
      </c>
      <c r="C1022" s="110">
        <v>0.00023946464707665565</v>
      </c>
      <c r="D1022" s="106" t="s">
        <v>2021</v>
      </c>
      <c r="E1022" s="106" t="b">
        <v>0</v>
      </c>
      <c r="F1022" s="106" t="b">
        <v>0</v>
      </c>
      <c r="G1022" s="106" t="b">
        <v>0</v>
      </c>
    </row>
    <row r="1023" spans="1:7" ht="15">
      <c r="A1023" s="108" t="s">
        <v>1461</v>
      </c>
      <c r="B1023" s="106">
        <v>2</v>
      </c>
      <c r="C1023" s="110">
        <v>0.0002861504404488612</v>
      </c>
      <c r="D1023" s="106" t="s">
        <v>2021</v>
      </c>
      <c r="E1023" s="106" t="b">
        <v>0</v>
      </c>
      <c r="F1023" s="106" t="b">
        <v>0</v>
      </c>
      <c r="G1023" s="106" t="b">
        <v>0</v>
      </c>
    </row>
    <row r="1024" spans="1:7" ht="15">
      <c r="A1024" s="108" t="s">
        <v>1462</v>
      </c>
      <c r="B1024" s="106">
        <v>2</v>
      </c>
      <c r="C1024" s="110">
        <v>0.00023946464707665565</v>
      </c>
      <c r="D1024" s="106" t="s">
        <v>2021</v>
      </c>
      <c r="E1024" s="106" t="b">
        <v>0</v>
      </c>
      <c r="F1024" s="106" t="b">
        <v>0</v>
      </c>
      <c r="G1024" s="106" t="b">
        <v>0</v>
      </c>
    </row>
    <row r="1025" spans="1:7" ht="15">
      <c r="A1025" s="108" t="s">
        <v>1463</v>
      </c>
      <c r="B1025" s="106">
        <v>2</v>
      </c>
      <c r="C1025" s="110">
        <v>0.00023946464707665565</v>
      </c>
      <c r="D1025" s="106" t="s">
        <v>2021</v>
      </c>
      <c r="E1025" s="106" t="b">
        <v>0</v>
      </c>
      <c r="F1025" s="106" t="b">
        <v>0</v>
      </c>
      <c r="G1025" s="106" t="b">
        <v>0</v>
      </c>
    </row>
    <row r="1026" spans="1:7" ht="15">
      <c r="A1026" s="108" t="s">
        <v>1464</v>
      </c>
      <c r="B1026" s="106">
        <v>2</v>
      </c>
      <c r="C1026" s="110">
        <v>0.0002861504404488612</v>
      </c>
      <c r="D1026" s="106" t="s">
        <v>2021</v>
      </c>
      <c r="E1026" s="106" t="b">
        <v>0</v>
      </c>
      <c r="F1026" s="106" t="b">
        <v>0</v>
      </c>
      <c r="G1026" s="106" t="b">
        <v>0</v>
      </c>
    </row>
    <row r="1027" spans="1:7" ht="15">
      <c r="A1027" s="108" t="s">
        <v>1465</v>
      </c>
      <c r="B1027" s="106">
        <v>2</v>
      </c>
      <c r="C1027" s="110">
        <v>0.00023946464707665565</v>
      </c>
      <c r="D1027" s="106" t="s">
        <v>2021</v>
      </c>
      <c r="E1027" s="106" t="b">
        <v>0</v>
      </c>
      <c r="F1027" s="106" t="b">
        <v>0</v>
      </c>
      <c r="G1027" s="106" t="b">
        <v>0</v>
      </c>
    </row>
    <row r="1028" spans="1:7" ht="15">
      <c r="A1028" s="108" t="s">
        <v>1466</v>
      </c>
      <c r="B1028" s="106">
        <v>2</v>
      </c>
      <c r="C1028" s="110">
        <v>0.0002861504404488612</v>
      </c>
      <c r="D1028" s="106" t="s">
        <v>2021</v>
      </c>
      <c r="E1028" s="106" t="b">
        <v>0</v>
      </c>
      <c r="F1028" s="106" t="b">
        <v>0</v>
      </c>
      <c r="G1028" s="106" t="b">
        <v>0</v>
      </c>
    </row>
    <row r="1029" spans="1:7" ht="15">
      <c r="A1029" s="108" t="s">
        <v>1467</v>
      </c>
      <c r="B1029" s="106">
        <v>2</v>
      </c>
      <c r="C1029" s="110">
        <v>0.0002861504404488612</v>
      </c>
      <c r="D1029" s="106" t="s">
        <v>2021</v>
      </c>
      <c r="E1029" s="106" t="b">
        <v>0</v>
      </c>
      <c r="F1029" s="106" t="b">
        <v>0</v>
      </c>
      <c r="G1029" s="106" t="b">
        <v>0</v>
      </c>
    </row>
    <row r="1030" spans="1:7" ht="15">
      <c r="A1030" s="108" t="s">
        <v>1468</v>
      </c>
      <c r="B1030" s="106">
        <v>2</v>
      </c>
      <c r="C1030" s="110">
        <v>0.00023946464707665565</v>
      </c>
      <c r="D1030" s="106" t="s">
        <v>2021</v>
      </c>
      <c r="E1030" s="106" t="b">
        <v>0</v>
      </c>
      <c r="F1030" s="106" t="b">
        <v>0</v>
      </c>
      <c r="G1030" s="106" t="b">
        <v>0</v>
      </c>
    </row>
    <row r="1031" spans="1:7" ht="15">
      <c r="A1031" s="108" t="s">
        <v>1469</v>
      </c>
      <c r="B1031" s="106">
        <v>2</v>
      </c>
      <c r="C1031" s="110">
        <v>0.00023946464707665565</v>
      </c>
      <c r="D1031" s="106" t="s">
        <v>2021</v>
      </c>
      <c r="E1031" s="106" t="b">
        <v>0</v>
      </c>
      <c r="F1031" s="106" t="b">
        <v>0</v>
      </c>
      <c r="G1031" s="106" t="b">
        <v>0</v>
      </c>
    </row>
    <row r="1032" spans="1:7" ht="15">
      <c r="A1032" s="108" t="s">
        <v>1470</v>
      </c>
      <c r="B1032" s="106">
        <v>2</v>
      </c>
      <c r="C1032" s="110">
        <v>0.00023946464707665565</v>
      </c>
      <c r="D1032" s="106" t="s">
        <v>2021</v>
      </c>
      <c r="E1032" s="106" t="b">
        <v>0</v>
      </c>
      <c r="F1032" s="106" t="b">
        <v>0</v>
      </c>
      <c r="G1032" s="106" t="b">
        <v>0</v>
      </c>
    </row>
    <row r="1033" spans="1:7" ht="15">
      <c r="A1033" s="108" t="s">
        <v>1471</v>
      </c>
      <c r="B1033" s="106">
        <v>2</v>
      </c>
      <c r="C1033" s="110">
        <v>0.00023946464707665565</v>
      </c>
      <c r="D1033" s="106" t="s">
        <v>2021</v>
      </c>
      <c r="E1033" s="106" t="b">
        <v>0</v>
      </c>
      <c r="F1033" s="106" t="b">
        <v>0</v>
      </c>
      <c r="G1033" s="106" t="b">
        <v>0</v>
      </c>
    </row>
    <row r="1034" spans="1:7" ht="15">
      <c r="A1034" s="108" t="s">
        <v>1472</v>
      </c>
      <c r="B1034" s="106">
        <v>2</v>
      </c>
      <c r="C1034" s="110">
        <v>0.00023946464707665565</v>
      </c>
      <c r="D1034" s="106" t="s">
        <v>2021</v>
      </c>
      <c r="E1034" s="106" t="b">
        <v>0</v>
      </c>
      <c r="F1034" s="106" t="b">
        <v>0</v>
      </c>
      <c r="G1034" s="106" t="b">
        <v>0</v>
      </c>
    </row>
    <row r="1035" spans="1:7" ht="15">
      <c r="A1035" s="108" t="s">
        <v>1473</v>
      </c>
      <c r="B1035" s="106">
        <v>2</v>
      </c>
      <c r="C1035" s="110">
        <v>0.00023946464707665565</v>
      </c>
      <c r="D1035" s="106" t="s">
        <v>2021</v>
      </c>
      <c r="E1035" s="106" t="b">
        <v>0</v>
      </c>
      <c r="F1035" s="106" t="b">
        <v>0</v>
      </c>
      <c r="G1035" s="106" t="b">
        <v>0</v>
      </c>
    </row>
    <row r="1036" spans="1:7" ht="15">
      <c r="A1036" s="108" t="s">
        <v>1474</v>
      </c>
      <c r="B1036" s="106">
        <v>2</v>
      </c>
      <c r="C1036" s="110">
        <v>0.0002861504404488612</v>
      </c>
      <c r="D1036" s="106" t="s">
        <v>2021</v>
      </c>
      <c r="E1036" s="106" t="b">
        <v>0</v>
      </c>
      <c r="F1036" s="106" t="b">
        <v>0</v>
      </c>
      <c r="G1036" s="106" t="b">
        <v>0</v>
      </c>
    </row>
    <row r="1037" spans="1:7" ht="15">
      <c r="A1037" s="108" t="s">
        <v>1475</v>
      </c>
      <c r="B1037" s="106">
        <v>2</v>
      </c>
      <c r="C1037" s="110">
        <v>0.0002861504404488612</v>
      </c>
      <c r="D1037" s="106" t="s">
        <v>2021</v>
      </c>
      <c r="E1037" s="106" t="b">
        <v>0</v>
      </c>
      <c r="F1037" s="106" t="b">
        <v>0</v>
      </c>
      <c r="G1037" s="106" t="b">
        <v>0</v>
      </c>
    </row>
    <row r="1038" spans="1:7" ht="15">
      <c r="A1038" s="108" t="s">
        <v>1476</v>
      </c>
      <c r="B1038" s="106">
        <v>2</v>
      </c>
      <c r="C1038" s="110">
        <v>0.00023946464707665565</v>
      </c>
      <c r="D1038" s="106" t="s">
        <v>2021</v>
      </c>
      <c r="E1038" s="106" t="b">
        <v>0</v>
      </c>
      <c r="F1038" s="106" t="b">
        <v>0</v>
      </c>
      <c r="G1038" s="106" t="b">
        <v>0</v>
      </c>
    </row>
    <row r="1039" spans="1:7" ht="15">
      <c r="A1039" s="108" t="s">
        <v>1477</v>
      </c>
      <c r="B1039" s="106">
        <v>2</v>
      </c>
      <c r="C1039" s="110">
        <v>0.0002861504404488612</v>
      </c>
      <c r="D1039" s="106" t="s">
        <v>2021</v>
      </c>
      <c r="E1039" s="106" t="b">
        <v>0</v>
      </c>
      <c r="F1039" s="106" t="b">
        <v>0</v>
      </c>
      <c r="G1039" s="106" t="b">
        <v>0</v>
      </c>
    </row>
    <row r="1040" spans="1:7" ht="15">
      <c r="A1040" s="108" t="s">
        <v>1478</v>
      </c>
      <c r="B1040" s="106">
        <v>2</v>
      </c>
      <c r="C1040" s="110">
        <v>0.00023946464707665565</v>
      </c>
      <c r="D1040" s="106" t="s">
        <v>2021</v>
      </c>
      <c r="E1040" s="106" t="b">
        <v>0</v>
      </c>
      <c r="F1040" s="106" t="b">
        <v>0</v>
      </c>
      <c r="G1040" s="106" t="b">
        <v>0</v>
      </c>
    </row>
    <row r="1041" spans="1:7" ht="15">
      <c r="A1041" s="108" t="s">
        <v>1479</v>
      </c>
      <c r="B1041" s="106">
        <v>2</v>
      </c>
      <c r="C1041" s="110">
        <v>0.00023946464707665565</v>
      </c>
      <c r="D1041" s="106" t="s">
        <v>2021</v>
      </c>
      <c r="E1041" s="106" t="b">
        <v>0</v>
      </c>
      <c r="F1041" s="106" t="b">
        <v>0</v>
      </c>
      <c r="G1041" s="106" t="b">
        <v>0</v>
      </c>
    </row>
    <row r="1042" spans="1:7" ht="15">
      <c r="A1042" s="108" t="s">
        <v>1480</v>
      </c>
      <c r="B1042" s="106">
        <v>2</v>
      </c>
      <c r="C1042" s="110">
        <v>0.00023946464707665565</v>
      </c>
      <c r="D1042" s="106" t="s">
        <v>2021</v>
      </c>
      <c r="E1042" s="106" t="b">
        <v>0</v>
      </c>
      <c r="F1042" s="106" t="b">
        <v>0</v>
      </c>
      <c r="G1042" s="106" t="b">
        <v>0</v>
      </c>
    </row>
    <row r="1043" spans="1:7" ht="15">
      <c r="A1043" s="108" t="s">
        <v>1481</v>
      </c>
      <c r="B1043" s="106">
        <v>2</v>
      </c>
      <c r="C1043" s="110">
        <v>0.00023946464707665565</v>
      </c>
      <c r="D1043" s="106" t="s">
        <v>2021</v>
      </c>
      <c r="E1043" s="106" t="b">
        <v>0</v>
      </c>
      <c r="F1043" s="106" t="b">
        <v>0</v>
      </c>
      <c r="G1043" s="106" t="b">
        <v>0</v>
      </c>
    </row>
    <row r="1044" spans="1:7" ht="15">
      <c r="A1044" s="108" t="s">
        <v>1482</v>
      </c>
      <c r="B1044" s="106">
        <v>2</v>
      </c>
      <c r="C1044" s="110">
        <v>0.00023946464707665565</v>
      </c>
      <c r="D1044" s="106" t="s">
        <v>2021</v>
      </c>
      <c r="E1044" s="106" t="b">
        <v>0</v>
      </c>
      <c r="F1044" s="106" t="b">
        <v>0</v>
      </c>
      <c r="G1044" s="106" t="b">
        <v>0</v>
      </c>
    </row>
    <row r="1045" spans="1:7" ht="15">
      <c r="A1045" s="108" t="s">
        <v>1483</v>
      </c>
      <c r="B1045" s="106">
        <v>2</v>
      </c>
      <c r="C1045" s="110">
        <v>0.00023946464707665565</v>
      </c>
      <c r="D1045" s="106" t="s">
        <v>2021</v>
      </c>
      <c r="E1045" s="106" t="b">
        <v>0</v>
      </c>
      <c r="F1045" s="106" t="b">
        <v>0</v>
      </c>
      <c r="G1045" s="106" t="b">
        <v>0</v>
      </c>
    </row>
    <row r="1046" spans="1:7" ht="15">
      <c r="A1046" s="108" t="s">
        <v>1484</v>
      </c>
      <c r="B1046" s="106">
        <v>2</v>
      </c>
      <c r="C1046" s="110">
        <v>0.00023946464707665565</v>
      </c>
      <c r="D1046" s="106" t="s">
        <v>2021</v>
      </c>
      <c r="E1046" s="106" t="b">
        <v>0</v>
      </c>
      <c r="F1046" s="106" t="b">
        <v>0</v>
      </c>
      <c r="G1046" s="106" t="b">
        <v>0</v>
      </c>
    </row>
    <row r="1047" spans="1:7" ht="15">
      <c r="A1047" s="108" t="s">
        <v>1485</v>
      </c>
      <c r="B1047" s="106">
        <v>2</v>
      </c>
      <c r="C1047" s="110">
        <v>0.00023946464707665565</v>
      </c>
      <c r="D1047" s="106" t="s">
        <v>2021</v>
      </c>
      <c r="E1047" s="106" t="b">
        <v>0</v>
      </c>
      <c r="F1047" s="106" t="b">
        <v>0</v>
      </c>
      <c r="G1047" s="106" t="b">
        <v>0</v>
      </c>
    </row>
    <row r="1048" spans="1:7" ht="15">
      <c r="A1048" s="108" t="s">
        <v>1486</v>
      </c>
      <c r="B1048" s="106">
        <v>2</v>
      </c>
      <c r="C1048" s="110">
        <v>0.0002861504404488612</v>
      </c>
      <c r="D1048" s="106" t="s">
        <v>2021</v>
      </c>
      <c r="E1048" s="106" t="b">
        <v>0</v>
      </c>
      <c r="F1048" s="106" t="b">
        <v>0</v>
      </c>
      <c r="G1048" s="106" t="b">
        <v>0</v>
      </c>
    </row>
    <row r="1049" spans="1:7" ht="15">
      <c r="A1049" s="108" t="s">
        <v>1487</v>
      </c>
      <c r="B1049" s="106">
        <v>2</v>
      </c>
      <c r="C1049" s="110">
        <v>0.0002861504404488612</v>
      </c>
      <c r="D1049" s="106" t="s">
        <v>2021</v>
      </c>
      <c r="E1049" s="106" t="b">
        <v>0</v>
      </c>
      <c r="F1049" s="106" t="b">
        <v>0</v>
      </c>
      <c r="G1049" s="106" t="b">
        <v>0</v>
      </c>
    </row>
    <row r="1050" spans="1:7" ht="15">
      <c r="A1050" s="108" t="s">
        <v>1488</v>
      </c>
      <c r="B1050" s="106">
        <v>2</v>
      </c>
      <c r="C1050" s="110">
        <v>0.0002861504404488612</v>
      </c>
      <c r="D1050" s="106" t="s">
        <v>2021</v>
      </c>
      <c r="E1050" s="106" t="b">
        <v>0</v>
      </c>
      <c r="F1050" s="106" t="b">
        <v>0</v>
      </c>
      <c r="G1050" s="106" t="b">
        <v>0</v>
      </c>
    </row>
    <row r="1051" spans="1:7" ht="15">
      <c r="A1051" s="108" t="s">
        <v>1489</v>
      </c>
      <c r="B1051" s="106">
        <v>2</v>
      </c>
      <c r="C1051" s="110">
        <v>0.0002861504404488612</v>
      </c>
      <c r="D1051" s="106" t="s">
        <v>2021</v>
      </c>
      <c r="E1051" s="106" t="b">
        <v>0</v>
      </c>
      <c r="F1051" s="106" t="b">
        <v>0</v>
      </c>
      <c r="G1051" s="106" t="b">
        <v>0</v>
      </c>
    </row>
    <row r="1052" spans="1:7" ht="15">
      <c r="A1052" s="108" t="s">
        <v>1490</v>
      </c>
      <c r="B1052" s="106">
        <v>2</v>
      </c>
      <c r="C1052" s="110">
        <v>0.0002861504404488612</v>
      </c>
      <c r="D1052" s="106" t="s">
        <v>2021</v>
      </c>
      <c r="E1052" s="106" t="b">
        <v>0</v>
      </c>
      <c r="F1052" s="106" t="b">
        <v>0</v>
      </c>
      <c r="G1052" s="106" t="b">
        <v>0</v>
      </c>
    </row>
    <row r="1053" spans="1:7" ht="15">
      <c r="A1053" s="108" t="s">
        <v>1491</v>
      </c>
      <c r="B1053" s="106">
        <v>2</v>
      </c>
      <c r="C1053" s="110">
        <v>0.00023946464707665565</v>
      </c>
      <c r="D1053" s="106" t="s">
        <v>2021</v>
      </c>
      <c r="E1053" s="106" t="b">
        <v>0</v>
      </c>
      <c r="F1053" s="106" t="b">
        <v>0</v>
      </c>
      <c r="G1053" s="106" t="b">
        <v>0</v>
      </c>
    </row>
    <row r="1054" spans="1:7" ht="15">
      <c r="A1054" s="108" t="s">
        <v>1492</v>
      </c>
      <c r="B1054" s="106">
        <v>2</v>
      </c>
      <c r="C1054" s="110">
        <v>0.00023946464707665565</v>
      </c>
      <c r="D1054" s="106" t="s">
        <v>2021</v>
      </c>
      <c r="E1054" s="106" t="b">
        <v>0</v>
      </c>
      <c r="F1054" s="106" t="b">
        <v>0</v>
      </c>
      <c r="G1054" s="106" t="b">
        <v>0</v>
      </c>
    </row>
    <row r="1055" spans="1:7" ht="15">
      <c r="A1055" s="108" t="s">
        <v>1493</v>
      </c>
      <c r="B1055" s="106">
        <v>2</v>
      </c>
      <c r="C1055" s="110">
        <v>0.00023946464707665565</v>
      </c>
      <c r="D1055" s="106" t="s">
        <v>2021</v>
      </c>
      <c r="E1055" s="106" t="b">
        <v>0</v>
      </c>
      <c r="F1055" s="106" t="b">
        <v>0</v>
      </c>
      <c r="G1055" s="106" t="b">
        <v>0</v>
      </c>
    </row>
    <row r="1056" spans="1:7" ht="15">
      <c r="A1056" s="108" t="s">
        <v>1494</v>
      </c>
      <c r="B1056" s="106">
        <v>2</v>
      </c>
      <c r="C1056" s="110">
        <v>0.00023946464707665565</v>
      </c>
      <c r="D1056" s="106" t="s">
        <v>2021</v>
      </c>
      <c r="E1056" s="106" t="b">
        <v>0</v>
      </c>
      <c r="F1056" s="106" t="b">
        <v>0</v>
      </c>
      <c r="G1056" s="106" t="b">
        <v>0</v>
      </c>
    </row>
    <row r="1057" spans="1:7" ht="15">
      <c r="A1057" s="108" t="s">
        <v>1495</v>
      </c>
      <c r="B1057" s="106">
        <v>2</v>
      </c>
      <c r="C1057" s="110">
        <v>0.00023946464707665565</v>
      </c>
      <c r="D1057" s="106" t="s">
        <v>2021</v>
      </c>
      <c r="E1057" s="106" t="b">
        <v>0</v>
      </c>
      <c r="F1057" s="106" t="b">
        <v>0</v>
      </c>
      <c r="G1057" s="106" t="b">
        <v>0</v>
      </c>
    </row>
    <row r="1058" spans="1:7" ht="15">
      <c r="A1058" s="108" t="s">
        <v>1496</v>
      </c>
      <c r="B1058" s="106">
        <v>2</v>
      </c>
      <c r="C1058" s="110">
        <v>0.00023946464707665565</v>
      </c>
      <c r="D1058" s="106" t="s">
        <v>2021</v>
      </c>
      <c r="E1058" s="106" t="b">
        <v>0</v>
      </c>
      <c r="F1058" s="106" t="b">
        <v>0</v>
      </c>
      <c r="G1058" s="106" t="b">
        <v>0</v>
      </c>
    </row>
    <row r="1059" spans="1:7" ht="15">
      <c r="A1059" s="108" t="s">
        <v>1497</v>
      </c>
      <c r="B1059" s="106">
        <v>2</v>
      </c>
      <c r="C1059" s="110">
        <v>0.0002861504404488612</v>
      </c>
      <c r="D1059" s="106" t="s">
        <v>2021</v>
      </c>
      <c r="E1059" s="106" t="b">
        <v>0</v>
      </c>
      <c r="F1059" s="106" t="b">
        <v>0</v>
      </c>
      <c r="G1059" s="106" t="b">
        <v>0</v>
      </c>
    </row>
    <row r="1060" spans="1:7" ht="15">
      <c r="A1060" s="108" t="s">
        <v>1498</v>
      </c>
      <c r="B1060" s="106">
        <v>2</v>
      </c>
      <c r="C1060" s="110">
        <v>0.00023946464707665565</v>
      </c>
      <c r="D1060" s="106" t="s">
        <v>2021</v>
      </c>
      <c r="E1060" s="106" t="b">
        <v>0</v>
      </c>
      <c r="F1060" s="106" t="b">
        <v>0</v>
      </c>
      <c r="G1060" s="106" t="b">
        <v>0</v>
      </c>
    </row>
    <row r="1061" spans="1:7" ht="15">
      <c r="A1061" s="108" t="s">
        <v>1499</v>
      </c>
      <c r="B1061" s="106">
        <v>2</v>
      </c>
      <c r="C1061" s="110">
        <v>0.0002861504404488612</v>
      </c>
      <c r="D1061" s="106" t="s">
        <v>2021</v>
      </c>
      <c r="E1061" s="106" t="b">
        <v>0</v>
      </c>
      <c r="F1061" s="106" t="b">
        <v>0</v>
      </c>
      <c r="G1061" s="106" t="b">
        <v>0</v>
      </c>
    </row>
    <row r="1062" spans="1:7" ht="15">
      <c r="A1062" s="108" t="s">
        <v>1500</v>
      </c>
      <c r="B1062" s="106">
        <v>2</v>
      </c>
      <c r="C1062" s="110">
        <v>0.00023946464707665565</v>
      </c>
      <c r="D1062" s="106" t="s">
        <v>2021</v>
      </c>
      <c r="E1062" s="106" t="b">
        <v>0</v>
      </c>
      <c r="F1062" s="106" t="b">
        <v>0</v>
      </c>
      <c r="G1062" s="106" t="b">
        <v>0</v>
      </c>
    </row>
    <row r="1063" spans="1:7" ht="15">
      <c r="A1063" s="108" t="s">
        <v>1501</v>
      </c>
      <c r="B1063" s="106">
        <v>2</v>
      </c>
      <c r="C1063" s="110">
        <v>0.00023946464707665565</v>
      </c>
      <c r="D1063" s="106" t="s">
        <v>2021</v>
      </c>
      <c r="E1063" s="106" t="b">
        <v>0</v>
      </c>
      <c r="F1063" s="106" t="b">
        <v>0</v>
      </c>
      <c r="G1063" s="106" t="b">
        <v>0</v>
      </c>
    </row>
    <row r="1064" spans="1:7" ht="15">
      <c r="A1064" s="108" t="s">
        <v>1502</v>
      </c>
      <c r="B1064" s="106">
        <v>2</v>
      </c>
      <c r="C1064" s="110">
        <v>0.00023946464707665565</v>
      </c>
      <c r="D1064" s="106" t="s">
        <v>2021</v>
      </c>
      <c r="E1064" s="106" t="b">
        <v>0</v>
      </c>
      <c r="F1064" s="106" t="b">
        <v>0</v>
      </c>
      <c r="G1064" s="106" t="b">
        <v>0</v>
      </c>
    </row>
    <row r="1065" spans="1:7" ht="15">
      <c r="A1065" s="108" t="s">
        <v>1503</v>
      </c>
      <c r="B1065" s="106">
        <v>2</v>
      </c>
      <c r="C1065" s="110">
        <v>0.00023946464707665565</v>
      </c>
      <c r="D1065" s="106" t="s">
        <v>2021</v>
      </c>
      <c r="E1065" s="106" t="b">
        <v>0</v>
      </c>
      <c r="F1065" s="106" t="b">
        <v>0</v>
      </c>
      <c r="G1065" s="106" t="b">
        <v>0</v>
      </c>
    </row>
    <row r="1066" spans="1:7" ht="15">
      <c r="A1066" s="108" t="s">
        <v>1504</v>
      </c>
      <c r="B1066" s="106">
        <v>2</v>
      </c>
      <c r="C1066" s="110">
        <v>0.00023946464707665565</v>
      </c>
      <c r="D1066" s="106" t="s">
        <v>2021</v>
      </c>
      <c r="E1066" s="106" t="b">
        <v>0</v>
      </c>
      <c r="F1066" s="106" t="b">
        <v>0</v>
      </c>
      <c r="G1066" s="106" t="b">
        <v>0</v>
      </c>
    </row>
    <row r="1067" spans="1:7" ht="15">
      <c r="A1067" s="108" t="s">
        <v>1505</v>
      </c>
      <c r="B1067" s="106">
        <v>2</v>
      </c>
      <c r="C1067" s="110">
        <v>0.00023946464707665565</v>
      </c>
      <c r="D1067" s="106" t="s">
        <v>2021</v>
      </c>
      <c r="E1067" s="106" t="b">
        <v>0</v>
      </c>
      <c r="F1067" s="106" t="b">
        <v>0</v>
      </c>
      <c r="G1067" s="106" t="b">
        <v>0</v>
      </c>
    </row>
    <row r="1068" spans="1:7" ht="15">
      <c r="A1068" s="108" t="s">
        <v>1506</v>
      </c>
      <c r="B1068" s="106">
        <v>2</v>
      </c>
      <c r="C1068" s="110">
        <v>0.00023946464707665565</v>
      </c>
      <c r="D1068" s="106" t="s">
        <v>2021</v>
      </c>
      <c r="E1068" s="106" t="b">
        <v>0</v>
      </c>
      <c r="F1068" s="106" t="b">
        <v>0</v>
      </c>
      <c r="G1068" s="106" t="b">
        <v>0</v>
      </c>
    </row>
    <row r="1069" spans="1:7" ht="15">
      <c r="A1069" s="108" t="s">
        <v>1507</v>
      </c>
      <c r="B1069" s="106">
        <v>2</v>
      </c>
      <c r="C1069" s="110">
        <v>0.00023946464707665565</v>
      </c>
      <c r="D1069" s="106" t="s">
        <v>2021</v>
      </c>
      <c r="E1069" s="106" t="b">
        <v>0</v>
      </c>
      <c r="F1069" s="106" t="b">
        <v>0</v>
      </c>
      <c r="G1069" s="106" t="b">
        <v>0</v>
      </c>
    </row>
    <row r="1070" spans="1:7" ht="15">
      <c r="A1070" s="108" t="s">
        <v>1508</v>
      </c>
      <c r="B1070" s="106">
        <v>2</v>
      </c>
      <c r="C1070" s="110">
        <v>0.00023946464707665565</v>
      </c>
      <c r="D1070" s="106" t="s">
        <v>2021</v>
      </c>
      <c r="E1070" s="106" t="b">
        <v>0</v>
      </c>
      <c r="F1070" s="106" t="b">
        <v>0</v>
      </c>
      <c r="G1070" s="106" t="b">
        <v>0</v>
      </c>
    </row>
    <row r="1071" spans="1:7" ht="15">
      <c r="A1071" s="108" t="s">
        <v>1509</v>
      </c>
      <c r="B1071" s="106">
        <v>2</v>
      </c>
      <c r="C1071" s="110">
        <v>0.00023946464707665565</v>
      </c>
      <c r="D1071" s="106" t="s">
        <v>2021</v>
      </c>
      <c r="E1071" s="106" t="b">
        <v>0</v>
      </c>
      <c r="F1071" s="106" t="b">
        <v>0</v>
      </c>
      <c r="G1071" s="106" t="b">
        <v>0</v>
      </c>
    </row>
    <row r="1072" spans="1:7" ht="15">
      <c r="A1072" s="108" t="s">
        <v>1510</v>
      </c>
      <c r="B1072" s="106">
        <v>2</v>
      </c>
      <c r="C1072" s="110">
        <v>0.0002861504404488612</v>
      </c>
      <c r="D1072" s="106" t="s">
        <v>2021</v>
      </c>
      <c r="E1072" s="106" t="b">
        <v>0</v>
      </c>
      <c r="F1072" s="106" t="b">
        <v>0</v>
      </c>
      <c r="G1072" s="106" t="b">
        <v>0</v>
      </c>
    </row>
    <row r="1073" spans="1:7" ht="15">
      <c r="A1073" s="108" t="s">
        <v>1511</v>
      </c>
      <c r="B1073" s="106">
        <v>2</v>
      </c>
      <c r="C1073" s="110">
        <v>0.00023946464707665565</v>
      </c>
      <c r="D1073" s="106" t="s">
        <v>2021</v>
      </c>
      <c r="E1073" s="106" t="b">
        <v>0</v>
      </c>
      <c r="F1073" s="106" t="b">
        <v>0</v>
      </c>
      <c r="G1073" s="106" t="b">
        <v>0</v>
      </c>
    </row>
    <row r="1074" spans="1:7" ht="15">
      <c r="A1074" s="108" t="s">
        <v>1512</v>
      </c>
      <c r="B1074" s="106">
        <v>2</v>
      </c>
      <c r="C1074" s="110">
        <v>0.00023946464707665565</v>
      </c>
      <c r="D1074" s="106" t="s">
        <v>2021</v>
      </c>
      <c r="E1074" s="106" t="b">
        <v>0</v>
      </c>
      <c r="F1074" s="106" t="b">
        <v>0</v>
      </c>
      <c r="G1074" s="106" t="b">
        <v>0</v>
      </c>
    </row>
    <row r="1075" spans="1:7" ht="15">
      <c r="A1075" s="108" t="s">
        <v>1513</v>
      </c>
      <c r="B1075" s="106">
        <v>2</v>
      </c>
      <c r="C1075" s="110">
        <v>0.00023946464707665565</v>
      </c>
      <c r="D1075" s="106" t="s">
        <v>2021</v>
      </c>
      <c r="E1075" s="106" t="b">
        <v>0</v>
      </c>
      <c r="F1075" s="106" t="b">
        <v>0</v>
      </c>
      <c r="G1075" s="106" t="b">
        <v>0</v>
      </c>
    </row>
    <row r="1076" spans="1:7" ht="15">
      <c r="A1076" s="108" t="s">
        <v>1514</v>
      </c>
      <c r="B1076" s="106">
        <v>2</v>
      </c>
      <c r="C1076" s="110">
        <v>0.00023946464707665565</v>
      </c>
      <c r="D1076" s="106" t="s">
        <v>2021</v>
      </c>
      <c r="E1076" s="106" t="b">
        <v>0</v>
      </c>
      <c r="F1076" s="106" t="b">
        <v>0</v>
      </c>
      <c r="G1076" s="106" t="b">
        <v>0</v>
      </c>
    </row>
    <row r="1077" spans="1:7" ht="15">
      <c r="A1077" s="108" t="s">
        <v>1515</v>
      </c>
      <c r="B1077" s="106">
        <v>2</v>
      </c>
      <c r="C1077" s="110">
        <v>0.00023946464707665565</v>
      </c>
      <c r="D1077" s="106" t="s">
        <v>2021</v>
      </c>
      <c r="E1077" s="106" t="b">
        <v>0</v>
      </c>
      <c r="F1077" s="106" t="b">
        <v>0</v>
      </c>
      <c r="G1077" s="106" t="b">
        <v>0</v>
      </c>
    </row>
    <row r="1078" spans="1:7" ht="15">
      <c r="A1078" s="108" t="s">
        <v>1516</v>
      </c>
      <c r="B1078" s="106">
        <v>2</v>
      </c>
      <c r="C1078" s="110">
        <v>0.00023946464707665565</v>
      </c>
      <c r="D1078" s="106" t="s">
        <v>2021</v>
      </c>
      <c r="E1078" s="106" t="b">
        <v>0</v>
      </c>
      <c r="F1078" s="106" t="b">
        <v>0</v>
      </c>
      <c r="G1078" s="106" t="b">
        <v>0</v>
      </c>
    </row>
    <row r="1079" spans="1:7" ht="15">
      <c r="A1079" s="108" t="s">
        <v>1517</v>
      </c>
      <c r="B1079" s="106">
        <v>2</v>
      </c>
      <c r="C1079" s="110">
        <v>0.00023946464707665565</v>
      </c>
      <c r="D1079" s="106" t="s">
        <v>2021</v>
      </c>
      <c r="E1079" s="106" t="b">
        <v>0</v>
      </c>
      <c r="F1079" s="106" t="b">
        <v>0</v>
      </c>
      <c r="G1079" s="106" t="b">
        <v>0</v>
      </c>
    </row>
    <row r="1080" spans="1:7" ht="15">
      <c r="A1080" s="108" t="s">
        <v>1518</v>
      </c>
      <c r="B1080" s="106">
        <v>2</v>
      </c>
      <c r="C1080" s="110">
        <v>0.00023946464707665565</v>
      </c>
      <c r="D1080" s="106" t="s">
        <v>2021</v>
      </c>
      <c r="E1080" s="106" t="b">
        <v>0</v>
      </c>
      <c r="F1080" s="106" t="b">
        <v>0</v>
      </c>
      <c r="G1080" s="106" t="b">
        <v>0</v>
      </c>
    </row>
    <row r="1081" spans="1:7" ht="15">
      <c r="A1081" s="108" t="s">
        <v>1519</v>
      </c>
      <c r="B1081" s="106">
        <v>2</v>
      </c>
      <c r="C1081" s="110">
        <v>0.00023946464707665565</v>
      </c>
      <c r="D1081" s="106" t="s">
        <v>2021</v>
      </c>
      <c r="E1081" s="106" t="b">
        <v>0</v>
      </c>
      <c r="F1081" s="106" t="b">
        <v>0</v>
      </c>
      <c r="G1081" s="106" t="b">
        <v>0</v>
      </c>
    </row>
    <row r="1082" spans="1:7" ht="15">
      <c r="A1082" s="108" t="s">
        <v>1520</v>
      </c>
      <c r="B1082" s="106">
        <v>2</v>
      </c>
      <c r="C1082" s="110">
        <v>0.0002861504404488612</v>
      </c>
      <c r="D1082" s="106" t="s">
        <v>2021</v>
      </c>
      <c r="E1082" s="106" t="b">
        <v>0</v>
      </c>
      <c r="F1082" s="106" t="b">
        <v>0</v>
      </c>
      <c r="G1082" s="106" t="b">
        <v>0</v>
      </c>
    </row>
    <row r="1083" spans="1:7" ht="15">
      <c r="A1083" s="108" t="s">
        <v>1521</v>
      </c>
      <c r="B1083" s="106">
        <v>2</v>
      </c>
      <c r="C1083" s="110">
        <v>0.00023946464707665565</v>
      </c>
      <c r="D1083" s="106" t="s">
        <v>2021</v>
      </c>
      <c r="E1083" s="106" t="b">
        <v>0</v>
      </c>
      <c r="F1083" s="106" t="b">
        <v>0</v>
      </c>
      <c r="G1083" s="106" t="b">
        <v>0</v>
      </c>
    </row>
    <row r="1084" spans="1:7" ht="15">
      <c r="A1084" s="108" t="s">
        <v>1522</v>
      </c>
      <c r="B1084" s="106">
        <v>2</v>
      </c>
      <c r="C1084" s="110">
        <v>0.00023946464707665565</v>
      </c>
      <c r="D1084" s="106" t="s">
        <v>2021</v>
      </c>
      <c r="E1084" s="106" t="b">
        <v>0</v>
      </c>
      <c r="F1084" s="106" t="b">
        <v>0</v>
      </c>
      <c r="G1084" s="106" t="b">
        <v>0</v>
      </c>
    </row>
    <row r="1085" spans="1:7" ht="15">
      <c r="A1085" s="108" t="s">
        <v>1523</v>
      </c>
      <c r="B1085" s="106">
        <v>2</v>
      </c>
      <c r="C1085" s="110">
        <v>0.00023946464707665565</v>
      </c>
      <c r="D1085" s="106" t="s">
        <v>2021</v>
      </c>
      <c r="E1085" s="106" t="b">
        <v>0</v>
      </c>
      <c r="F1085" s="106" t="b">
        <v>0</v>
      </c>
      <c r="G1085" s="106" t="b">
        <v>0</v>
      </c>
    </row>
    <row r="1086" spans="1:7" ht="15">
      <c r="A1086" s="108" t="s">
        <v>1524</v>
      </c>
      <c r="B1086" s="106">
        <v>2</v>
      </c>
      <c r="C1086" s="110">
        <v>0.00023946464707665565</v>
      </c>
      <c r="D1086" s="106" t="s">
        <v>2021</v>
      </c>
      <c r="E1086" s="106" t="b">
        <v>0</v>
      </c>
      <c r="F1086" s="106" t="b">
        <v>0</v>
      </c>
      <c r="G1086" s="106" t="b">
        <v>0</v>
      </c>
    </row>
    <row r="1087" spans="1:7" ht="15">
      <c r="A1087" s="108" t="s">
        <v>1525</v>
      </c>
      <c r="B1087" s="106">
        <v>2</v>
      </c>
      <c r="C1087" s="110">
        <v>0.00023946464707665565</v>
      </c>
      <c r="D1087" s="106" t="s">
        <v>2021</v>
      </c>
      <c r="E1087" s="106" t="b">
        <v>0</v>
      </c>
      <c r="F1087" s="106" t="b">
        <v>0</v>
      </c>
      <c r="G1087" s="106" t="b">
        <v>0</v>
      </c>
    </row>
    <row r="1088" spans="1:7" ht="15">
      <c r="A1088" s="108" t="s">
        <v>1526</v>
      </c>
      <c r="B1088" s="106">
        <v>2</v>
      </c>
      <c r="C1088" s="110">
        <v>0.00023946464707665565</v>
      </c>
      <c r="D1088" s="106" t="s">
        <v>2021</v>
      </c>
      <c r="E1088" s="106" t="b">
        <v>0</v>
      </c>
      <c r="F1088" s="106" t="b">
        <v>0</v>
      </c>
      <c r="G1088" s="106" t="b">
        <v>0</v>
      </c>
    </row>
    <row r="1089" spans="1:7" ht="15">
      <c r="A1089" s="108" t="s">
        <v>1527</v>
      </c>
      <c r="B1089" s="106">
        <v>2</v>
      </c>
      <c r="C1089" s="110">
        <v>0.00023946464707665565</v>
      </c>
      <c r="D1089" s="106" t="s">
        <v>2021</v>
      </c>
      <c r="E1089" s="106" t="b">
        <v>0</v>
      </c>
      <c r="F1089" s="106" t="b">
        <v>0</v>
      </c>
      <c r="G1089" s="106" t="b">
        <v>0</v>
      </c>
    </row>
    <row r="1090" spans="1:7" ht="15">
      <c r="A1090" s="108" t="s">
        <v>1528</v>
      </c>
      <c r="B1090" s="106">
        <v>2</v>
      </c>
      <c r="C1090" s="110">
        <v>0.0002861504404488612</v>
      </c>
      <c r="D1090" s="106" t="s">
        <v>2021</v>
      </c>
      <c r="E1090" s="106" t="b">
        <v>0</v>
      </c>
      <c r="F1090" s="106" t="b">
        <v>0</v>
      </c>
      <c r="G1090" s="106" t="b">
        <v>0</v>
      </c>
    </row>
    <row r="1091" spans="1:7" ht="15">
      <c r="A1091" s="108" t="s">
        <v>1529</v>
      </c>
      <c r="B1091" s="106">
        <v>2</v>
      </c>
      <c r="C1091" s="110">
        <v>0.00023946464707665565</v>
      </c>
      <c r="D1091" s="106" t="s">
        <v>2021</v>
      </c>
      <c r="E1091" s="106" t="b">
        <v>0</v>
      </c>
      <c r="F1091" s="106" t="b">
        <v>0</v>
      </c>
      <c r="G1091" s="106" t="b">
        <v>0</v>
      </c>
    </row>
    <row r="1092" spans="1:7" ht="15">
      <c r="A1092" s="108" t="s">
        <v>1530</v>
      </c>
      <c r="B1092" s="106">
        <v>2</v>
      </c>
      <c r="C1092" s="110">
        <v>0.00023946464707665565</v>
      </c>
      <c r="D1092" s="106" t="s">
        <v>2021</v>
      </c>
      <c r="E1092" s="106" t="b">
        <v>0</v>
      </c>
      <c r="F1092" s="106" t="b">
        <v>0</v>
      </c>
      <c r="G1092" s="106" t="b">
        <v>0</v>
      </c>
    </row>
    <row r="1093" spans="1:7" ht="15">
      <c r="A1093" s="108" t="s">
        <v>1531</v>
      </c>
      <c r="B1093" s="106">
        <v>2</v>
      </c>
      <c r="C1093" s="110">
        <v>0.00023946464707665565</v>
      </c>
      <c r="D1093" s="106" t="s">
        <v>2021</v>
      </c>
      <c r="E1093" s="106" t="b">
        <v>0</v>
      </c>
      <c r="F1093" s="106" t="b">
        <v>0</v>
      </c>
      <c r="G1093" s="106" t="b">
        <v>0</v>
      </c>
    </row>
    <row r="1094" spans="1:7" ht="15">
      <c r="A1094" s="108" t="s">
        <v>1532</v>
      </c>
      <c r="B1094" s="106">
        <v>2</v>
      </c>
      <c r="C1094" s="110">
        <v>0.00023946464707665565</v>
      </c>
      <c r="D1094" s="106" t="s">
        <v>2021</v>
      </c>
      <c r="E1094" s="106" t="b">
        <v>0</v>
      </c>
      <c r="F1094" s="106" t="b">
        <v>0</v>
      </c>
      <c r="G1094" s="106" t="b">
        <v>0</v>
      </c>
    </row>
    <row r="1095" spans="1:7" ht="15">
      <c r="A1095" s="108" t="s">
        <v>1533</v>
      </c>
      <c r="B1095" s="106">
        <v>2</v>
      </c>
      <c r="C1095" s="110">
        <v>0.00023946464707665565</v>
      </c>
      <c r="D1095" s="106" t="s">
        <v>2021</v>
      </c>
      <c r="E1095" s="106" t="b">
        <v>0</v>
      </c>
      <c r="F1095" s="106" t="b">
        <v>0</v>
      </c>
      <c r="G1095" s="106" t="b">
        <v>0</v>
      </c>
    </row>
    <row r="1096" spans="1:7" ht="15">
      <c r="A1096" s="108" t="s">
        <v>1534</v>
      </c>
      <c r="B1096" s="106">
        <v>2</v>
      </c>
      <c r="C1096" s="110">
        <v>0.0002861504404488612</v>
      </c>
      <c r="D1096" s="106" t="s">
        <v>2021</v>
      </c>
      <c r="E1096" s="106" t="b">
        <v>0</v>
      </c>
      <c r="F1096" s="106" t="b">
        <v>0</v>
      </c>
      <c r="G1096" s="106" t="b">
        <v>0</v>
      </c>
    </row>
    <row r="1097" spans="1:7" ht="15">
      <c r="A1097" s="108" t="s">
        <v>1535</v>
      </c>
      <c r="B1097" s="106">
        <v>2</v>
      </c>
      <c r="C1097" s="110">
        <v>0.00023946464707665565</v>
      </c>
      <c r="D1097" s="106" t="s">
        <v>2021</v>
      </c>
      <c r="E1097" s="106" t="b">
        <v>0</v>
      </c>
      <c r="F1097" s="106" t="b">
        <v>0</v>
      </c>
      <c r="G1097" s="106" t="b">
        <v>0</v>
      </c>
    </row>
    <row r="1098" spans="1:7" ht="15">
      <c r="A1098" s="108" t="s">
        <v>1536</v>
      </c>
      <c r="B1098" s="106">
        <v>2</v>
      </c>
      <c r="C1098" s="110">
        <v>0.00023946464707665565</v>
      </c>
      <c r="D1098" s="106" t="s">
        <v>2021</v>
      </c>
      <c r="E1098" s="106" t="b">
        <v>0</v>
      </c>
      <c r="F1098" s="106" t="b">
        <v>0</v>
      </c>
      <c r="G1098" s="106" t="b">
        <v>0</v>
      </c>
    </row>
    <row r="1099" spans="1:7" ht="15">
      <c r="A1099" s="108" t="s">
        <v>1537</v>
      </c>
      <c r="B1099" s="106">
        <v>2</v>
      </c>
      <c r="C1099" s="110">
        <v>0.00023946464707665565</v>
      </c>
      <c r="D1099" s="106" t="s">
        <v>2021</v>
      </c>
      <c r="E1099" s="106" t="b">
        <v>0</v>
      </c>
      <c r="F1099" s="106" t="b">
        <v>0</v>
      </c>
      <c r="G1099" s="106" t="b">
        <v>0</v>
      </c>
    </row>
    <row r="1100" spans="1:7" ht="15">
      <c r="A1100" s="108" t="s">
        <v>1538</v>
      </c>
      <c r="B1100" s="106">
        <v>2</v>
      </c>
      <c r="C1100" s="110">
        <v>0.00023946464707665565</v>
      </c>
      <c r="D1100" s="106" t="s">
        <v>2021</v>
      </c>
      <c r="E1100" s="106" t="b">
        <v>0</v>
      </c>
      <c r="F1100" s="106" t="b">
        <v>0</v>
      </c>
      <c r="G1100" s="106" t="b">
        <v>0</v>
      </c>
    </row>
    <row r="1101" spans="1:7" ht="15">
      <c r="A1101" s="108" t="s">
        <v>1539</v>
      </c>
      <c r="B1101" s="106">
        <v>2</v>
      </c>
      <c r="C1101" s="110">
        <v>0.00023946464707665565</v>
      </c>
      <c r="D1101" s="106" t="s">
        <v>2021</v>
      </c>
      <c r="E1101" s="106" t="b">
        <v>0</v>
      </c>
      <c r="F1101" s="106" t="b">
        <v>0</v>
      </c>
      <c r="G1101" s="106" t="b">
        <v>0</v>
      </c>
    </row>
    <row r="1102" spans="1:7" ht="15">
      <c r="A1102" s="108" t="s">
        <v>1540</v>
      </c>
      <c r="B1102" s="106">
        <v>2</v>
      </c>
      <c r="C1102" s="110">
        <v>0.00023946464707665565</v>
      </c>
      <c r="D1102" s="106" t="s">
        <v>2021</v>
      </c>
      <c r="E1102" s="106" t="b">
        <v>0</v>
      </c>
      <c r="F1102" s="106" t="b">
        <v>0</v>
      </c>
      <c r="G1102" s="106" t="b">
        <v>0</v>
      </c>
    </row>
    <row r="1103" spans="1:7" ht="15">
      <c r="A1103" s="108" t="s">
        <v>1541</v>
      </c>
      <c r="B1103" s="106">
        <v>2</v>
      </c>
      <c r="C1103" s="110">
        <v>0.00023946464707665565</v>
      </c>
      <c r="D1103" s="106" t="s">
        <v>2021</v>
      </c>
      <c r="E1103" s="106" t="b">
        <v>0</v>
      </c>
      <c r="F1103" s="106" t="b">
        <v>0</v>
      </c>
      <c r="G1103" s="106" t="b">
        <v>0</v>
      </c>
    </row>
    <row r="1104" spans="1:7" ht="15">
      <c r="A1104" s="108" t="s">
        <v>1542</v>
      </c>
      <c r="B1104" s="106">
        <v>2</v>
      </c>
      <c r="C1104" s="110">
        <v>0.00023946464707665565</v>
      </c>
      <c r="D1104" s="106" t="s">
        <v>2021</v>
      </c>
      <c r="E1104" s="106" t="b">
        <v>0</v>
      </c>
      <c r="F1104" s="106" t="b">
        <v>0</v>
      </c>
      <c r="G1104" s="106" t="b">
        <v>0</v>
      </c>
    </row>
    <row r="1105" spans="1:7" ht="15">
      <c r="A1105" s="108" t="s">
        <v>1543</v>
      </c>
      <c r="B1105" s="106">
        <v>2</v>
      </c>
      <c r="C1105" s="110">
        <v>0.00023946464707665565</v>
      </c>
      <c r="D1105" s="106" t="s">
        <v>2021</v>
      </c>
      <c r="E1105" s="106" t="b">
        <v>0</v>
      </c>
      <c r="F1105" s="106" t="b">
        <v>0</v>
      </c>
      <c r="G1105" s="106" t="b">
        <v>0</v>
      </c>
    </row>
    <row r="1106" spans="1:7" ht="15">
      <c r="A1106" s="108" t="s">
        <v>1544</v>
      </c>
      <c r="B1106" s="106">
        <v>2</v>
      </c>
      <c r="C1106" s="110">
        <v>0.00023946464707665565</v>
      </c>
      <c r="D1106" s="106" t="s">
        <v>2021</v>
      </c>
      <c r="E1106" s="106" t="b">
        <v>0</v>
      </c>
      <c r="F1106" s="106" t="b">
        <v>0</v>
      </c>
      <c r="G1106" s="106" t="b">
        <v>0</v>
      </c>
    </row>
    <row r="1107" spans="1:7" ht="15">
      <c r="A1107" s="108" t="s">
        <v>1545</v>
      </c>
      <c r="B1107" s="106">
        <v>2</v>
      </c>
      <c r="C1107" s="110">
        <v>0.00023946464707665565</v>
      </c>
      <c r="D1107" s="106" t="s">
        <v>2021</v>
      </c>
      <c r="E1107" s="106" t="b">
        <v>0</v>
      </c>
      <c r="F1107" s="106" t="b">
        <v>0</v>
      </c>
      <c r="G1107" s="106" t="b">
        <v>0</v>
      </c>
    </row>
    <row r="1108" spans="1:7" ht="15">
      <c r="A1108" s="108" t="s">
        <v>1546</v>
      </c>
      <c r="B1108" s="106">
        <v>2</v>
      </c>
      <c r="C1108" s="110">
        <v>0.00023946464707665565</v>
      </c>
      <c r="D1108" s="106" t="s">
        <v>2021</v>
      </c>
      <c r="E1108" s="106" t="b">
        <v>0</v>
      </c>
      <c r="F1108" s="106" t="b">
        <v>0</v>
      </c>
      <c r="G1108" s="106" t="b">
        <v>0</v>
      </c>
    </row>
    <row r="1109" spans="1:7" ht="15">
      <c r="A1109" s="108" t="s">
        <v>1547</v>
      </c>
      <c r="B1109" s="106">
        <v>2</v>
      </c>
      <c r="C1109" s="110">
        <v>0.00023946464707665565</v>
      </c>
      <c r="D1109" s="106" t="s">
        <v>2021</v>
      </c>
      <c r="E1109" s="106" t="b">
        <v>0</v>
      </c>
      <c r="F1109" s="106" t="b">
        <v>0</v>
      </c>
      <c r="G1109" s="106" t="b">
        <v>0</v>
      </c>
    </row>
    <row r="1110" spans="1:7" ht="15">
      <c r="A1110" s="108" t="s">
        <v>1548</v>
      </c>
      <c r="B1110" s="106">
        <v>2</v>
      </c>
      <c r="C1110" s="110">
        <v>0.00023946464707665565</v>
      </c>
      <c r="D1110" s="106" t="s">
        <v>2021</v>
      </c>
      <c r="E1110" s="106" t="b">
        <v>0</v>
      </c>
      <c r="F1110" s="106" t="b">
        <v>0</v>
      </c>
      <c r="G1110" s="106" t="b">
        <v>0</v>
      </c>
    </row>
    <row r="1111" spans="1:7" ht="15">
      <c r="A1111" s="108" t="s">
        <v>1549</v>
      </c>
      <c r="B1111" s="106">
        <v>2</v>
      </c>
      <c r="C1111" s="110">
        <v>0.00023946464707665565</v>
      </c>
      <c r="D1111" s="106" t="s">
        <v>2021</v>
      </c>
      <c r="E1111" s="106" t="b">
        <v>0</v>
      </c>
      <c r="F1111" s="106" t="b">
        <v>0</v>
      </c>
      <c r="G1111" s="106" t="b">
        <v>0</v>
      </c>
    </row>
    <row r="1112" spans="1:7" ht="15">
      <c r="A1112" s="108" t="s">
        <v>1550</v>
      </c>
      <c r="B1112" s="106">
        <v>2</v>
      </c>
      <c r="C1112" s="110">
        <v>0.00023946464707665565</v>
      </c>
      <c r="D1112" s="106" t="s">
        <v>2021</v>
      </c>
      <c r="E1112" s="106" t="b">
        <v>0</v>
      </c>
      <c r="F1112" s="106" t="b">
        <v>0</v>
      </c>
      <c r="G1112" s="106" t="b">
        <v>0</v>
      </c>
    </row>
    <row r="1113" spans="1:7" ht="15">
      <c r="A1113" s="108" t="s">
        <v>1551</v>
      </c>
      <c r="B1113" s="106">
        <v>2</v>
      </c>
      <c r="C1113" s="110">
        <v>0.0002861504404488612</v>
      </c>
      <c r="D1113" s="106" t="s">
        <v>2021</v>
      </c>
      <c r="E1113" s="106" t="b">
        <v>0</v>
      </c>
      <c r="F1113" s="106" t="b">
        <v>0</v>
      </c>
      <c r="G1113" s="106" t="b">
        <v>0</v>
      </c>
    </row>
    <row r="1114" spans="1:7" ht="15">
      <c r="A1114" s="108" t="s">
        <v>1552</v>
      </c>
      <c r="B1114" s="106">
        <v>2</v>
      </c>
      <c r="C1114" s="110">
        <v>0.00023946464707665565</v>
      </c>
      <c r="D1114" s="106" t="s">
        <v>2021</v>
      </c>
      <c r="E1114" s="106" t="b">
        <v>0</v>
      </c>
      <c r="F1114" s="106" t="b">
        <v>0</v>
      </c>
      <c r="G1114" s="106" t="b">
        <v>0</v>
      </c>
    </row>
    <row r="1115" spans="1:7" ht="15">
      <c r="A1115" s="108" t="s">
        <v>1553</v>
      </c>
      <c r="B1115" s="106">
        <v>2</v>
      </c>
      <c r="C1115" s="110">
        <v>0.0002861504404488612</v>
      </c>
      <c r="D1115" s="106" t="s">
        <v>2021</v>
      </c>
      <c r="E1115" s="106" t="b">
        <v>0</v>
      </c>
      <c r="F1115" s="106" t="b">
        <v>0</v>
      </c>
      <c r="G1115" s="106" t="b">
        <v>0</v>
      </c>
    </row>
    <row r="1116" spans="1:7" ht="15">
      <c r="A1116" s="108" t="s">
        <v>1554</v>
      </c>
      <c r="B1116" s="106">
        <v>2</v>
      </c>
      <c r="C1116" s="110">
        <v>0.00023946464707665565</v>
      </c>
      <c r="D1116" s="106" t="s">
        <v>2021</v>
      </c>
      <c r="E1116" s="106" t="b">
        <v>0</v>
      </c>
      <c r="F1116" s="106" t="b">
        <v>0</v>
      </c>
      <c r="G1116" s="106" t="b">
        <v>0</v>
      </c>
    </row>
    <row r="1117" spans="1:7" ht="15">
      <c r="A1117" s="108" t="s">
        <v>1555</v>
      </c>
      <c r="B1117" s="106">
        <v>2</v>
      </c>
      <c r="C1117" s="110">
        <v>0.00023946464707665565</v>
      </c>
      <c r="D1117" s="106" t="s">
        <v>2021</v>
      </c>
      <c r="E1117" s="106" t="b">
        <v>0</v>
      </c>
      <c r="F1117" s="106" t="b">
        <v>0</v>
      </c>
      <c r="G1117" s="106" t="b">
        <v>0</v>
      </c>
    </row>
    <row r="1118" spans="1:7" ht="15">
      <c r="A1118" s="108" t="s">
        <v>1556</v>
      </c>
      <c r="B1118" s="106">
        <v>2</v>
      </c>
      <c r="C1118" s="110">
        <v>0.00023946464707665565</v>
      </c>
      <c r="D1118" s="106" t="s">
        <v>2021</v>
      </c>
      <c r="E1118" s="106" t="b">
        <v>0</v>
      </c>
      <c r="F1118" s="106" t="b">
        <v>0</v>
      </c>
      <c r="G1118" s="106" t="b">
        <v>0</v>
      </c>
    </row>
    <row r="1119" spans="1:7" ht="15">
      <c r="A1119" s="108" t="s">
        <v>1557</v>
      </c>
      <c r="B1119" s="106">
        <v>2</v>
      </c>
      <c r="C1119" s="110">
        <v>0.00023946464707665565</v>
      </c>
      <c r="D1119" s="106" t="s">
        <v>2021</v>
      </c>
      <c r="E1119" s="106" t="b">
        <v>0</v>
      </c>
      <c r="F1119" s="106" t="b">
        <v>0</v>
      </c>
      <c r="G1119" s="106" t="b">
        <v>0</v>
      </c>
    </row>
    <row r="1120" spans="1:7" ht="15">
      <c r="A1120" s="108" t="s">
        <v>1558</v>
      </c>
      <c r="B1120" s="106">
        <v>2</v>
      </c>
      <c r="C1120" s="110">
        <v>0.00023946464707665565</v>
      </c>
      <c r="D1120" s="106" t="s">
        <v>2021</v>
      </c>
      <c r="E1120" s="106" t="b">
        <v>0</v>
      </c>
      <c r="F1120" s="106" t="b">
        <v>0</v>
      </c>
      <c r="G1120" s="106" t="b">
        <v>0</v>
      </c>
    </row>
    <row r="1121" spans="1:7" ht="15">
      <c r="A1121" s="108" t="s">
        <v>1559</v>
      </c>
      <c r="B1121" s="106">
        <v>2</v>
      </c>
      <c r="C1121" s="110">
        <v>0.00023946464707665565</v>
      </c>
      <c r="D1121" s="106" t="s">
        <v>2021</v>
      </c>
      <c r="E1121" s="106" t="b">
        <v>0</v>
      </c>
      <c r="F1121" s="106" t="b">
        <v>0</v>
      </c>
      <c r="G1121" s="106" t="b">
        <v>0</v>
      </c>
    </row>
    <row r="1122" spans="1:7" ht="15">
      <c r="A1122" s="108" t="s">
        <v>1560</v>
      </c>
      <c r="B1122" s="106">
        <v>2</v>
      </c>
      <c r="C1122" s="110">
        <v>0.00023946464707665565</v>
      </c>
      <c r="D1122" s="106" t="s">
        <v>2021</v>
      </c>
      <c r="E1122" s="106" t="b">
        <v>0</v>
      </c>
      <c r="F1122" s="106" t="b">
        <v>0</v>
      </c>
      <c r="G1122" s="106" t="b">
        <v>0</v>
      </c>
    </row>
    <row r="1123" spans="1:7" ht="15">
      <c r="A1123" s="108" t="s">
        <v>1561</v>
      </c>
      <c r="B1123" s="106">
        <v>2</v>
      </c>
      <c r="C1123" s="110">
        <v>0.00023946464707665565</v>
      </c>
      <c r="D1123" s="106" t="s">
        <v>2021</v>
      </c>
      <c r="E1123" s="106" t="b">
        <v>0</v>
      </c>
      <c r="F1123" s="106" t="b">
        <v>0</v>
      </c>
      <c r="G1123" s="106" t="b">
        <v>0</v>
      </c>
    </row>
    <row r="1124" spans="1:7" ht="15">
      <c r="A1124" s="108" t="s">
        <v>1562</v>
      </c>
      <c r="B1124" s="106">
        <v>2</v>
      </c>
      <c r="C1124" s="110">
        <v>0.00023946464707665565</v>
      </c>
      <c r="D1124" s="106" t="s">
        <v>2021</v>
      </c>
      <c r="E1124" s="106" t="b">
        <v>0</v>
      </c>
      <c r="F1124" s="106" t="b">
        <v>0</v>
      </c>
      <c r="G1124" s="106" t="b">
        <v>0</v>
      </c>
    </row>
    <row r="1125" spans="1:7" ht="15">
      <c r="A1125" s="108" t="s">
        <v>1563</v>
      </c>
      <c r="B1125" s="106">
        <v>2</v>
      </c>
      <c r="C1125" s="110">
        <v>0.00023946464707665565</v>
      </c>
      <c r="D1125" s="106" t="s">
        <v>2021</v>
      </c>
      <c r="E1125" s="106" t="b">
        <v>0</v>
      </c>
      <c r="F1125" s="106" t="b">
        <v>0</v>
      </c>
      <c r="G1125" s="106" t="b">
        <v>0</v>
      </c>
    </row>
    <row r="1126" spans="1:7" ht="15">
      <c r="A1126" s="108" t="s">
        <v>1564</v>
      </c>
      <c r="B1126" s="106">
        <v>2</v>
      </c>
      <c r="C1126" s="110">
        <v>0.00023946464707665565</v>
      </c>
      <c r="D1126" s="106" t="s">
        <v>2021</v>
      </c>
      <c r="E1126" s="106" t="b">
        <v>0</v>
      </c>
      <c r="F1126" s="106" t="b">
        <v>0</v>
      </c>
      <c r="G1126" s="106" t="b">
        <v>0</v>
      </c>
    </row>
    <row r="1127" spans="1:7" ht="15">
      <c r="A1127" s="108" t="s">
        <v>1565</v>
      </c>
      <c r="B1127" s="106">
        <v>2</v>
      </c>
      <c r="C1127" s="110">
        <v>0.00023946464707665565</v>
      </c>
      <c r="D1127" s="106" t="s">
        <v>2021</v>
      </c>
      <c r="E1127" s="106" t="b">
        <v>0</v>
      </c>
      <c r="F1127" s="106" t="b">
        <v>0</v>
      </c>
      <c r="G1127" s="106" t="b">
        <v>0</v>
      </c>
    </row>
    <row r="1128" spans="1:7" ht="15">
      <c r="A1128" s="108" t="s">
        <v>1566</v>
      </c>
      <c r="B1128" s="106">
        <v>2</v>
      </c>
      <c r="C1128" s="110">
        <v>0.00023946464707665565</v>
      </c>
      <c r="D1128" s="106" t="s">
        <v>2021</v>
      </c>
      <c r="E1128" s="106" t="b">
        <v>0</v>
      </c>
      <c r="F1128" s="106" t="b">
        <v>0</v>
      </c>
      <c r="G1128" s="106" t="b">
        <v>0</v>
      </c>
    </row>
    <row r="1129" spans="1:7" ht="15">
      <c r="A1129" s="108" t="s">
        <v>1567</v>
      </c>
      <c r="B1129" s="106">
        <v>2</v>
      </c>
      <c r="C1129" s="110">
        <v>0.00023946464707665565</v>
      </c>
      <c r="D1129" s="106" t="s">
        <v>2021</v>
      </c>
      <c r="E1129" s="106" t="b">
        <v>0</v>
      </c>
      <c r="F1129" s="106" t="b">
        <v>0</v>
      </c>
      <c r="G1129" s="106" t="b">
        <v>0</v>
      </c>
    </row>
    <row r="1130" spans="1:7" ht="15">
      <c r="A1130" s="108" t="s">
        <v>1568</v>
      </c>
      <c r="B1130" s="106">
        <v>2</v>
      </c>
      <c r="C1130" s="110">
        <v>0.00023946464707665565</v>
      </c>
      <c r="D1130" s="106" t="s">
        <v>2021</v>
      </c>
      <c r="E1130" s="106" t="b">
        <v>0</v>
      </c>
      <c r="F1130" s="106" t="b">
        <v>0</v>
      </c>
      <c r="G1130" s="106" t="b">
        <v>0</v>
      </c>
    </row>
    <row r="1131" spans="1:7" ht="15">
      <c r="A1131" s="108" t="s">
        <v>1569</v>
      </c>
      <c r="B1131" s="106">
        <v>2</v>
      </c>
      <c r="C1131" s="110">
        <v>0.00023946464707665565</v>
      </c>
      <c r="D1131" s="106" t="s">
        <v>2021</v>
      </c>
      <c r="E1131" s="106" t="b">
        <v>0</v>
      </c>
      <c r="F1131" s="106" t="b">
        <v>0</v>
      </c>
      <c r="G1131" s="106" t="b">
        <v>0</v>
      </c>
    </row>
    <row r="1132" spans="1:7" ht="15">
      <c r="A1132" s="108" t="s">
        <v>1570</v>
      </c>
      <c r="B1132" s="106">
        <v>2</v>
      </c>
      <c r="C1132" s="110">
        <v>0.0002861504404488612</v>
      </c>
      <c r="D1132" s="106" t="s">
        <v>2021</v>
      </c>
      <c r="E1132" s="106" t="b">
        <v>0</v>
      </c>
      <c r="F1132" s="106" t="b">
        <v>0</v>
      </c>
      <c r="G1132" s="106" t="b">
        <v>0</v>
      </c>
    </row>
    <row r="1133" spans="1:7" ht="15">
      <c r="A1133" s="108" t="s">
        <v>1571</v>
      </c>
      <c r="B1133" s="106">
        <v>2</v>
      </c>
      <c r="C1133" s="110">
        <v>0.00023946464707665565</v>
      </c>
      <c r="D1133" s="106" t="s">
        <v>2021</v>
      </c>
      <c r="E1133" s="106" t="b">
        <v>0</v>
      </c>
      <c r="F1133" s="106" t="b">
        <v>0</v>
      </c>
      <c r="G1133" s="106" t="b">
        <v>0</v>
      </c>
    </row>
    <row r="1134" spans="1:7" ht="15">
      <c r="A1134" s="108" t="s">
        <v>1572</v>
      </c>
      <c r="B1134" s="106">
        <v>2</v>
      </c>
      <c r="C1134" s="110">
        <v>0.00023946464707665565</v>
      </c>
      <c r="D1134" s="106" t="s">
        <v>2021</v>
      </c>
      <c r="E1134" s="106" t="b">
        <v>0</v>
      </c>
      <c r="F1134" s="106" t="b">
        <v>0</v>
      </c>
      <c r="G1134" s="106" t="b">
        <v>0</v>
      </c>
    </row>
    <row r="1135" spans="1:7" ht="15">
      <c r="A1135" s="108" t="s">
        <v>1573</v>
      </c>
      <c r="B1135" s="106">
        <v>2</v>
      </c>
      <c r="C1135" s="110">
        <v>0.00023946464707665565</v>
      </c>
      <c r="D1135" s="106" t="s">
        <v>2021</v>
      </c>
      <c r="E1135" s="106" t="b">
        <v>0</v>
      </c>
      <c r="F1135" s="106" t="b">
        <v>0</v>
      </c>
      <c r="G1135" s="106" t="b">
        <v>0</v>
      </c>
    </row>
    <row r="1136" spans="1:7" ht="15">
      <c r="A1136" s="108" t="s">
        <v>1574</v>
      </c>
      <c r="B1136" s="106">
        <v>2</v>
      </c>
      <c r="C1136" s="110">
        <v>0.0002861504404488612</v>
      </c>
      <c r="D1136" s="106" t="s">
        <v>2021</v>
      </c>
      <c r="E1136" s="106" t="b">
        <v>0</v>
      </c>
      <c r="F1136" s="106" t="b">
        <v>0</v>
      </c>
      <c r="G1136" s="106" t="b">
        <v>0</v>
      </c>
    </row>
    <row r="1137" spans="1:7" ht="15">
      <c r="A1137" s="108" t="s">
        <v>1575</v>
      </c>
      <c r="B1137" s="106">
        <v>2</v>
      </c>
      <c r="C1137" s="110">
        <v>0.0002861504404488612</v>
      </c>
      <c r="D1137" s="106" t="s">
        <v>2021</v>
      </c>
      <c r="E1137" s="106" t="b">
        <v>0</v>
      </c>
      <c r="F1137" s="106" t="b">
        <v>0</v>
      </c>
      <c r="G1137" s="106" t="b">
        <v>0</v>
      </c>
    </row>
    <row r="1138" spans="1:7" ht="15">
      <c r="A1138" s="108" t="s">
        <v>1576</v>
      </c>
      <c r="B1138" s="106">
        <v>2</v>
      </c>
      <c r="C1138" s="110">
        <v>0.00023946464707665565</v>
      </c>
      <c r="D1138" s="106" t="s">
        <v>2021</v>
      </c>
      <c r="E1138" s="106" t="b">
        <v>0</v>
      </c>
      <c r="F1138" s="106" t="b">
        <v>0</v>
      </c>
      <c r="G1138" s="106" t="b">
        <v>0</v>
      </c>
    </row>
    <row r="1139" spans="1:7" ht="15">
      <c r="A1139" s="108" t="s">
        <v>1577</v>
      </c>
      <c r="B1139" s="106">
        <v>2</v>
      </c>
      <c r="C1139" s="110">
        <v>0.00023946464707665565</v>
      </c>
      <c r="D1139" s="106" t="s">
        <v>2021</v>
      </c>
      <c r="E1139" s="106" t="b">
        <v>0</v>
      </c>
      <c r="F1139" s="106" t="b">
        <v>0</v>
      </c>
      <c r="G1139" s="106" t="b">
        <v>0</v>
      </c>
    </row>
    <row r="1140" spans="1:7" ht="15">
      <c r="A1140" s="108" t="s">
        <v>1578</v>
      </c>
      <c r="B1140" s="106">
        <v>2</v>
      </c>
      <c r="C1140" s="110">
        <v>0.00023946464707665565</v>
      </c>
      <c r="D1140" s="106" t="s">
        <v>2021</v>
      </c>
      <c r="E1140" s="106" t="b">
        <v>0</v>
      </c>
      <c r="F1140" s="106" t="b">
        <v>0</v>
      </c>
      <c r="G1140" s="106" t="b">
        <v>0</v>
      </c>
    </row>
    <row r="1141" spans="1:7" ht="15">
      <c r="A1141" s="108" t="s">
        <v>1579</v>
      </c>
      <c r="B1141" s="106">
        <v>2</v>
      </c>
      <c r="C1141" s="110">
        <v>0.00023946464707665565</v>
      </c>
      <c r="D1141" s="106" t="s">
        <v>2021</v>
      </c>
      <c r="E1141" s="106" t="b">
        <v>0</v>
      </c>
      <c r="F1141" s="106" t="b">
        <v>0</v>
      </c>
      <c r="G1141" s="106" t="b">
        <v>0</v>
      </c>
    </row>
    <row r="1142" spans="1:7" ht="15">
      <c r="A1142" s="108" t="s">
        <v>1580</v>
      </c>
      <c r="B1142" s="106">
        <v>2</v>
      </c>
      <c r="C1142" s="110">
        <v>0.00023946464707665565</v>
      </c>
      <c r="D1142" s="106" t="s">
        <v>2021</v>
      </c>
      <c r="E1142" s="106" t="b">
        <v>0</v>
      </c>
      <c r="F1142" s="106" t="b">
        <v>0</v>
      </c>
      <c r="G1142" s="106" t="b">
        <v>0</v>
      </c>
    </row>
    <row r="1143" spans="1:7" ht="15">
      <c r="A1143" s="108" t="s">
        <v>1581</v>
      </c>
      <c r="B1143" s="106">
        <v>2</v>
      </c>
      <c r="C1143" s="110">
        <v>0.00023946464707665565</v>
      </c>
      <c r="D1143" s="106" t="s">
        <v>2021</v>
      </c>
      <c r="E1143" s="106" t="b">
        <v>0</v>
      </c>
      <c r="F1143" s="106" t="b">
        <v>0</v>
      </c>
      <c r="G1143" s="106" t="b">
        <v>0</v>
      </c>
    </row>
    <row r="1144" spans="1:7" ht="15">
      <c r="A1144" s="108" t="s">
        <v>1582</v>
      </c>
      <c r="B1144" s="106">
        <v>2</v>
      </c>
      <c r="C1144" s="110">
        <v>0.00023946464707665565</v>
      </c>
      <c r="D1144" s="106" t="s">
        <v>2021</v>
      </c>
      <c r="E1144" s="106" t="b">
        <v>0</v>
      </c>
      <c r="F1144" s="106" t="b">
        <v>0</v>
      </c>
      <c r="G1144" s="106" t="b">
        <v>0</v>
      </c>
    </row>
    <row r="1145" spans="1:7" ht="15">
      <c r="A1145" s="108" t="s">
        <v>1583</v>
      </c>
      <c r="B1145" s="106">
        <v>2</v>
      </c>
      <c r="C1145" s="110">
        <v>0.00023946464707665565</v>
      </c>
      <c r="D1145" s="106" t="s">
        <v>2021</v>
      </c>
      <c r="E1145" s="106" t="b">
        <v>0</v>
      </c>
      <c r="F1145" s="106" t="b">
        <v>0</v>
      </c>
      <c r="G1145" s="106" t="b">
        <v>0</v>
      </c>
    </row>
    <row r="1146" spans="1:7" ht="15">
      <c r="A1146" s="108" t="s">
        <v>1584</v>
      </c>
      <c r="B1146" s="106">
        <v>2</v>
      </c>
      <c r="C1146" s="110">
        <v>0.00023946464707665565</v>
      </c>
      <c r="D1146" s="106" t="s">
        <v>2021</v>
      </c>
      <c r="E1146" s="106" t="b">
        <v>0</v>
      </c>
      <c r="F1146" s="106" t="b">
        <v>0</v>
      </c>
      <c r="G1146" s="106" t="b">
        <v>0</v>
      </c>
    </row>
    <row r="1147" spans="1:7" ht="15">
      <c r="A1147" s="108" t="s">
        <v>1585</v>
      </c>
      <c r="B1147" s="106">
        <v>2</v>
      </c>
      <c r="C1147" s="110">
        <v>0.0002861504404488612</v>
      </c>
      <c r="D1147" s="106" t="s">
        <v>2021</v>
      </c>
      <c r="E1147" s="106" t="b">
        <v>0</v>
      </c>
      <c r="F1147" s="106" t="b">
        <v>0</v>
      </c>
      <c r="G1147" s="106" t="b">
        <v>0</v>
      </c>
    </row>
    <row r="1148" spans="1:7" ht="15">
      <c r="A1148" s="108" t="s">
        <v>1586</v>
      </c>
      <c r="B1148" s="106">
        <v>2</v>
      </c>
      <c r="C1148" s="110">
        <v>0.00023946464707665565</v>
      </c>
      <c r="D1148" s="106" t="s">
        <v>2021</v>
      </c>
      <c r="E1148" s="106" t="b">
        <v>0</v>
      </c>
      <c r="F1148" s="106" t="b">
        <v>0</v>
      </c>
      <c r="G1148" s="106" t="b">
        <v>0</v>
      </c>
    </row>
    <row r="1149" spans="1:7" ht="15">
      <c r="A1149" s="108" t="s">
        <v>1587</v>
      </c>
      <c r="B1149" s="106">
        <v>2</v>
      </c>
      <c r="C1149" s="110">
        <v>0.00023946464707665565</v>
      </c>
      <c r="D1149" s="106" t="s">
        <v>2021</v>
      </c>
      <c r="E1149" s="106" t="b">
        <v>0</v>
      </c>
      <c r="F1149" s="106" t="b">
        <v>0</v>
      </c>
      <c r="G1149" s="106" t="b">
        <v>0</v>
      </c>
    </row>
    <row r="1150" spans="1:7" ht="15">
      <c r="A1150" s="108" t="s">
        <v>1588</v>
      </c>
      <c r="B1150" s="106">
        <v>2</v>
      </c>
      <c r="C1150" s="110">
        <v>0.00023946464707665565</v>
      </c>
      <c r="D1150" s="106" t="s">
        <v>2021</v>
      </c>
      <c r="E1150" s="106" t="b">
        <v>0</v>
      </c>
      <c r="F1150" s="106" t="b">
        <v>0</v>
      </c>
      <c r="G1150" s="106" t="b">
        <v>0</v>
      </c>
    </row>
    <row r="1151" spans="1:7" ht="15">
      <c r="A1151" s="108" t="s">
        <v>1589</v>
      </c>
      <c r="B1151" s="106">
        <v>2</v>
      </c>
      <c r="C1151" s="110">
        <v>0.00023946464707665565</v>
      </c>
      <c r="D1151" s="106" t="s">
        <v>2021</v>
      </c>
      <c r="E1151" s="106" t="b">
        <v>0</v>
      </c>
      <c r="F1151" s="106" t="b">
        <v>0</v>
      </c>
      <c r="G1151" s="106" t="b">
        <v>0</v>
      </c>
    </row>
    <row r="1152" spans="1:7" ht="15">
      <c r="A1152" s="108" t="s">
        <v>1590</v>
      </c>
      <c r="B1152" s="106">
        <v>2</v>
      </c>
      <c r="C1152" s="110">
        <v>0.00023946464707665565</v>
      </c>
      <c r="D1152" s="106" t="s">
        <v>2021</v>
      </c>
      <c r="E1152" s="106" t="b">
        <v>0</v>
      </c>
      <c r="F1152" s="106" t="b">
        <v>0</v>
      </c>
      <c r="G1152" s="106" t="b">
        <v>0</v>
      </c>
    </row>
    <row r="1153" spans="1:7" ht="15">
      <c r="A1153" s="108" t="s">
        <v>1591</v>
      </c>
      <c r="B1153" s="106">
        <v>2</v>
      </c>
      <c r="C1153" s="110">
        <v>0.00023946464707665565</v>
      </c>
      <c r="D1153" s="106" t="s">
        <v>2021</v>
      </c>
      <c r="E1153" s="106" t="b">
        <v>0</v>
      </c>
      <c r="F1153" s="106" t="b">
        <v>0</v>
      </c>
      <c r="G1153" s="106" t="b">
        <v>0</v>
      </c>
    </row>
    <row r="1154" spans="1:7" ht="15">
      <c r="A1154" s="108" t="s">
        <v>1592</v>
      </c>
      <c r="B1154" s="106">
        <v>2</v>
      </c>
      <c r="C1154" s="110">
        <v>0.00023946464707665565</v>
      </c>
      <c r="D1154" s="106" t="s">
        <v>2021</v>
      </c>
      <c r="E1154" s="106" t="b">
        <v>0</v>
      </c>
      <c r="F1154" s="106" t="b">
        <v>0</v>
      </c>
      <c r="G1154" s="106" t="b">
        <v>0</v>
      </c>
    </row>
    <row r="1155" spans="1:7" ht="15">
      <c r="A1155" s="108" t="s">
        <v>1593</v>
      </c>
      <c r="B1155" s="106">
        <v>2</v>
      </c>
      <c r="C1155" s="110">
        <v>0.0002861504404488612</v>
      </c>
      <c r="D1155" s="106" t="s">
        <v>2021</v>
      </c>
      <c r="E1155" s="106" t="b">
        <v>0</v>
      </c>
      <c r="F1155" s="106" t="b">
        <v>0</v>
      </c>
      <c r="G1155" s="106" t="b">
        <v>0</v>
      </c>
    </row>
    <row r="1156" spans="1:7" ht="15">
      <c r="A1156" s="108" t="s">
        <v>1594</v>
      </c>
      <c r="B1156" s="106">
        <v>2</v>
      </c>
      <c r="C1156" s="110">
        <v>0.0002861504404488612</v>
      </c>
      <c r="D1156" s="106" t="s">
        <v>2021</v>
      </c>
      <c r="E1156" s="106" t="b">
        <v>0</v>
      </c>
      <c r="F1156" s="106" t="b">
        <v>0</v>
      </c>
      <c r="G1156" s="106" t="b">
        <v>0</v>
      </c>
    </row>
    <row r="1157" spans="1:7" ht="15">
      <c r="A1157" s="108" t="s">
        <v>1595</v>
      </c>
      <c r="B1157" s="106">
        <v>2</v>
      </c>
      <c r="C1157" s="110">
        <v>0.0002861504404488612</v>
      </c>
      <c r="D1157" s="106" t="s">
        <v>2021</v>
      </c>
      <c r="E1157" s="106" t="b">
        <v>0</v>
      </c>
      <c r="F1157" s="106" t="b">
        <v>0</v>
      </c>
      <c r="G1157" s="106" t="b">
        <v>0</v>
      </c>
    </row>
    <row r="1158" spans="1:7" ht="15">
      <c r="A1158" s="108" t="s">
        <v>1596</v>
      </c>
      <c r="B1158" s="106">
        <v>2</v>
      </c>
      <c r="C1158" s="110">
        <v>0.00023946464707665565</v>
      </c>
      <c r="D1158" s="106" t="s">
        <v>2021</v>
      </c>
      <c r="E1158" s="106" t="b">
        <v>0</v>
      </c>
      <c r="F1158" s="106" t="b">
        <v>0</v>
      </c>
      <c r="G1158" s="106" t="b">
        <v>0</v>
      </c>
    </row>
    <row r="1159" spans="1:7" ht="15">
      <c r="A1159" s="108" t="s">
        <v>1597</v>
      </c>
      <c r="B1159" s="106">
        <v>2</v>
      </c>
      <c r="C1159" s="110">
        <v>0.0002861504404488612</v>
      </c>
      <c r="D1159" s="106" t="s">
        <v>2021</v>
      </c>
      <c r="E1159" s="106" t="b">
        <v>0</v>
      </c>
      <c r="F1159" s="106" t="b">
        <v>0</v>
      </c>
      <c r="G1159" s="106" t="b">
        <v>0</v>
      </c>
    </row>
    <row r="1160" spans="1:7" ht="15">
      <c r="A1160" s="108" t="s">
        <v>1598</v>
      </c>
      <c r="B1160" s="106">
        <v>2</v>
      </c>
      <c r="C1160" s="110">
        <v>0.0002861504404488612</v>
      </c>
      <c r="D1160" s="106" t="s">
        <v>2021</v>
      </c>
      <c r="E1160" s="106" t="b">
        <v>0</v>
      </c>
      <c r="F1160" s="106" t="b">
        <v>0</v>
      </c>
      <c r="G1160" s="106" t="b">
        <v>0</v>
      </c>
    </row>
    <row r="1161" spans="1:7" ht="15">
      <c r="A1161" s="108" t="s">
        <v>1599</v>
      </c>
      <c r="B1161" s="106">
        <v>2</v>
      </c>
      <c r="C1161" s="110">
        <v>0.00023946464707665565</v>
      </c>
      <c r="D1161" s="106" t="s">
        <v>2021</v>
      </c>
      <c r="E1161" s="106" t="b">
        <v>0</v>
      </c>
      <c r="F1161" s="106" t="b">
        <v>0</v>
      </c>
      <c r="G1161" s="106" t="b">
        <v>0</v>
      </c>
    </row>
    <row r="1162" spans="1:7" ht="15">
      <c r="A1162" s="108" t="s">
        <v>1600</v>
      </c>
      <c r="B1162" s="106">
        <v>2</v>
      </c>
      <c r="C1162" s="110">
        <v>0.00023946464707665565</v>
      </c>
      <c r="D1162" s="106" t="s">
        <v>2021</v>
      </c>
      <c r="E1162" s="106" t="b">
        <v>0</v>
      </c>
      <c r="F1162" s="106" t="b">
        <v>0</v>
      </c>
      <c r="G1162" s="106" t="b">
        <v>0</v>
      </c>
    </row>
    <row r="1163" spans="1:7" ht="15">
      <c r="A1163" s="108" t="s">
        <v>1601</v>
      </c>
      <c r="B1163" s="106">
        <v>2</v>
      </c>
      <c r="C1163" s="110">
        <v>0.00023946464707665565</v>
      </c>
      <c r="D1163" s="106" t="s">
        <v>2021</v>
      </c>
      <c r="E1163" s="106" t="b">
        <v>0</v>
      </c>
      <c r="F1163" s="106" t="b">
        <v>0</v>
      </c>
      <c r="G1163" s="106" t="b">
        <v>0</v>
      </c>
    </row>
    <row r="1164" spans="1:7" ht="15">
      <c r="A1164" s="108" t="s">
        <v>1602</v>
      </c>
      <c r="B1164" s="106">
        <v>2</v>
      </c>
      <c r="C1164" s="110">
        <v>0.00023946464707665565</v>
      </c>
      <c r="D1164" s="106" t="s">
        <v>2021</v>
      </c>
      <c r="E1164" s="106" t="b">
        <v>0</v>
      </c>
      <c r="F1164" s="106" t="b">
        <v>0</v>
      </c>
      <c r="G1164" s="106" t="b">
        <v>0</v>
      </c>
    </row>
    <row r="1165" spans="1:7" ht="15">
      <c r="A1165" s="108" t="s">
        <v>1603</v>
      </c>
      <c r="B1165" s="106">
        <v>2</v>
      </c>
      <c r="C1165" s="110">
        <v>0.0002861504404488612</v>
      </c>
      <c r="D1165" s="106" t="s">
        <v>2021</v>
      </c>
      <c r="E1165" s="106" t="b">
        <v>0</v>
      </c>
      <c r="F1165" s="106" t="b">
        <v>0</v>
      </c>
      <c r="G1165" s="106" t="b">
        <v>0</v>
      </c>
    </row>
    <row r="1166" spans="1:7" ht="15">
      <c r="A1166" s="108" t="s">
        <v>1604</v>
      </c>
      <c r="B1166" s="106">
        <v>2</v>
      </c>
      <c r="C1166" s="110">
        <v>0.00023946464707665565</v>
      </c>
      <c r="D1166" s="106" t="s">
        <v>2021</v>
      </c>
      <c r="E1166" s="106" t="b">
        <v>0</v>
      </c>
      <c r="F1166" s="106" t="b">
        <v>0</v>
      </c>
      <c r="G1166" s="106" t="b">
        <v>0</v>
      </c>
    </row>
    <row r="1167" spans="1:7" ht="15">
      <c r="A1167" s="108" t="s">
        <v>1605</v>
      </c>
      <c r="B1167" s="106">
        <v>2</v>
      </c>
      <c r="C1167" s="110">
        <v>0.0002861504404488612</v>
      </c>
      <c r="D1167" s="106" t="s">
        <v>2021</v>
      </c>
      <c r="E1167" s="106" t="b">
        <v>0</v>
      </c>
      <c r="F1167" s="106" t="b">
        <v>0</v>
      </c>
      <c r="G1167" s="106" t="b">
        <v>0</v>
      </c>
    </row>
    <row r="1168" spans="1:7" ht="15">
      <c r="A1168" s="108" t="s">
        <v>1606</v>
      </c>
      <c r="B1168" s="106">
        <v>2</v>
      </c>
      <c r="C1168" s="110">
        <v>0.0002861504404488612</v>
      </c>
      <c r="D1168" s="106" t="s">
        <v>2021</v>
      </c>
      <c r="E1168" s="106" t="b">
        <v>0</v>
      </c>
      <c r="F1168" s="106" t="b">
        <v>0</v>
      </c>
      <c r="G1168" s="106" t="b">
        <v>0</v>
      </c>
    </row>
    <row r="1169" spans="1:7" ht="15">
      <c r="A1169" s="108" t="s">
        <v>1607</v>
      </c>
      <c r="B1169" s="106">
        <v>2</v>
      </c>
      <c r="C1169" s="110">
        <v>0.00023946464707665565</v>
      </c>
      <c r="D1169" s="106" t="s">
        <v>2021</v>
      </c>
      <c r="E1169" s="106" t="b">
        <v>0</v>
      </c>
      <c r="F1169" s="106" t="b">
        <v>0</v>
      </c>
      <c r="G1169" s="106" t="b">
        <v>0</v>
      </c>
    </row>
    <row r="1170" spans="1:7" ht="15">
      <c r="A1170" s="108" t="s">
        <v>1608</v>
      </c>
      <c r="B1170" s="106">
        <v>2</v>
      </c>
      <c r="C1170" s="110">
        <v>0.00023946464707665565</v>
      </c>
      <c r="D1170" s="106" t="s">
        <v>2021</v>
      </c>
      <c r="E1170" s="106" t="b">
        <v>0</v>
      </c>
      <c r="F1170" s="106" t="b">
        <v>0</v>
      </c>
      <c r="G1170" s="106" t="b">
        <v>0</v>
      </c>
    </row>
    <row r="1171" spans="1:7" ht="15">
      <c r="A1171" s="108" t="s">
        <v>1609</v>
      </c>
      <c r="B1171" s="106">
        <v>2</v>
      </c>
      <c r="C1171" s="110">
        <v>0.00023946464707665565</v>
      </c>
      <c r="D1171" s="106" t="s">
        <v>2021</v>
      </c>
      <c r="E1171" s="106" t="b">
        <v>0</v>
      </c>
      <c r="F1171" s="106" t="b">
        <v>0</v>
      </c>
      <c r="G1171" s="106" t="b">
        <v>0</v>
      </c>
    </row>
    <row r="1172" spans="1:7" ht="15">
      <c r="A1172" s="108" t="s">
        <v>1610</v>
      </c>
      <c r="B1172" s="106">
        <v>2</v>
      </c>
      <c r="C1172" s="110">
        <v>0.00023946464707665565</v>
      </c>
      <c r="D1172" s="106" t="s">
        <v>2021</v>
      </c>
      <c r="E1172" s="106" t="b">
        <v>0</v>
      </c>
      <c r="F1172" s="106" t="b">
        <v>0</v>
      </c>
      <c r="G1172" s="106" t="b">
        <v>0</v>
      </c>
    </row>
    <row r="1173" spans="1:7" ht="15">
      <c r="A1173" s="108" t="s">
        <v>1611</v>
      </c>
      <c r="B1173" s="106">
        <v>2</v>
      </c>
      <c r="C1173" s="110">
        <v>0.0002861504404488612</v>
      </c>
      <c r="D1173" s="106" t="s">
        <v>2021</v>
      </c>
      <c r="E1173" s="106" t="b">
        <v>0</v>
      </c>
      <c r="F1173" s="106" t="b">
        <v>0</v>
      </c>
      <c r="G1173" s="106" t="b">
        <v>0</v>
      </c>
    </row>
    <row r="1174" spans="1:7" ht="15">
      <c r="A1174" s="108" t="s">
        <v>1612</v>
      </c>
      <c r="B1174" s="106">
        <v>2</v>
      </c>
      <c r="C1174" s="110">
        <v>0.00023946464707665565</v>
      </c>
      <c r="D1174" s="106" t="s">
        <v>2021</v>
      </c>
      <c r="E1174" s="106" t="b">
        <v>0</v>
      </c>
      <c r="F1174" s="106" t="b">
        <v>0</v>
      </c>
      <c r="G1174" s="106" t="b">
        <v>0</v>
      </c>
    </row>
    <row r="1175" spans="1:7" ht="15">
      <c r="A1175" s="108" t="s">
        <v>1613</v>
      </c>
      <c r="B1175" s="106">
        <v>2</v>
      </c>
      <c r="C1175" s="110">
        <v>0.0002861504404488612</v>
      </c>
      <c r="D1175" s="106" t="s">
        <v>2021</v>
      </c>
      <c r="E1175" s="106" t="b">
        <v>0</v>
      </c>
      <c r="F1175" s="106" t="b">
        <v>0</v>
      </c>
      <c r="G1175" s="106" t="b">
        <v>0</v>
      </c>
    </row>
    <row r="1176" spans="1:7" ht="15">
      <c r="A1176" s="108" t="s">
        <v>1614</v>
      </c>
      <c r="B1176" s="106">
        <v>2</v>
      </c>
      <c r="C1176" s="110">
        <v>0.00023946464707665565</v>
      </c>
      <c r="D1176" s="106" t="s">
        <v>2021</v>
      </c>
      <c r="E1176" s="106" t="b">
        <v>0</v>
      </c>
      <c r="F1176" s="106" t="b">
        <v>0</v>
      </c>
      <c r="G1176" s="106" t="b">
        <v>0</v>
      </c>
    </row>
    <row r="1177" spans="1:7" ht="15">
      <c r="A1177" s="108" t="s">
        <v>1615</v>
      </c>
      <c r="B1177" s="106">
        <v>2</v>
      </c>
      <c r="C1177" s="110">
        <v>0.00023946464707665565</v>
      </c>
      <c r="D1177" s="106" t="s">
        <v>2021</v>
      </c>
      <c r="E1177" s="106" t="b">
        <v>0</v>
      </c>
      <c r="F1177" s="106" t="b">
        <v>0</v>
      </c>
      <c r="G1177" s="106" t="b">
        <v>0</v>
      </c>
    </row>
    <row r="1178" spans="1:7" ht="15">
      <c r="A1178" s="108" t="s">
        <v>1616</v>
      </c>
      <c r="B1178" s="106">
        <v>2</v>
      </c>
      <c r="C1178" s="110">
        <v>0.00023946464707665565</v>
      </c>
      <c r="D1178" s="106" t="s">
        <v>2021</v>
      </c>
      <c r="E1178" s="106" t="b">
        <v>0</v>
      </c>
      <c r="F1178" s="106" t="b">
        <v>0</v>
      </c>
      <c r="G1178" s="106" t="b">
        <v>0</v>
      </c>
    </row>
    <row r="1179" spans="1:7" ht="15">
      <c r="A1179" s="108" t="s">
        <v>1617</v>
      </c>
      <c r="B1179" s="106">
        <v>2</v>
      </c>
      <c r="C1179" s="110">
        <v>0.00023946464707665565</v>
      </c>
      <c r="D1179" s="106" t="s">
        <v>2021</v>
      </c>
      <c r="E1179" s="106" t="b">
        <v>0</v>
      </c>
      <c r="F1179" s="106" t="b">
        <v>0</v>
      </c>
      <c r="G1179" s="106" t="b">
        <v>0</v>
      </c>
    </row>
    <row r="1180" spans="1:7" ht="15">
      <c r="A1180" s="108" t="s">
        <v>1618</v>
      </c>
      <c r="B1180" s="106">
        <v>2</v>
      </c>
      <c r="C1180" s="110">
        <v>0.00023946464707665565</v>
      </c>
      <c r="D1180" s="106" t="s">
        <v>2021</v>
      </c>
      <c r="E1180" s="106" t="b">
        <v>0</v>
      </c>
      <c r="F1180" s="106" t="b">
        <v>0</v>
      </c>
      <c r="G1180" s="106" t="b">
        <v>0</v>
      </c>
    </row>
    <row r="1181" spans="1:7" ht="15">
      <c r="A1181" s="108" t="s">
        <v>1619</v>
      </c>
      <c r="B1181" s="106">
        <v>2</v>
      </c>
      <c r="C1181" s="110">
        <v>0.00023946464707665565</v>
      </c>
      <c r="D1181" s="106" t="s">
        <v>2021</v>
      </c>
      <c r="E1181" s="106" t="b">
        <v>0</v>
      </c>
      <c r="F1181" s="106" t="b">
        <v>0</v>
      </c>
      <c r="G1181" s="106" t="b">
        <v>0</v>
      </c>
    </row>
    <row r="1182" spans="1:7" ht="15">
      <c r="A1182" s="108" t="s">
        <v>1620</v>
      </c>
      <c r="B1182" s="106">
        <v>2</v>
      </c>
      <c r="C1182" s="110">
        <v>0.0002861504404488612</v>
      </c>
      <c r="D1182" s="106" t="s">
        <v>2021</v>
      </c>
      <c r="E1182" s="106" t="b">
        <v>0</v>
      </c>
      <c r="F1182" s="106" t="b">
        <v>0</v>
      </c>
      <c r="G1182" s="106" t="b">
        <v>0</v>
      </c>
    </row>
    <row r="1183" spans="1:7" ht="15">
      <c r="A1183" s="108" t="s">
        <v>1621</v>
      </c>
      <c r="B1183" s="106">
        <v>2</v>
      </c>
      <c r="C1183" s="110">
        <v>0.0002861504404488612</v>
      </c>
      <c r="D1183" s="106" t="s">
        <v>2021</v>
      </c>
      <c r="E1183" s="106" t="b">
        <v>0</v>
      </c>
      <c r="F1183" s="106" t="b">
        <v>0</v>
      </c>
      <c r="G1183" s="106" t="b">
        <v>0</v>
      </c>
    </row>
    <row r="1184" spans="1:7" ht="15">
      <c r="A1184" s="108" t="s">
        <v>1622</v>
      </c>
      <c r="B1184" s="106">
        <v>2</v>
      </c>
      <c r="C1184" s="110">
        <v>0.00023946464707665565</v>
      </c>
      <c r="D1184" s="106" t="s">
        <v>2021</v>
      </c>
      <c r="E1184" s="106" t="b">
        <v>0</v>
      </c>
      <c r="F1184" s="106" t="b">
        <v>0</v>
      </c>
      <c r="G1184" s="106" t="b">
        <v>0</v>
      </c>
    </row>
    <row r="1185" spans="1:7" ht="15">
      <c r="A1185" s="108" t="s">
        <v>1623</v>
      </c>
      <c r="B1185" s="106">
        <v>2</v>
      </c>
      <c r="C1185" s="110">
        <v>0.0002861504404488612</v>
      </c>
      <c r="D1185" s="106" t="s">
        <v>2021</v>
      </c>
      <c r="E1185" s="106" t="b">
        <v>0</v>
      </c>
      <c r="F1185" s="106" t="b">
        <v>0</v>
      </c>
      <c r="G1185" s="106" t="b">
        <v>0</v>
      </c>
    </row>
    <row r="1186" spans="1:7" ht="15">
      <c r="A1186" s="108" t="s">
        <v>1624</v>
      </c>
      <c r="B1186" s="106">
        <v>2</v>
      </c>
      <c r="C1186" s="110">
        <v>0.0002861504404488612</v>
      </c>
      <c r="D1186" s="106" t="s">
        <v>2021</v>
      </c>
      <c r="E1186" s="106" t="b">
        <v>0</v>
      </c>
      <c r="F1186" s="106" t="b">
        <v>0</v>
      </c>
      <c r="G1186" s="106" t="b">
        <v>0</v>
      </c>
    </row>
    <row r="1187" spans="1:7" ht="15">
      <c r="A1187" s="108" t="s">
        <v>1625</v>
      </c>
      <c r="B1187" s="106">
        <v>2</v>
      </c>
      <c r="C1187" s="110">
        <v>0.00023946464707665565</v>
      </c>
      <c r="D1187" s="106" t="s">
        <v>2021</v>
      </c>
      <c r="E1187" s="106" t="b">
        <v>0</v>
      </c>
      <c r="F1187" s="106" t="b">
        <v>0</v>
      </c>
      <c r="G1187" s="106" t="b">
        <v>0</v>
      </c>
    </row>
    <row r="1188" spans="1:7" ht="15">
      <c r="A1188" s="108" t="s">
        <v>1626</v>
      </c>
      <c r="B1188" s="106">
        <v>2</v>
      </c>
      <c r="C1188" s="110">
        <v>0.0002861504404488612</v>
      </c>
      <c r="D1188" s="106" t="s">
        <v>2021</v>
      </c>
      <c r="E1188" s="106" t="b">
        <v>0</v>
      </c>
      <c r="F1188" s="106" t="b">
        <v>0</v>
      </c>
      <c r="G1188" s="106" t="b">
        <v>0</v>
      </c>
    </row>
    <row r="1189" spans="1:7" ht="15">
      <c r="A1189" s="108" t="s">
        <v>1627</v>
      </c>
      <c r="B1189" s="106">
        <v>2</v>
      </c>
      <c r="C1189" s="110">
        <v>0.00023946464707665565</v>
      </c>
      <c r="D1189" s="106" t="s">
        <v>2021</v>
      </c>
      <c r="E1189" s="106" t="b">
        <v>0</v>
      </c>
      <c r="F1189" s="106" t="b">
        <v>0</v>
      </c>
      <c r="G1189" s="106" t="b">
        <v>0</v>
      </c>
    </row>
    <row r="1190" spans="1:7" ht="15">
      <c r="A1190" s="108" t="s">
        <v>1628</v>
      </c>
      <c r="B1190" s="106">
        <v>2</v>
      </c>
      <c r="C1190" s="110">
        <v>0.0002861504404488612</v>
      </c>
      <c r="D1190" s="106" t="s">
        <v>2021</v>
      </c>
      <c r="E1190" s="106" t="b">
        <v>0</v>
      </c>
      <c r="F1190" s="106" t="b">
        <v>0</v>
      </c>
      <c r="G1190" s="106" t="b">
        <v>0</v>
      </c>
    </row>
    <row r="1191" spans="1:7" ht="15">
      <c r="A1191" s="108" t="s">
        <v>1629</v>
      </c>
      <c r="B1191" s="106">
        <v>2</v>
      </c>
      <c r="C1191" s="110">
        <v>0.00023946464707665565</v>
      </c>
      <c r="D1191" s="106" t="s">
        <v>2021</v>
      </c>
      <c r="E1191" s="106" t="b">
        <v>0</v>
      </c>
      <c r="F1191" s="106" t="b">
        <v>0</v>
      </c>
      <c r="G1191" s="106" t="b">
        <v>0</v>
      </c>
    </row>
    <row r="1192" spans="1:7" ht="15">
      <c r="A1192" s="108" t="s">
        <v>1630</v>
      </c>
      <c r="B1192" s="106">
        <v>2</v>
      </c>
      <c r="C1192" s="110">
        <v>0.0002861504404488612</v>
      </c>
      <c r="D1192" s="106" t="s">
        <v>2021</v>
      </c>
      <c r="E1192" s="106" t="b">
        <v>0</v>
      </c>
      <c r="F1192" s="106" t="b">
        <v>0</v>
      </c>
      <c r="G1192" s="106" t="b">
        <v>0</v>
      </c>
    </row>
    <row r="1193" spans="1:7" ht="15">
      <c r="A1193" s="108" t="s">
        <v>1631</v>
      </c>
      <c r="B1193" s="106">
        <v>2</v>
      </c>
      <c r="C1193" s="110">
        <v>0.00023946464707665565</v>
      </c>
      <c r="D1193" s="106" t="s">
        <v>2021</v>
      </c>
      <c r="E1193" s="106" t="b">
        <v>0</v>
      </c>
      <c r="F1193" s="106" t="b">
        <v>0</v>
      </c>
      <c r="G1193" s="106" t="b">
        <v>0</v>
      </c>
    </row>
    <row r="1194" spans="1:7" ht="15">
      <c r="A1194" s="108" t="s">
        <v>1632</v>
      </c>
      <c r="B1194" s="106">
        <v>2</v>
      </c>
      <c r="C1194" s="110">
        <v>0.00023946464707665565</v>
      </c>
      <c r="D1194" s="106" t="s">
        <v>2021</v>
      </c>
      <c r="E1194" s="106" t="b">
        <v>0</v>
      </c>
      <c r="F1194" s="106" t="b">
        <v>0</v>
      </c>
      <c r="G1194" s="106" t="b">
        <v>0</v>
      </c>
    </row>
    <row r="1195" spans="1:7" ht="15">
      <c r="A1195" s="108" t="s">
        <v>1633</v>
      </c>
      <c r="B1195" s="106">
        <v>2</v>
      </c>
      <c r="C1195" s="110">
        <v>0.00023946464707665565</v>
      </c>
      <c r="D1195" s="106" t="s">
        <v>2021</v>
      </c>
      <c r="E1195" s="106" t="b">
        <v>0</v>
      </c>
      <c r="F1195" s="106" t="b">
        <v>0</v>
      </c>
      <c r="G1195" s="106" t="b">
        <v>0</v>
      </c>
    </row>
    <row r="1196" spans="1:7" ht="15">
      <c r="A1196" s="108" t="s">
        <v>1634</v>
      </c>
      <c r="B1196" s="106">
        <v>2</v>
      </c>
      <c r="C1196" s="110">
        <v>0.00023946464707665565</v>
      </c>
      <c r="D1196" s="106" t="s">
        <v>2021</v>
      </c>
      <c r="E1196" s="106" t="b">
        <v>0</v>
      </c>
      <c r="F1196" s="106" t="b">
        <v>0</v>
      </c>
      <c r="G1196" s="106" t="b">
        <v>0</v>
      </c>
    </row>
    <row r="1197" spans="1:7" ht="15">
      <c r="A1197" s="108" t="s">
        <v>1635</v>
      </c>
      <c r="B1197" s="106">
        <v>2</v>
      </c>
      <c r="C1197" s="110">
        <v>0.00023946464707665565</v>
      </c>
      <c r="D1197" s="106" t="s">
        <v>2021</v>
      </c>
      <c r="E1197" s="106" t="b">
        <v>0</v>
      </c>
      <c r="F1197" s="106" t="b">
        <v>0</v>
      </c>
      <c r="G1197" s="106" t="b">
        <v>0</v>
      </c>
    </row>
    <row r="1198" spans="1:7" ht="15">
      <c r="A1198" s="108" t="s">
        <v>1636</v>
      </c>
      <c r="B1198" s="106">
        <v>2</v>
      </c>
      <c r="C1198" s="110">
        <v>0.00023946464707665565</v>
      </c>
      <c r="D1198" s="106" t="s">
        <v>2021</v>
      </c>
      <c r="E1198" s="106" t="b">
        <v>0</v>
      </c>
      <c r="F1198" s="106" t="b">
        <v>0</v>
      </c>
      <c r="G1198" s="106" t="b">
        <v>0</v>
      </c>
    </row>
    <row r="1199" spans="1:7" ht="15">
      <c r="A1199" s="108" t="s">
        <v>1637</v>
      </c>
      <c r="B1199" s="106">
        <v>2</v>
      </c>
      <c r="C1199" s="110">
        <v>0.00023946464707665565</v>
      </c>
      <c r="D1199" s="106" t="s">
        <v>2021</v>
      </c>
      <c r="E1199" s="106" t="b">
        <v>0</v>
      </c>
      <c r="F1199" s="106" t="b">
        <v>0</v>
      </c>
      <c r="G1199" s="106" t="b">
        <v>0</v>
      </c>
    </row>
    <row r="1200" spans="1:7" ht="15">
      <c r="A1200" s="108" t="s">
        <v>1638</v>
      </c>
      <c r="B1200" s="106">
        <v>2</v>
      </c>
      <c r="C1200" s="110">
        <v>0.00023946464707665565</v>
      </c>
      <c r="D1200" s="106" t="s">
        <v>2021</v>
      </c>
      <c r="E1200" s="106" t="b">
        <v>0</v>
      </c>
      <c r="F1200" s="106" t="b">
        <v>0</v>
      </c>
      <c r="G1200" s="106" t="b">
        <v>0</v>
      </c>
    </row>
    <row r="1201" spans="1:7" ht="15">
      <c r="A1201" s="108" t="s">
        <v>1639</v>
      </c>
      <c r="B1201" s="106">
        <v>2</v>
      </c>
      <c r="C1201" s="110">
        <v>0.00023946464707665565</v>
      </c>
      <c r="D1201" s="106" t="s">
        <v>2021</v>
      </c>
      <c r="E1201" s="106" t="b">
        <v>0</v>
      </c>
      <c r="F1201" s="106" t="b">
        <v>0</v>
      </c>
      <c r="G1201" s="106" t="b">
        <v>0</v>
      </c>
    </row>
    <row r="1202" spans="1:7" ht="15">
      <c r="A1202" s="108" t="s">
        <v>1640</v>
      </c>
      <c r="B1202" s="106">
        <v>2</v>
      </c>
      <c r="C1202" s="110">
        <v>0.0002861504404488612</v>
      </c>
      <c r="D1202" s="106" t="s">
        <v>2021</v>
      </c>
      <c r="E1202" s="106" t="b">
        <v>0</v>
      </c>
      <c r="F1202" s="106" t="b">
        <v>0</v>
      </c>
      <c r="G1202" s="106" t="b">
        <v>0</v>
      </c>
    </row>
    <row r="1203" spans="1:7" ht="15">
      <c r="A1203" s="108" t="s">
        <v>1641</v>
      </c>
      <c r="B1203" s="106">
        <v>2</v>
      </c>
      <c r="C1203" s="110">
        <v>0.0002861504404488612</v>
      </c>
      <c r="D1203" s="106" t="s">
        <v>2021</v>
      </c>
      <c r="E1203" s="106" t="b">
        <v>0</v>
      </c>
      <c r="F1203" s="106" t="b">
        <v>0</v>
      </c>
      <c r="G1203" s="106" t="b">
        <v>0</v>
      </c>
    </row>
    <row r="1204" spans="1:7" ht="15">
      <c r="A1204" s="108" t="s">
        <v>1642</v>
      </c>
      <c r="B1204" s="106">
        <v>2</v>
      </c>
      <c r="C1204" s="110">
        <v>0.00023946464707665565</v>
      </c>
      <c r="D1204" s="106" t="s">
        <v>2021</v>
      </c>
      <c r="E1204" s="106" t="b">
        <v>0</v>
      </c>
      <c r="F1204" s="106" t="b">
        <v>0</v>
      </c>
      <c r="G1204" s="106" t="b">
        <v>0</v>
      </c>
    </row>
    <row r="1205" spans="1:7" ht="15">
      <c r="A1205" s="108" t="s">
        <v>1643</v>
      </c>
      <c r="B1205" s="106">
        <v>2</v>
      </c>
      <c r="C1205" s="110">
        <v>0.0002861504404488612</v>
      </c>
      <c r="D1205" s="106" t="s">
        <v>2021</v>
      </c>
      <c r="E1205" s="106" t="b">
        <v>0</v>
      </c>
      <c r="F1205" s="106" t="b">
        <v>0</v>
      </c>
      <c r="G1205" s="106" t="b">
        <v>0</v>
      </c>
    </row>
    <row r="1206" spans="1:7" ht="15">
      <c r="A1206" s="108" t="s">
        <v>1644</v>
      </c>
      <c r="B1206" s="106">
        <v>2</v>
      </c>
      <c r="C1206" s="110">
        <v>0.0002861504404488612</v>
      </c>
      <c r="D1206" s="106" t="s">
        <v>2021</v>
      </c>
      <c r="E1206" s="106" t="b">
        <v>0</v>
      </c>
      <c r="F1206" s="106" t="b">
        <v>0</v>
      </c>
      <c r="G1206" s="106" t="b">
        <v>0</v>
      </c>
    </row>
    <row r="1207" spans="1:7" ht="15">
      <c r="A1207" s="108" t="s">
        <v>1645</v>
      </c>
      <c r="B1207" s="106">
        <v>2</v>
      </c>
      <c r="C1207" s="110">
        <v>0.0002861504404488612</v>
      </c>
      <c r="D1207" s="106" t="s">
        <v>2021</v>
      </c>
      <c r="E1207" s="106" t="b">
        <v>0</v>
      </c>
      <c r="F1207" s="106" t="b">
        <v>0</v>
      </c>
      <c r="G1207" s="106" t="b">
        <v>0</v>
      </c>
    </row>
    <row r="1208" spans="1:7" ht="15">
      <c r="A1208" s="108" t="s">
        <v>1646</v>
      </c>
      <c r="B1208" s="106">
        <v>2</v>
      </c>
      <c r="C1208" s="110">
        <v>0.0002861504404488612</v>
      </c>
      <c r="D1208" s="106" t="s">
        <v>2021</v>
      </c>
      <c r="E1208" s="106" t="b">
        <v>0</v>
      </c>
      <c r="F1208" s="106" t="b">
        <v>0</v>
      </c>
      <c r="G1208" s="106" t="b">
        <v>0</v>
      </c>
    </row>
    <row r="1209" spans="1:7" ht="15">
      <c r="A1209" s="108" t="s">
        <v>1647</v>
      </c>
      <c r="B1209" s="106">
        <v>2</v>
      </c>
      <c r="C1209" s="110">
        <v>0.0002861504404488612</v>
      </c>
      <c r="D1209" s="106" t="s">
        <v>2021</v>
      </c>
      <c r="E1209" s="106" t="b">
        <v>0</v>
      </c>
      <c r="F1209" s="106" t="b">
        <v>0</v>
      </c>
      <c r="G1209" s="106" t="b">
        <v>0</v>
      </c>
    </row>
    <row r="1210" spans="1:7" ht="15">
      <c r="A1210" s="108" t="s">
        <v>1648</v>
      </c>
      <c r="B1210" s="106">
        <v>2</v>
      </c>
      <c r="C1210" s="110">
        <v>0.00023946464707665565</v>
      </c>
      <c r="D1210" s="106" t="s">
        <v>2021</v>
      </c>
      <c r="E1210" s="106" t="b">
        <v>0</v>
      </c>
      <c r="F1210" s="106" t="b">
        <v>0</v>
      </c>
      <c r="G1210" s="106" t="b">
        <v>0</v>
      </c>
    </row>
    <row r="1211" spans="1:7" ht="15">
      <c r="A1211" s="108" t="s">
        <v>1649</v>
      </c>
      <c r="B1211" s="106">
        <v>2</v>
      </c>
      <c r="C1211" s="110">
        <v>0.00023946464707665565</v>
      </c>
      <c r="D1211" s="106" t="s">
        <v>2021</v>
      </c>
      <c r="E1211" s="106" t="b">
        <v>0</v>
      </c>
      <c r="F1211" s="106" t="b">
        <v>0</v>
      </c>
      <c r="G1211" s="106" t="b">
        <v>0</v>
      </c>
    </row>
    <row r="1212" spans="1:7" ht="15">
      <c r="A1212" s="108" t="s">
        <v>1650</v>
      </c>
      <c r="B1212" s="106">
        <v>2</v>
      </c>
      <c r="C1212" s="110">
        <v>0.00023946464707665565</v>
      </c>
      <c r="D1212" s="106" t="s">
        <v>2021</v>
      </c>
      <c r="E1212" s="106" t="b">
        <v>0</v>
      </c>
      <c r="F1212" s="106" t="b">
        <v>0</v>
      </c>
      <c r="G1212" s="106" t="b">
        <v>0</v>
      </c>
    </row>
    <row r="1213" spans="1:7" ht="15">
      <c r="A1213" s="108" t="s">
        <v>1651</v>
      </c>
      <c r="B1213" s="106">
        <v>2</v>
      </c>
      <c r="C1213" s="110">
        <v>0.00023946464707665565</v>
      </c>
      <c r="D1213" s="106" t="s">
        <v>2021</v>
      </c>
      <c r="E1213" s="106" t="b">
        <v>0</v>
      </c>
      <c r="F1213" s="106" t="b">
        <v>0</v>
      </c>
      <c r="G1213" s="106" t="b">
        <v>0</v>
      </c>
    </row>
    <row r="1214" spans="1:7" ht="15">
      <c r="A1214" s="108" t="s">
        <v>1652</v>
      </c>
      <c r="B1214" s="106">
        <v>2</v>
      </c>
      <c r="C1214" s="110">
        <v>0.00023946464707665565</v>
      </c>
      <c r="D1214" s="106" t="s">
        <v>2021</v>
      </c>
      <c r="E1214" s="106" t="b">
        <v>0</v>
      </c>
      <c r="F1214" s="106" t="b">
        <v>0</v>
      </c>
      <c r="G1214" s="106" t="b">
        <v>0</v>
      </c>
    </row>
    <row r="1215" spans="1:7" ht="15">
      <c r="A1215" s="108" t="s">
        <v>1653</v>
      </c>
      <c r="B1215" s="106">
        <v>2</v>
      </c>
      <c r="C1215" s="110">
        <v>0.00023946464707665565</v>
      </c>
      <c r="D1215" s="106" t="s">
        <v>2021</v>
      </c>
      <c r="E1215" s="106" t="b">
        <v>0</v>
      </c>
      <c r="F1215" s="106" t="b">
        <v>0</v>
      </c>
      <c r="G1215" s="106" t="b">
        <v>0</v>
      </c>
    </row>
    <row r="1216" spans="1:7" ht="15">
      <c r="A1216" s="108" t="s">
        <v>1654</v>
      </c>
      <c r="B1216" s="106">
        <v>2</v>
      </c>
      <c r="C1216" s="110">
        <v>0.0002861504404488612</v>
      </c>
      <c r="D1216" s="106" t="s">
        <v>2021</v>
      </c>
      <c r="E1216" s="106" t="b">
        <v>0</v>
      </c>
      <c r="F1216" s="106" t="b">
        <v>0</v>
      </c>
      <c r="G1216" s="106" t="b">
        <v>0</v>
      </c>
    </row>
    <row r="1217" spans="1:7" ht="15">
      <c r="A1217" s="108" t="s">
        <v>1655</v>
      </c>
      <c r="B1217" s="106">
        <v>2</v>
      </c>
      <c r="C1217" s="110">
        <v>0.00023946464707665565</v>
      </c>
      <c r="D1217" s="106" t="s">
        <v>2021</v>
      </c>
      <c r="E1217" s="106" t="b">
        <v>0</v>
      </c>
      <c r="F1217" s="106" t="b">
        <v>0</v>
      </c>
      <c r="G1217" s="106" t="b">
        <v>0</v>
      </c>
    </row>
    <row r="1218" spans="1:7" ht="15">
      <c r="A1218" s="108" t="s">
        <v>1656</v>
      </c>
      <c r="B1218" s="106">
        <v>2</v>
      </c>
      <c r="C1218" s="110">
        <v>0.00023946464707665565</v>
      </c>
      <c r="D1218" s="106" t="s">
        <v>2021</v>
      </c>
      <c r="E1218" s="106" t="b">
        <v>0</v>
      </c>
      <c r="F1218" s="106" t="b">
        <v>0</v>
      </c>
      <c r="G1218" s="106" t="b">
        <v>0</v>
      </c>
    </row>
    <row r="1219" spans="1:7" ht="15">
      <c r="A1219" s="108" t="s">
        <v>1657</v>
      </c>
      <c r="B1219" s="106">
        <v>2</v>
      </c>
      <c r="C1219" s="110">
        <v>0.00023946464707665565</v>
      </c>
      <c r="D1219" s="106" t="s">
        <v>2021</v>
      </c>
      <c r="E1219" s="106" t="b">
        <v>0</v>
      </c>
      <c r="F1219" s="106" t="b">
        <v>0</v>
      </c>
      <c r="G1219" s="106" t="b">
        <v>0</v>
      </c>
    </row>
    <row r="1220" spans="1:7" ht="15">
      <c r="A1220" s="108" t="s">
        <v>1658</v>
      </c>
      <c r="B1220" s="106">
        <v>2</v>
      </c>
      <c r="C1220" s="110">
        <v>0.0002861504404488612</v>
      </c>
      <c r="D1220" s="106" t="s">
        <v>2021</v>
      </c>
      <c r="E1220" s="106" t="b">
        <v>0</v>
      </c>
      <c r="F1220" s="106" t="b">
        <v>0</v>
      </c>
      <c r="G1220" s="106" t="b">
        <v>0</v>
      </c>
    </row>
    <row r="1221" spans="1:7" ht="15">
      <c r="A1221" s="108" t="s">
        <v>1659</v>
      </c>
      <c r="B1221" s="106">
        <v>2</v>
      </c>
      <c r="C1221" s="110">
        <v>0.00023946464707665565</v>
      </c>
      <c r="D1221" s="106" t="s">
        <v>2021</v>
      </c>
      <c r="E1221" s="106" t="b">
        <v>0</v>
      </c>
      <c r="F1221" s="106" t="b">
        <v>0</v>
      </c>
      <c r="G1221" s="106" t="b">
        <v>0</v>
      </c>
    </row>
    <row r="1222" spans="1:7" ht="15">
      <c r="A1222" s="108" t="s">
        <v>1660</v>
      </c>
      <c r="B1222" s="106">
        <v>2</v>
      </c>
      <c r="C1222" s="110">
        <v>0.0002861504404488612</v>
      </c>
      <c r="D1222" s="106" t="s">
        <v>2021</v>
      </c>
      <c r="E1222" s="106" t="b">
        <v>0</v>
      </c>
      <c r="F1222" s="106" t="b">
        <v>0</v>
      </c>
      <c r="G1222" s="106" t="b">
        <v>0</v>
      </c>
    </row>
    <row r="1223" spans="1:7" ht="15">
      <c r="A1223" s="108" t="s">
        <v>1661</v>
      </c>
      <c r="B1223" s="106">
        <v>2</v>
      </c>
      <c r="C1223" s="110">
        <v>0.0002861504404488612</v>
      </c>
      <c r="D1223" s="106" t="s">
        <v>2021</v>
      </c>
      <c r="E1223" s="106" t="b">
        <v>0</v>
      </c>
      <c r="F1223" s="106" t="b">
        <v>0</v>
      </c>
      <c r="G1223" s="106" t="b">
        <v>0</v>
      </c>
    </row>
    <row r="1224" spans="1:7" ht="15">
      <c r="A1224" s="108" t="s">
        <v>1662</v>
      </c>
      <c r="B1224" s="106">
        <v>2</v>
      </c>
      <c r="C1224" s="110">
        <v>0.0002861504404488612</v>
      </c>
      <c r="D1224" s="106" t="s">
        <v>2021</v>
      </c>
      <c r="E1224" s="106" t="b">
        <v>0</v>
      </c>
      <c r="F1224" s="106" t="b">
        <v>0</v>
      </c>
      <c r="G1224" s="106" t="b">
        <v>0</v>
      </c>
    </row>
    <row r="1225" spans="1:7" ht="15">
      <c r="A1225" s="108" t="s">
        <v>1663</v>
      </c>
      <c r="B1225" s="106">
        <v>2</v>
      </c>
      <c r="C1225" s="110">
        <v>0.00023946464707665565</v>
      </c>
      <c r="D1225" s="106" t="s">
        <v>2021</v>
      </c>
      <c r="E1225" s="106" t="b">
        <v>0</v>
      </c>
      <c r="F1225" s="106" t="b">
        <v>0</v>
      </c>
      <c r="G1225" s="106" t="b">
        <v>0</v>
      </c>
    </row>
    <row r="1226" spans="1:7" ht="15">
      <c r="A1226" s="108" t="s">
        <v>1664</v>
      </c>
      <c r="B1226" s="106">
        <v>2</v>
      </c>
      <c r="C1226" s="110">
        <v>0.0002861504404488612</v>
      </c>
      <c r="D1226" s="106" t="s">
        <v>2021</v>
      </c>
      <c r="E1226" s="106" t="b">
        <v>0</v>
      </c>
      <c r="F1226" s="106" t="b">
        <v>0</v>
      </c>
      <c r="G1226" s="106" t="b">
        <v>0</v>
      </c>
    </row>
    <row r="1227" spans="1:7" ht="15">
      <c r="A1227" s="108" t="s">
        <v>1665</v>
      </c>
      <c r="B1227" s="106">
        <v>2</v>
      </c>
      <c r="C1227" s="110">
        <v>0.0002861504404488612</v>
      </c>
      <c r="D1227" s="106" t="s">
        <v>2021</v>
      </c>
      <c r="E1227" s="106" t="b">
        <v>0</v>
      </c>
      <c r="F1227" s="106" t="b">
        <v>0</v>
      </c>
      <c r="G1227" s="106" t="b">
        <v>0</v>
      </c>
    </row>
    <row r="1228" spans="1:7" ht="15">
      <c r="A1228" s="108" t="s">
        <v>1666</v>
      </c>
      <c r="B1228" s="106">
        <v>2</v>
      </c>
      <c r="C1228" s="110">
        <v>0.0002861504404488612</v>
      </c>
      <c r="D1228" s="106" t="s">
        <v>2021</v>
      </c>
      <c r="E1228" s="106" t="b">
        <v>0</v>
      </c>
      <c r="F1228" s="106" t="b">
        <v>0</v>
      </c>
      <c r="G1228" s="106" t="b">
        <v>0</v>
      </c>
    </row>
    <row r="1229" spans="1:7" ht="15">
      <c r="A1229" s="108" t="s">
        <v>1667</v>
      </c>
      <c r="B1229" s="106">
        <v>2</v>
      </c>
      <c r="C1229" s="110">
        <v>0.00023946464707665565</v>
      </c>
      <c r="D1229" s="106" t="s">
        <v>2021</v>
      </c>
      <c r="E1229" s="106" t="b">
        <v>0</v>
      </c>
      <c r="F1229" s="106" t="b">
        <v>0</v>
      </c>
      <c r="G1229" s="106" t="b">
        <v>0</v>
      </c>
    </row>
    <row r="1230" spans="1:7" ht="15">
      <c r="A1230" s="108" t="s">
        <v>1668</v>
      </c>
      <c r="B1230" s="106">
        <v>2</v>
      </c>
      <c r="C1230" s="110">
        <v>0.0002861504404488612</v>
      </c>
      <c r="D1230" s="106" t="s">
        <v>2021</v>
      </c>
      <c r="E1230" s="106" t="b">
        <v>0</v>
      </c>
      <c r="F1230" s="106" t="b">
        <v>0</v>
      </c>
      <c r="G1230" s="106" t="b">
        <v>0</v>
      </c>
    </row>
    <row r="1231" spans="1:7" ht="15">
      <c r="A1231" s="108" t="s">
        <v>1669</v>
      </c>
      <c r="B1231" s="106">
        <v>2</v>
      </c>
      <c r="C1231" s="110">
        <v>0.00023946464707665565</v>
      </c>
      <c r="D1231" s="106" t="s">
        <v>2021</v>
      </c>
      <c r="E1231" s="106" t="b">
        <v>0</v>
      </c>
      <c r="F1231" s="106" t="b">
        <v>0</v>
      </c>
      <c r="G1231" s="106" t="b">
        <v>0</v>
      </c>
    </row>
    <row r="1232" spans="1:7" ht="15">
      <c r="A1232" s="108" t="s">
        <v>1670</v>
      </c>
      <c r="B1232" s="106">
        <v>2</v>
      </c>
      <c r="C1232" s="110">
        <v>0.00023946464707665565</v>
      </c>
      <c r="D1232" s="106" t="s">
        <v>2021</v>
      </c>
      <c r="E1232" s="106" t="b">
        <v>0</v>
      </c>
      <c r="F1232" s="106" t="b">
        <v>0</v>
      </c>
      <c r="G1232" s="106" t="b">
        <v>0</v>
      </c>
    </row>
    <row r="1233" spans="1:7" ht="15">
      <c r="A1233" s="108" t="s">
        <v>1671</v>
      </c>
      <c r="B1233" s="106">
        <v>2</v>
      </c>
      <c r="C1233" s="110">
        <v>0.00023946464707665565</v>
      </c>
      <c r="D1233" s="106" t="s">
        <v>2021</v>
      </c>
      <c r="E1233" s="106" t="b">
        <v>0</v>
      </c>
      <c r="F1233" s="106" t="b">
        <v>0</v>
      </c>
      <c r="G1233" s="106" t="b">
        <v>0</v>
      </c>
    </row>
    <row r="1234" spans="1:7" ht="15">
      <c r="A1234" s="108" t="s">
        <v>1672</v>
      </c>
      <c r="B1234" s="106">
        <v>2</v>
      </c>
      <c r="C1234" s="110">
        <v>0.00023946464707665565</v>
      </c>
      <c r="D1234" s="106" t="s">
        <v>2021</v>
      </c>
      <c r="E1234" s="106" t="b">
        <v>0</v>
      </c>
      <c r="F1234" s="106" t="b">
        <v>0</v>
      </c>
      <c r="G1234" s="106" t="b">
        <v>0</v>
      </c>
    </row>
    <row r="1235" spans="1:7" ht="15">
      <c r="A1235" s="108" t="s">
        <v>1673</v>
      </c>
      <c r="B1235" s="106">
        <v>2</v>
      </c>
      <c r="C1235" s="110">
        <v>0.00023946464707665565</v>
      </c>
      <c r="D1235" s="106" t="s">
        <v>2021</v>
      </c>
      <c r="E1235" s="106" t="b">
        <v>0</v>
      </c>
      <c r="F1235" s="106" t="b">
        <v>0</v>
      </c>
      <c r="G1235" s="106" t="b">
        <v>0</v>
      </c>
    </row>
    <row r="1236" spans="1:7" ht="15">
      <c r="A1236" s="108" t="s">
        <v>1674</v>
      </c>
      <c r="B1236" s="106">
        <v>2</v>
      </c>
      <c r="C1236" s="110">
        <v>0.00023946464707665565</v>
      </c>
      <c r="D1236" s="106" t="s">
        <v>2021</v>
      </c>
      <c r="E1236" s="106" t="b">
        <v>0</v>
      </c>
      <c r="F1236" s="106" t="b">
        <v>0</v>
      </c>
      <c r="G1236" s="106" t="b">
        <v>0</v>
      </c>
    </row>
    <row r="1237" spans="1:7" ht="15">
      <c r="A1237" s="108" t="s">
        <v>1675</v>
      </c>
      <c r="B1237" s="106">
        <v>2</v>
      </c>
      <c r="C1237" s="110">
        <v>0.00023946464707665565</v>
      </c>
      <c r="D1237" s="106" t="s">
        <v>2021</v>
      </c>
      <c r="E1237" s="106" t="b">
        <v>0</v>
      </c>
      <c r="F1237" s="106" t="b">
        <v>0</v>
      </c>
      <c r="G1237" s="106" t="b">
        <v>0</v>
      </c>
    </row>
    <row r="1238" spans="1:7" ht="15">
      <c r="A1238" s="108" t="s">
        <v>1676</v>
      </c>
      <c r="B1238" s="106">
        <v>2</v>
      </c>
      <c r="C1238" s="110">
        <v>0.00023946464707665565</v>
      </c>
      <c r="D1238" s="106" t="s">
        <v>2021</v>
      </c>
      <c r="E1238" s="106" t="b">
        <v>0</v>
      </c>
      <c r="F1238" s="106" t="b">
        <v>0</v>
      </c>
      <c r="G1238" s="106" t="b">
        <v>0</v>
      </c>
    </row>
    <row r="1239" spans="1:7" ht="15">
      <c r="A1239" s="108" t="s">
        <v>1677</v>
      </c>
      <c r="B1239" s="106">
        <v>2</v>
      </c>
      <c r="C1239" s="110">
        <v>0.00023946464707665565</v>
      </c>
      <c r="D1239" s="106" t="s">
        <v>2021</v>
      </c>
      <c r="E1239" s="106" t="b">
        <v>0</v>
      </c>
      <c r="F1239" s="106" t="b">
        <v>0</v>
      </c>
      <c r="G1239" s="106" t="b">
        <v>0</v>
      </c>
    </row>
    <row r="1240" spans="1:7" ht="15">
      <c r="A1240" s="108" t="s">
        <v>1678</v>
      </c>
      <c r="B1240" s="106">
        <v>2</v>
      </c>
      <c r="C1240" s="110">
        <v>0.00023946464707665565</v>
      </c>
      <c r="D1240" s="106" t="s">
        <v>2021</v>
      </c>
      <c r="E1240" s="106" t="b">
        <v>0</v>
      </c>
      <c r="F1240" s="106" t="b">
        <v>0</v>
      </c>
      <c r="G1240" s="106" t="b">
        <v>0</v>
      </c>
    </row>
    <row r="1241" spans="1:7" ht="15">
      <c r="A1241" s="108" t="s">
        <v>1679</v>
      </c>
      <c r="B1241" s="106">
        <v>2</v>
      </c>
      <c r="C1241" s="110">
        <v>0.00023946464707665565</v>
      </c>
      <c r="D1241" s="106" t="s">
        <v>2021</v>
      </c>
      <c r="E1241" s="106" t="b">
        <v>0</v>
      </c>
      <c r="F1241" s="106" t="b">
        <v>0</v>
      </c>
      <c r="G1241" s="106" t="b">
        <v>0</v>
      </c>
    </row>
    <row r="1242" spans="1:7" ht="15">
      <c r="A1242" s="108" t="s">
        <v>1680</v>
      </c>
      <c r="B1242" s="106">
        <v>2</v>
      </c>
      <c r="C1242" s="110">
        <v>0.00023946464707665565</v>
      </c>
      <c r="D1242" s="106" t="s">
        <v>2021</v>
      </c>
      <c r="E1242" s="106" t="b">
        <v>0</v>
      </c>
      <c r="F1242" s="106" t="b">
        <v>0</v>
      </c>
      <c r="G1242" s="106" t="b">
        <v>0</v>
      </c>
    </row>
    <row r="1243" spans="1:7" ht="15">
      <c r="A1243" s="108" t="s">
        <v>1681</v>
      </c>
      <c r="B1243" s="106">
        <v>2</v>
      </c>
      <c r="C1243" s="110">
        <v>0.00023946464707665565</v>
      </c>
      <c r="D1243" s="106" t="s">
        <v>2021</v>
      </c>
      <c r="E1243" s="106" t="b">
        <v>0</v>
      </c>
      <c r="F1243" s="106" t="b">
        <v>0</v>
      </c>
      <c r="G1243" s="106" t="b">
        <v>0</v>
      </c>
    </row>
    <row r="1244" spans="1:7" ht="15">
      <c r="A1244" s="108" t="s">
        <v>1682</v>
      </c>
      <c r="B1244" s="106">
        <v>2</v>
      </c>
      <c r="C1244" s="110">
        <v>0.0002861504404488612</v>
      </c>
      <c r="D1244" s="106" t="s">
        <v>2021</v>
      </c>
      <c r="E1244" s="106" t="b">
        <v>0</v>
      </c>
      <c r="F1244" s="106" t="b">
        <v>0</v>
      </c>
      <c r="G1244" s="106" t="b">
        <v>0</v>
      </c>
    </row>
    <row r="1245" spans="1:7" ht="15">
      <c r="A1245" s="108" t="s">
        <v>1683</v>
      </c>
      <c r="B1245" s="106">
        <v>2</v>
      </c>
      <c r="C1245" s="110">
        <v>0.00023946464707665565</v>
      </c>
      <c r="D1245" s="106" t="s">
        <v>2021</v>
      </c>
      <c r="E1245" s="106" t="b">
        <v>0</v>
      </c>
      <c r="F1245" s="106" t="b">
        <v>0</v>
      </c>
      <c r="G1245" s="106" t="b">
        <v>0</v>
      </c>
    </row>
    <row r="1246" spans="1:7" ht="15">
      <c r="A1246" s="108" t="s">
        <v>1684</v>
      </c>
      <c r="B1246" s="106">
        <v>2</v>
      </c>
      <c r="C1246" s="110">
        <v>0.00023946464707665565</v>
      </c>
      <c r="D1246" s="106" t="s">
        <v>2021</v>
      </c>
      <c r="E1246" s="106" t="b">
        <v>0</v>
      </c>
      <c r="F1246" s="106" t="b">
        <v>0</v>
      </c>
      <c r="G1246" s="106" t="b">
        <v>0</v>
      </c>
    </row>
    <row r="1247" spans="1:7" ht="15">
      <c r="A1247" s="108" t="s">
        <v>1685</v>
      </c>
      <c r="B1247" s="106">
        <v>2</v>
      </c>
      <c r="C1247" s="110">
        <v>0.0002861504404488612</v>
      </c>
      <c r="D1247" s="106" t="s">
        <v>2021</v>
      </c>
      <c r="E1247" s="106" t="b">
        <v>0</v>
      </c>
      <c r="F1247" s="106" t="b">
        <v>0</v>
      </c>
      <c r="G1247" s="106" t="b">
        <v>0</v>
      </c>
    </row>
    <row r="1248" spans="1:7" ht="15">
      <c r="A1248" s="108" t="s">
        <v>1686</v>
      </c>
      <c r="B1248" s="106">
        <v>2</v>
      </c>
      <c r="C1248" s="110">
        <v>0.00023946464707665565</v>
      </c>
      <c r="D1248" s="106" t="s">
        <v>2021</v>
      </c>
      <c r="E1248" s="106" t="b">
        <v>0</v>
      </c>
      <c r="F1248" s="106" t="b">
        <v>0</v>
      </c>
      <c r="G1248" s="106" t="b">
        <v>0</v>
      </c>
    </row>
    <row r="1249" spans="1:7" ht="15">
      <c r="A1249" s="108" t="s">
        <v>1687</v>
      </c>
      <c r="B1249" s="106">
        <v>2</v>
      </c>
      <c r="C1249" s="110">
        <v>0.00023946464707665565</v>
      </c>
      <c r="D1249" s="106" t="s">
        <v>2021</v>
      </c>
      <c r="E1249" s="106" t="b">
        <v>0</v>
      </c>
      <c r="F1249" s="106" t="b">
        <v>0</v>
      </c>
      <c r="G1249" s="106" t="b">
        <v>0</v>
      </c>
    </row>
    <row r="1250" spans="1:7" ht="15">
      <c r="A1250" s="108" t="s">
        <v>1688</v>
      </c>
      <c r="B1250" s="106">
        <v>2</v>
      </c>
      <c r="C1250" s="110">
        <v>0.00023946464707665565</v>
      </c>
      <c r="D1250" s="106" t="s">
        <v>2021</v>
      </c>
      <c r="E1250" s="106" t="b">
        <v>0</v>
      </c>
      <c r="F1250" s="106" t="b">
        <v>0</v>
      </c>
      <c r="G1250" s="106" t="b">
        <v>0</v>
      </c>
    </row>
    <row r="1251" spans="1:7" ht="15">
      <c r="A1251" s="108" t="s">
        <v>1689</v>
      </c>
      <c r="B1251" s="106">
        <v>2</v>
      </c>
      <c r="C1251" s="110">
        <v>0.00023946464707665565</v>
      </c>
      <c r="D1251" s="106" t="s">
        <v>2021</v>
      </c>
      <c r="E1251" s="106" t="b">
        <v>0</v>
      </c>
      <c r="F1251" s="106" t="b">
        <v>0</v>
      </c>
      <c r="G1251" s="106" t="b">
        <v>0</v>
      </c>
    </row>
    <row r="1252" spans="1:7" ht="15">
      <c r="A1252" s="108" t="s">
        <v>1690</v>
      </c>
      <c r="B1252" s="106">
        <v>2</v>
      </c>
      <c r="C1252" s="110">
        <v>0.0002861504404488612</v>
      </c>
      <c r="D1252" s="106" t="s">
        <v>2021</v>
      </c>
      <c r="E1252" s="106" t="b">
        <v>0</v>
      </c>
      <c r="F1252" s="106" t="b">
        <v>0</v>
      </c>
      <c r="G1252" s="106" t="b">
        <v>0</v>
      </c>
    </row>
    <row r="1253" spans="1:7" ht="15">
      <c r="A1253" s="108" t="s">
        <v>1691</v>
      </c>
      <c r="B1253" s="106">
        <v>2</v>
      </c>
      <c r="C1253" s="110">
        <v>0.0002861504404488612</v>
      </c>
      <c r="D1253" s="106" t="s">
        <v>2021</v>
      </c>
      <c r="E1253" s="106" t="b">
        <v>0</v>
      </c>
      <c r="F1253" s="106" t="b">
        <v>0</v>
      </c>
      <c r="G1253" s="106" t="b">
        <v>0</v>
      </c>
    </row>
    <row r="1254" spans="1:7" ht="15">
      <c r="A1254" s="108" t="s">
        <v>1692</v>
      </c>
      <c r="B1254" s="106">
        <v>2</v>
      </c>
      <c r="C1254" s="110">
        <v>0.00023946464707665565</v>
      </c>
      <c r="D1254" s="106" t="s">
        <v>2021</v>
      </c>
      <c r="E1254" s="106" t="b">
        <v>0</v>
      </c>
      <c r="F1254" s="106" t="b">
        <v>0</v>
      </c>
      <c r="G1254" s="106" t="b">
        <v>0</v>
      </c>
    </row>
    <row r="1255" spans="1:7" ht="15">
      <c r="A1255" s="108" t="s">
        <v>1693</v>
      </c>
      <c r="B1255" s="106">
        <v>2</v>
      </c>
      <c r="C1255" s="110">
        <v>0.00023946464707665565</v>
      </c>
      <c r="D1255" s="106" t="s">
        <v>2021</v>
      </c>
      <c r="E1255" s="106" t="b">
        <v>0</v>
      </c>
      <c r="F1255" s="106" t="b">
        <v>0</v>
      </c>
      <c r="G1255" s="106" t="b">
        <v>0</v>
      </c>
    </row>
    <row r="1256" spans="1:7" ht="15">
      <c r="A1256" s="108" t="s">
        <v>1694</v>
      </c>
      <c r="B1256" s="106">
        <v>2</v>
      </c>
      <c r="C1256" s="110">
        <v>0.00023946464707665565</v>
      </c>
      <c r="D1256" s="106" t="s">
        <v>2021</v>
      </c>
      <c r="E1256" s="106" t="b">
        <v>0</v>
      </c>
      <c r="F1256" s="106" t="b">
        <v>0</v>
      </c>
      <c r="G1256" s="106" t="b">
        <v>0</v>
      </c>
    </row>
    <row r="1257" spans="1:7" ht="15">
      <c r="A1257" s="108" t="s">
        <v>1695</v>
      </c>
      <c r="B1257" s="106">
        <v>2</v>
      </c>
      <c r="C1257" s="110">
        <v>0.00023946464707665565</v>
      </c>
      <c r="D1257" s="106" t="s">
        <v>2021</v>
      </c>
      <c r="E1257" s="106" t="b">
        <v>0</v>
      </c>
      <c r="F1257" s="106" t="b">
        <v>0</v>
      </c>
      <c r="G1257" s="106" t="b">
        <v>0</v>
      </c>
    </row>
    <row r="1258" spans="1:7" ht="15">
      <c r="A1258" s="108" t="s">
        <v>1696</v>
      </c>
      <c r="B1258" s="106">
        <v>2</v>
      </c>
      <c r="C1258" s="110">
        <v>0.00023946464707665565</v>
      </c>
      <c r="D1258" s="106" t="s">
        <v>2021</v>
      </c>
      <c r="E1258" s="106" t="b">
        <v>0</v>
      </c>
      <c r="F1258" s="106" t="b">
        <v>0</v>
      </c>
      <c r="G1258" s="106" t="b">
        <v>0</v>
      </c>
    </row>
    <row r="1259" spans="1:7" ht="15">
      <c r="A1259" s="108" t="s">
        <v>1697</v>
      </c>
      <c r="B1259" s="106">
        <v>2</v>
      </c>
      <c r="C1259" s="110">
        <v>0.00023946464707665565</v>
      </c>
      <c r="D1259" s="106" t="s">
        <v>2021</v>
      </c>
      <c r="E1259" s="106" t="b">
        <v>0</v>
      </c>
      <c r="F1259" s="106" t="b">
        <v>0</v>
      </c>
      <c r="G1259" s="106" t="b">
        <v>0</v>
      </c>
    </row>
    <row r="1260" spans="1:7" ht="15">
      <c r="A1260" s="108" t="s">
        <v>1698</v>
      </c>
      <c r="B1260" s="106">
        <v>2</v>
      </c>
      <c r="C1260" s="110">
        <v>0.00023946464707665565</v>
      </c>
      <c r="D1260" s="106" t="s">
        <v>2021</v>
      </c>
      <c r="E1260" s="106" t="b">
        <v>0</v>
      </c>
      <c r="F1260" s="106" t="b">
        <v>0</v>
      </c>
      <c r="G1260" s="106" t="b">
        <v>0</v>
      </c>
    </row>
    <row r="1261" spans="1:7" ht="15">
      <c r="A1261" s="108" t="s">
        <v>1699</v>
      </c>
      <c r="B1261" s="106">
        <v>2</v>
      </c>
      <c r="C1261" s="110">
        <v>0.00023946464707665565</v>
      </c>
      <c r="D1261" s="106" t="s">
        <v>2021</v>
      </c>
      <c r="E1261" s="106" t="b">
        <v>0</v>
      </c>
      <c r="F1261" s="106" t="b">
        <v>0</v>
      </c>
      <c r="G1261" s="106" t="b">
        <v>0</v>
      </c>
    </row>
    <row r="1262" spans="1:7" ht="15">
      <c r="A1262" s="108" t="s">
        <v>1700</v>
      </c>
      <c r="B1262" s="106">
        <v>2</v>
      </c>
      <c r="C1262" s="110">
        <v>0.00023946464707665565</v>
      </c>
      <c r="D1262" s="106" t="s">
        <v>2021</v>
      </c>
      <c r="E1262" s="106" t="b">
        <v>0</v>
      </c>
      <c r="F1262" s="106" t="b">
        <v>0</v>
      </c>
      <c r="G1262" s="106" t="b">
        <v>0</v>
      </c>
    </row>
    <row r="1263" spans="1:7" ht="15">
      <c r="A1263" s="108" t="s">
        <v>1701</v>
      </c>
      <c r="B1263" s="106">
        <v>2</v>
      </c>
      <c r="C1263" s="110">
        <v>0.00023946464707665565</v>
      </c>
      <c r="D1263" s="106" t="s">
        <v>2021</v>
      </c>
      <c r="E1263" s="106" t="b">
        <v>0</v>
      </c>
      <c r="F1263" s="106" t="b">
        <v>0</v>
      </c>
      <c r="G1263" s="106" t="b">
        <v>0</v>
      </c>
    </row>
    <row r="1264" spans="1:7" ht="15">
      <c r="A1264" s="108" t="s">
        <v>1702</v>
      </c>
      <c r="B1264" s="106">
        <v>2</v>
      </c>
      <c r="C1264" s="110">
        <v>0.00023946464707665565</v>
      </c>
      <c r="D1264" s="106" t="s">
        <v>2021</v>
      </c>
      <c r="E1264" s="106" t="b">
        <v>0</v>
      </c>
      <c r="F1264" s="106" t="b">
        <v>0</v>
      </c>
      <c r="G1264" s="106" t="b">
        <v>0</v>
      </c>
    </row>
    <row r="1265" spans="1:7" ht="15">
      <c r="A1265" s="108" t="s">
        <v>1703</v>
      </c>
      <c r="B1265" s="106">
        <v>2</v>
      </c>
      <c r="C1265" s="110">
        <v>0.00023946464707665565</v>
      </c>
      <c r="D1265" s="106" t="s">
        <v>2021</v>
      </c>
      <c r="E1265" s="106" t="b">
        <v>0</v>
      </c>
      <c r="F1265" s="106" t="b">
        <v>0</v>
      </c>
      <c r="G1265" s="106" t="b">
        <v>0</v>
      </c>
    </row>
    <row r="1266" spans="1:7" ht="15">
      <c r="A1266" s="108" t="s">
        <v>1704</v>
      </c>
      <c r="B1266" s="106">
        <v>2</v>
      </c>
      <c r="C1266" s="110">
        <v>0.00023946464707665565</v>
      </c>
      <c r="D1266" s="106" t="s">
        <v>2021</v>
      </c>
      <c r="E1266" s="106" t="b">
        <v>0</v>
      </c>
      <c r="F1266" s="106" t="b">
        <v>0</v>
      </c>
      <c r="G1266" s="106" t="b">
        <v>0</v>
      </c>
    </row>
    <row r="1267" spans="1:7" ht="15">
      <c r="A1267" s="108" t="s">
        <v>1705</v>
      </c>
      <c r="B1267" s="106">
        <v>2</v>
      </c>
      <c r="C1267" s="110">
        <v>0.0002861504404488612</v>
      </c>
      <c r="D1267" s="106" t="s">
        <v>2021</v>
      </c>
      <c r="E1267" s="106" t="b">
        <v>0</v>
      </c>
      <c r="F1267" s="106" t="b">
        <v>0</v>
      </c>
      <c r="G1267" s="106" t="b">
        <v>0</v>
      </c>
    </row>
    <row r="1268" spans="1:7" ht="15">
      <c r="A1268" s="108" t="s">
        <v>1706</v>
      </c>
      <c r="B1268" s="106">
        <v>2</v>
      </c>
      <c r="C1268" s="110">
        <v>0.00023946464707665565</v>
      </c>
      <c r="D1268" s="106" t="s">
        <v>2021</v>
      </c>
      <c r="E1268" s="106" t="b">
        <v>0</v>
      </c>
      <c r="F1268" s="106" t="b">
        <v>0</v>
      </c>
      <c r="G1268" s="106" t="b">
        <v>0</v>
      </c>
    </row>
    <row r="1269" spans="1:7" ht="15">
      <c r="A1269" s="108" t="s">
        <v>1707</v>
      </c>
      <c r="B1269" s="106">
        <v>2</v>
      </c>
      <c r="C1269" s="110">
        <v>0.0002861504404488612</v>
      </c>
      <c r="D1269" s="106" t="s">
        <v>2021</v>
      </c>
      <c r="E1269" s="106" t="b">
        <v>0</v>
      </c>
      <c r="F1269" s="106" t="b">
        <v>0</v>
      </c>
      <c r="G1269" s="106" t="b">
        <v>0</v>
      </c>
    </row>
    <row r="1270" spans="1:7" ht="15">
      <c r="A1270" s="108" t="s">
        <v>1708</v>
      </c>
      <c r="B1270" s="106">
        <v>2</v>
      </c>
      <c r="C1270" s="110">
        <v>0.00023946464707665565</v>
      </c>
      <c r="D1270" s="106" t="s">
        <v>2021</v>
      </c>
      <c r="E1270" s="106" t="b">
        <v>0</v>
      </c>
      <c r="F1270" s="106" t="b">
        <v>0</v>
      </c>
      <c r="G1270" s="106" t="b">
        <v>0</v>
      </c>
    </row>
    <row r="1271" spans="1:7" ht="15">
      <c r="A1271" s="108" t="s">
        <v>1709</v>
      </c>
      <c r="B1271" s="106">
        <v>2</v>
      </c>
      <c r="C1271" s="110">
        <v>0.00023946464707665565</v>
      </c>
      <c r="D1271" s="106" t="s">
        <v>2021</v>
      </c>
      <c r="E1271" s="106" t="b">
        <v>0</v>
      </c>
      <c r="F1271" s="106" t="b">
        <v>0</v>
      </c>
      <c r="G1271" s="106" t="b">
        <v>0</v>
      </c>
    </row>
    <row r="1272" spans="1:7" ht="15">
      <c r="A1272" s="108" t="s">
        <v>1710</v>
      </c>
      <c r="B1272" s="106">
        <v>2</v>
      </c>
      <c r="C1272" s="110">
        <v>0.00023946464707665565</v>
      </c>
      <c r="D1272" s="106" t="s">
        <v>2021</v>
      </c>
      <c r="E1272" s="106" t="b">
        <v>0</v>
      </c>
      <c r="F1272" s="106" t="b">
        <v>0</v>
      </c>
      <c r="G1272" s="106" t="b">
        <v>0</v>
      </c>
    </row>
    <row r="1273" spans="1:7" ht="15">
      <c r="A1273" s="108" t="s">
        <v>1711</v>
      </c>
      <c r="B1273" s="106">
        <v>2</v>
      </c>
      <c r="C1273" s="110">
        <v>0.00023946464707665565</v>
      </c>
      <c r="D1273" s="106" t="s">
        <v>2021</v>
      </c>
      <c r="E1273" s="106" t="b">
        <v>0</v>
      </c>
      <c r="F1273" s="106" t="b">
        <v>0</v>
      </c>
      <c r="G1273" s="106" t="b">
        <v>0</v>
      </c>
    </row>
    <row r="1274" spans="1:7" ht="15">
      <c r="A1274" s="108" t="s">
        <v>1712</v>
      </c>
      <c r="B1274" s="106">
        <v>2</v>
      </c>
      <c r="C1274" s="110">
        <v>0.0002861504404488612</v>
      </c>
      <c r="D1274" s="106" t="s">
        <v>2021</v>
      </c>
      <c r="E1274" s="106" t="b">
        <v>0</v>
      </c>
      <c r="F1274" s="106" t="b">
        <v>0</v>
      </c>
      <c r="G1274" s="106" t="b">
        <v>0</v>
      </c>
    </row>
    <row r="1275" spans="1:7" ht="15">
      <c r="A1275" s="108" t="s">
        <v>1713</v>
      </c>
      <c r="B1275" s="106">
        <v>2</v>
      </c>
      <c r="C1275" s="110">
        <v>0.00023946464707665565</v>
      </c>
      <c r="D1275" s="106" t="s">
        <v>2021</v>
      </c>
      <c r="E1275" s="106" t="b">
        <v>0</v>
      </c>
      <c r="F1275" s="106" t="b">
        <v>0</v>
      </c>
      <c r="G1275" s="106" t="b">
        <v>0</v>
      </c>
    </row>
    <row r="1276" spans="1:7" ht="15">
      <c r="A1276" s="108" t="s">
        <v>1714</v>
      </c>
      <c r="B1276" s="106">
        <v>2</v>
      </c>
      <c r="C1276" s="110">
        <v>0.00023946464707665565</v>
      </c>
      <c r="D1276" s="106" t="s">
        <v>2021</v>
      </c>
      <c r="E1276" s="106" t="b">
        <v>0</v>
      </c>
      <c r="F1276" s="106" t="b">
        <v>0</v>
      </c>
      <c r="G1276" s="106" t="b">
        <v>0</v>
      </c>
    </row>
    <row r="1277" spans="1:7" ht="15">
      <c r="A1277" s="108" t="s">
        <v>1715</v>
      </c>
      <c r="B1277" s="106">
        <v>2</v>
      </c>
      <c r="C1277" s="110">
        <v>0.0002861504404488612</v>
      </c>
      <c r="D1277" s="106" t="s">
        <v>2021</v>
      </c>
      <c r="E1277" s="106" t="b">
        <v>0</v>
      </c>
      <c r="F1277" s="106" t="b">
        <v>0</v>
      </c>
      <c r="G1277" s="106" t="b">
        <v>0</v>
      </c>
    </row>
    <row r="1278" spans="1:7" ht="15">
      <c r="A1278" s="108" t="s">
        <v>1716</v>
      </c>
      <c r="B1278" s="106">
        <v>2</v>
      </c>
      <c r="C1278" s="110">
        <v>0.00023946464707665565</v>
      </c>
      <c r="D1278" s="106" t="s">
        <v>2021</v>
      </c>
      <c r="E1278" s="106" t="b">
        <v>0</v>
      </c>
      <c r="F1278" s="106" t="b">
        <v>0</v>
      </c>
      <c r="G1278" s="106" t="b">
        <v>0</v>
      </c>
    </row>
    <row r="1279" spans="1:7" ht="15">
      <c r="A1279" s="108" t="s">
        <v>1717</v>
      </c>
      <c r="B1279" s="106">
        <v>2</v>
      </c>
      <c r="C1279" s="110">
        <v>0.00023946464707665565</v>
      </c>
      <c r="D1279" s="106" t="s">
        <v>2021</v>
      </c>
      <c r="E1279" s="106" t="b">
        <v>0</v>
      </c>
      <c r="F1279" s="106" t="b">
        <v>0</v>
      </c>
      <c r="G1279" s="106" t="b">
        <v>0</v>
      </c>
    </row>
    <row r="1280" spans="1:7" ht="15">
      <c r="A1280" s="108" t="s">
        <v>1718</v>
      </c>
      <c r="B1280" s="106">
        <v>2</v>
      </c>
      <c r="C1280" s="110">
        <v>0.0002861504404488612</v>
      </c>
      <c r="D1280" s="106" t="s">
        <v>2021</v>
      </c>
      <c r="E1280" s="106" t="b">
        <v>0</v>
      </c>
      <c r="F1280" s="106" t="b">
        <v>0</v>
      </c>
      <c r="G1280" s="106" t="b">
        <v>0</v>
      </c>
    </row>
    <row r="1281" spans="1:7" ht="15">
      <c r="A1281" s="108" t="s">
        <v>1719</v>
      </c>
      <c r="B1281" s="106">
        <v>2</v>
      </c>
      <c r="C1281" s="110">
        <v>0.0002861504404488612</v>
      </c>
      <c r="D1281" s="106" t="s">
        <v>2021</v>
      </c>
      <c r="E1281" s="106" t="b">
        <v>0</v>
      </c>
      <c r="F1281" s="106" t="b">
        <v>0</v>
      </c>
      <c r="G1281" s="106" t="b">
        <v>0</v>
      </c>
    </row>
    <row r="1282" spans="1:7" ht="15">
      <c r="A1282" s="108" t="s">
        <v>1720</v>
      </c>
      <c r="B1282" s="106">
        <v>2</v>
      </c>
      <c r="C1282" s="110">
        <v>0.00023946464707665565</v>
      </c>
      <c r="D1282" s="106" t="s">
        <v>2021</v>
      </c>
      <c r="E1282" s="106" t="b">
        <v>0</v>
      </c>
      <c r="F1282" s="106" t="b">
        <v>0</v>
      </c>
      <c r="G1282" s="106" t="b">
        <v>0</v>
      </c>
    </row>
    <row r="1283" spans="1:7" ht="15">
      <c r="A1283" s="108" t="s">
        <v>1721</v>
      </c>
      <c r="B1283" s="106">
        <v>2</v>
      </c>
      <c r="C1283" s="110">
        <v>0.00023946464707665565</v>
      </c>
      <c r="D1283" s="106" t="s">
        <v>2021</v>
      </c>
      <c r="E1283" s="106" t="b">
        <v>0</v>
      </c>
      <c r="F1283" s="106" t="b">
        <v>0</v>
      </c>
      <c r="G1283" s="106" t="b">
        <v>0</v>
      </c>
    </row>
    <row r="1284" spans="1:7" ht="15">
      <c r="A1284" s="108" t="s">
        <v>1722</v>
      </c>
      <c r="B1284" s="106">
        <v>2</v>
      </c>
      <c r="C1284" s="110">
        <v>0.0002861504404488612</v>
      </c>
      <c r="D1284" s="106" t="s">
        <v>2021</v>
      </c>
      <c r="E1284" s="106" t="b">
        <v>0</v>
      </c>
      <c r="F1284" s="106" t="b">
        <v>0</v>
      </c>
      <c r="G1284" s="106" t="b">
        <v>0</v>
      </c>
    </row>
    <row r="1285" spans="1:7" ht="15">
      <c r="A1285" s="108" t="s">
        <v>1723</v>
      </c>
      <c r="B1285" s="106">
        <v>2</v>
      </c>
      <c r="C1285" s="110">
        <v>0.00023946464707665565</v>
      </c>
      <c r="D1285" s="106" t="s">
        <v>2021</v>
      </c>
      <c r="E1285" s="106" t="b">
        <v>0</v>
      </c>
      <c r="F1285" s="106" t="b">
        <v>0</v>
      </c>
      <c r="G1285" s="106" t="b">
        <v>0</v>
      </c>
    </row>
    <row r="1286" spans="1:7" ht="15">
      <c r="A1286" s="108" t="s">
        <v>1724</v>
      </c>
      <c r="B1286" s="106">
        <v>2</v>
      </c>
      <c r="C1286" s="110">
        <v>0.00023946464707665565</v>
      </c>
      <c r="D1286" s="106" t="s">
        <v>2021</v>
      </c>
      <c r="E1286" s="106" t="b">
        <v>0</v>
      </c>
      <c r="F1286" s="106" t="b">
        <v>0</v>
      </c>
      <c r="G1286" s="106" t="b">
        <v>0</v>
      </c>
    </row>
    <row r="1287" spans="1:7" ht="15">
      <c r="A1287" s="108" t="s">
        <v>1725</v>
      </c>
      <c r="B1287" s="106">
        <v>2</v>
      </c>
      <c r="C1287" s="110">
        <v>0.0002861504404488612</v>
      </c>
      <c r="D1287" s="106" t="s">
        <v>2021</v>
      </c>
      <c r="E1287" s="106" t="b">
        <v>0</v>
      </c>
      <c r="F1287" s="106" t="b">
        <v>0</v>
      </c>
      <c r="G1287" s="106" t="b">
        <v>0</v>
      </c>
    </row>
    <row r="1288" spans="1:7" ht="15">
      <c r="A1288" s="108" t="s">
        <v>1726</v>
      </c>
      <c r="B1288" s="106">
        <v>2</v>
      </c>
      <c r="C1288" s="110">
        <v>0.00023946464707665565</v>
      </c>
      <c r="D1288" s="106" t="s">
        <v>2021</v>
      </c>
      <c r="E1288" s="106" t="b">
        <v>0</v>
      </c>
      <c r="F1288" s="106" t="b">
        <v>0</v>
      </c>
      <c r="G1288" s="106" t="b">
        <v>0</v>
      </c>
    </row>
    <row r="1289" spans="1:7" ht="15">
      <c r="A1289" s="108" t="s">
        <v>1727</v>
      </c>
      <c r="B1289" s="106">
        <v>2</v>
      </c>
      <c r="C1289" s="110">
        <v>0.00023946464707665565</v>
      </c>
      <c r="D1289" s="106" t="s">
        <v>2021</v>
      </c>
      <c r="E1289" s="106" t="b">
        <v>0</v>
      </c>
      <c r="F1289" s="106" t="b">
        <v>0</v>
      </c>
      <c r="G1289" s="106" t="b">
        <v>0</v>
      </c>
    </row>
    <row r="1290" spans="1:7" ht="15">
      <c r="A1290" s="108" t="s">
        <v>1728</v>
      </c>
      <c r="B1290" s="106">
        <v>2</v>
      </c>
      <c r="C1290" s="110">
        <v>0.0002861504404488612</v>
      </c>
      <c r="D1290" s="106" t="s">
        <v>2021</v>
      </c>
      <c r="E1290" s="106" t="b">
        <v>0</v>
      </c>
      <c r="F1290" s="106" t="b">
        <v>0</v>
      </c>
      <c r="G1290" s="106" t="b">
        <v>0</v>
      </c>
    </row>
    <row r="1291" spans="1:7" ht="15">
      <c r="A1291" s="108" t="s">
        <v>1729</v>
      </c>
      <c r="B1291" s="106">
        <v>2</v>
      </c>
      <c r="C1291" s="110">
        <v>0.0002861504404488612</v>
      </c>
      <c r="D1291" s="106" t="s">
        <v>2021</v>
      </c>
      <c r="E1291" s="106" t="b">
        <v>0</v>
      </c>
      <c r="F1291" s="106" t="b">
        <v>0</v>
      </c>
      <c r="G1291" s="106" t="b">
        <v>0</v>
      </c>
    </row>
    <row r="1292" spans="1:7" ht="15">
      <c r="A1292" s="108" t="s">
        <v>1730</v>
      </c>
      <c r="B1292" s="106">
        <v>2</v>
      </c>
      <c r="C1292" s="110">
        <v>0.00023946464707665565</v>
      </c>
      <c r="D1292" s="106" t="s">
        <v>2021</v>
      </c>
      <c r="E1292" s="106" t="b">
        <v>0</v>
      </c>
      <c r="F1292" s="106" t="b">
        <v>0</v>
      </c>
      <c r="G1292" s="106" t="b">
        <v>0</v>
      </c>
    </row>
    <row r="1293" spans="1:7" ht="15">
      <c r="A1293" s="108" t="s">
        <v>1731</v>
      </c>
      <c r="B1293" s="106">
        <v>2</v>
      </c>
      <c r="C1293" s="110">
        <v>0.00023946464707665565</v>
      </c>
      <c r="D1293" s="106" t="s">
        <v>2021</v>
      </c>
      <c r="E1293" s="106" t="b">
        <v>0</v>
      </c>
      <c r="F1293" s="106" t="b">
        <v>0</v>
      </c>
      <c r="G1293" s="106" t="b">
        <v>0</v>
      </c>
    </row>
    <row r="1294" spans="1:7" ht="15">
      <c r="A1294" s="108" t="s">
        <v>1732</v>
      </c>
      <c r="B1294" s="106">
        <v>2</v>
      </c>
      <c r="C1294" s="110">
        <v>0.00023946464707665565</v>
      </c>
      <c r="D1294" s="106" t="s">
        <v>2021</v>
      </c>
      <c r="E1294" s="106" t="b">
        <v>0</v>
      </c>
      <c r="F1294" s="106" t="b">
        <v>0</v>
      </c>
      <c r="G1294" s="106" t="b">
        <v>0</v>
      </c>
    </row>
    <row r="1295" spans="1:7" ht="15">
      <c r="A1295" s="108" t="s">
        <v>1733</v>
      </c>
      <c r="B1295" s="106">
        <v>2</v>
      </c>
      <c r="C1295" s="110">
        <v>0.0002861504404488612</v>
      </c>
      <c r="D1295" s="106" t="s">
        <v>2021</v>
      </c>
      <c r="E1295" s="106" t="b">
        <v>0</v>
      </c>
      <c r="F1295" s="106" t="b">
        <v>0</v>
      </c>
      <c r="G1295" s="106" t="b">
        <v>0</v>
      </c>
    </row>
    <row r="1296" spans="1:7" ht="15">
      <c r="A1296" s="108" t="s">
        <v>1734</v>
      </c>
      <c r="B1296" s="106">
        <v>2</v>
      </c>
      <c r="C1296" s="110">
        <v>0.00023946464707665565</v>
      </c>
      <c r="D1296" s="106" t="s">
        <v>2021</v>
      </c>
      <c r="E1296" s="106" t="b">
        <v>0</v>
      </c>
      <c r="F1296" s="106" t="b">
        <v>0</v>
      </c>
      <c r="G1296" s="106" t="b">
        <v>0</v>
      </c>
    </row>
    <row r="1297" spans="1:7" ht="15">
      <c r="A1297" s="108" t="s">
        <v>1735</v>
      </c>
      <c r="B1297" s="106">
        <v>2</v>
      </c>
      <c r="C1297" s="110">
        <v>0.00023946464707665565</v>
      </c>
      <c r="D1297" s="106" t="s">
        <v>2021</v>
      </c>
      <c r="E1297" s="106" t="b">
        <v>0</v>
      </c>
      <c r="F1297" s="106" t="b">
        <v>0</v>
      </c>
      <c r="G1297" s="106" t="b">
        <v>0</v>
      </c>
    </row>
    <row r="1298" spans="1:7" ht="15">
      <c r="A1298" s="108" t="s">
        <v>1736</v>
      </c>
      <c r="B1298" s="106">
        <v>2</v>
      </c>
      <c r="C1298" s="110">
        <v>0.00023946464707665565</v>
      </c>
      <c r="D1298" s="106" t="s">
        <v>2021</v>
      </c>
      <c r="E1298" s="106" t="b">
        <v>0</v>
      </c>
      <c r="F1298" s="106" t="b">
        <v>0</v>
      </c>
      <c r="G1298" s="106" t="b">
        <v>0</v>
      </c>
    </row>
    <row r="1299" spans="1:7" ht="15">
      <c r="A1299" s="108" t="s">
        <v>1737</v>
      </c>
      <c r="B1299" s="106">
        <v>2</v>
      </c>
      <c r="C1299" s="110">
        <v>0.00023946464707665565</v>
      </c>
      <c r="D1299" s="106" t="s">
        <v>2021</v>
      </c>
      <c r="E1299" s="106" t="b">
        <v>0</v>
      </c>
      <c r="F1299" s="106" t="b">
        <v>0</v>
      </c>
      <c r="G1299" s="106" t="b">
        <v>0</v>
      </c>
    </row>
    <row r="1300" spans="1:7" ht="15">
      <c r="A1300" s="108" t="s">
        <v>1738</v>
      </c>
      <c r="B1300" s="106">
        <v>2</v>
      </c>
      <c r="C1300" s="110">
        <v>0.00023946464707665565</v>
      </c>
      <c r="D1300" s="106" t="s">
        <v>2021</v>
      </c>
      <c r="E1300" s="106" t="b">
        <v>0</v>
      </c>
      <c r="F1300" s="106" t="b">
        <v>0</v>
      </c>
      <c r="G1300" s="106" t="b">
        <v>0</v>
      </c>
    </row>
    <row r="1301" spans="1:7" ht="15">
      <c r="A1301" s="108" t="s">
        <v>1739</v>
      </c>
      <c r="B1301" s="106">
        <v>2</v>
      </c>
      <c r="C1301" s="110">
        <v>0.00023946464707665565</v>
      </c>
      <c r="D1301" s="106" t="s">
        <v>2021</v>
      </c>
      <c r="E1301" s="106" t="b">
        <v>0</v>
      </c>
      <c r="F1301" s="106" t="b">
        <v>0</v>
      </c>
      <c r="G1301" s="106" t="b">
        <v>0</v>
      </c>
    </row>
    <row r="1302" spans="1:7" ht="15">
      <c r="A1302" s="108" t="s">
        <v>1740</v>
      </c>
      <c r="B1302" s="106">
        <v>2</v>
      </c>
      <c r="C1302" s="110">
        <v>0.00023946464707665565</v>
      </c>
      <c r="D1302" s="106" t="s">
        <v>2021</v>
      </c>
      <c r="E1302" s="106" t="b">
        <v>0</v>
      </c>
      <c r="F1302" s="106" t="b">
        <v>0</v>
      </c>
      <c r="G1302" s="106" t="b">
        <v>0</v>
      </c>
    </row>
    <row r="1303" spans="1:7" ht="15">
      <c r="A1303" s="108" t="s">
        <v>1741</v>
      </c>
      <c r="B1303" s="106">
        <v>2</v>
      </c>
      <c r="C1303" s="110">
        <v>0.00023946464707665565</v>
      </c>
      <c r="D1303" s="106" t="s">
        <v>2021</v>
      </c>
      <c r="E1303" s="106" t="b">
        <v>0</v>
      </c>
      <c r="F1303" s="106" t="b">
        <v>0</v>
      </c>
      <c r="G1303" s="106" t="b">
        <v>0</v>
      </c>
    </row>
    <row r="1304" spans="1:7" ht="15">
      <c r="A1304" s="108" t="s">
        <v>1742</v>
      </c>
      <c r="B1304" s="106">
        <v>2</v>
      </c>
      <c r="C1304" s="110">
        <v>0.00023946464707665565</v>
      </c>
      <c r="D1304" s="106" t="s">
        <v>2021</v>
      </c>
      <c r="E1304" s="106" t="b">
        <v>0</v>
      </c>
      <c r="F1304" s="106" t="b">
        <v>0</v>
      </c>
      <c r="G1304" s="106" t="b">
        <v>0</v>
      </c>
    </row>
    <row r="1305" spans="1:7" ht="15">
      <c r="A1305" s="108" t="s">
        <v>1743</v>
      </c>
      <c r="B1305" s="106">
        <v>2</v>
      </c>
      <c r="C1305" s="110">
        <v>0.0002861504404488612</v>
      </c>
      <c r="D1305" s="106" t="s">
        <v>2021</v>
      </c>
      <c r="E1305" s="106" t="b">
        <v>0</v>
      </c>
      <c r="F1305" s="106" t="b">
        <v>0</v>
      </c>
      <c r="G1305" s="106" t="b">
        <v>0</v>
      </c>
    </row>
    <row r="1306" spans="1:7" ht="15">
      <c r="A1306" s="108" t="s">
        <v>1744</v>
      </c>
      <c r="B1306" s="106">
        <v>2</v>
      </c>
      <c r="C1306" s="110">
        <v>0.0002861504404488612</v>
      </c>
      <c r="D1306" s="106" t="s">
        <v>2021</v>
      </c>
      <c r="E1306" s="106" t="b">
        <v>0</v>
      </c>
      <c r="F1306" s="106" t="b">
        <v>0</v>
      </c>
      <c r="G1306" s="106" t="b">
        <v>0</v>
      </c>
    </row>
    <row r="1307" spans="1:7" ht="15">
      <c r="A1307" s="108" t="s">
        <v>1745</v>
      </c>
      <c r="B1307" s="106">
        <v>2</v>
      </c>
      <c r="C1307" s="110">
        <v>0.00023946464707665565</v>
      </c>
      <c r="D1307" s="106" t="s">
        <v>2021</v>
      </c>
      <c r="E1307" s="106" t="b">
        <v>0</v>
      </c>
      <c r="F1307" s="106" t="b">
        <v>0</v>
      </c>
      <c r="G1307" s="106" t="b">
        <v>0</v>
      </c>
    </row>
    <row r="1308" spans="1:7" ht="15">
      <c r="A1308" s="108" t="s">
        <v>1746</v>
      </c>
      <c r="B1308" s="106">
        <v>2</v>
      </c>
      <c r="C1308" s="110">
        <v>0.0002861504404488612</v>
      </c>
      <c r="D1308" s="106" t="s">
        <v>2021</v>
      </c>
      <c r="E1308" s="106" t="b">
        <v>0</v>
      </c>
      <c r="F1308" s="106" t="b">
        <v>0</v>
      </c>
      <c r="G1308" s="106" t="b">
        <v>0</v>
      </c>
    </row>
    <row r="1309" spans="1:7" ht="15">
      <c r="A1309" s="108" t="s">
        <v>1747</v>
      </c>
      <c r="B1309" s="106">
        <v>2</v>
      </c>
      <c r="C1309" s="110">
        <v>0.0002861504404488612</v>
      </c>
      <c r="D1309" s="106" t="s">
        <v>2021</v>
      </c>
      <c r="E1309" s="106" t="b">
        <v>0</v>
      </c>
      <c r="F1309" s="106" t="b">
        <v>0</v>
      </c>
      <c r="G1309" s="106" t="b">
        <v>0</v>
      </c>
    </row>
    <row r="1310" spans="1:7" ht="15">
      <c r="A1310" s="108" t="s">
        <v>1748</v>
      </c>
      <c r="B1310" s="106">
        <v>2</v>
      </c>
      <c r="C1310" s="110">
        <v>0.00023946464707665565</v>
      </c>
      <c r="D1310" s="106" t="s">
        <v>2021</v>
      </c>
      <c r="E1310" s="106" t="b">
        <v>0</v>
      </c>
      <c r="F1310" s="106" t="b">
        <v>0</v>
      </c>
      <c r="G1310" s="106" t="b">
        <v>0</v>
      </c>
    </row>
    <row r="1311" spans="1:7" ht="15">
      <c r="A1311" s="108" t="s">
        <v>1749</v>
      </c>
      <c r="B1311" s="106">
        <v>2</v>
      </c>
      <c r="C1311" s="110">
        <v>0.00023946464707665565</v>
      </c>
      <c r="D1311" s="106" t="s">
        <v>2021</v>
      </c>
      <c r="E1311" s="106" t="b">
        <v>0</v>
      </c>
      <c r="F1311" s="106" t="b">
        <v>0</v>
      </c>
      <c r="G1311" s="106" t="b">
        <v>0</v>
      </c>
    </row>
    <row r="1312" spans="1:7" ht="15">
      <c r="A1312" s="108" t="s">
        <v>1750</v>
      </c>
      <c r="B1312" s="106">
        <v>2</v>
      </c>
      <c r="C1312" s="110">
        <v>0.0002861504404488612</v>
      </c>
      <c r="D1312" s="106" t="s">
        <v>2021</v>
      </c>
      <c r="E1312" s="106" t="b">
        <v>0</v>
      </c>
      <c r="F1312" s="106" t="b">
        <v>0</v>
      </c>
      <c r="G1312" s="106" t="b">
        <v>0</v>
      </c>
    </row>
    <row r="1313" spans="1:7" ht="15">
      <c r="A1313" s="108" t="s">
        <v>1751</v>
      </c>
      <c r="B1313" s="106">
        <v>2</v>
      </c>
      <c r="C1313" s="110">
        <v>0.00023946464707665565</v>
      </c>
      <c r="D1313" s="106" t="s">
        <v>2021</v>
      </c>
      <c r="E1313" s="106" t="b">
        <v>0</v>
      </c>
      <c r="F1313" s="106" t="b">
        <v>0</v>
      </c>
      <c r="G1313" s="106" t="b">
        <v>0</v>
      </c>
    </row>
    <row r="1314" spans="1:7" ht="15">
      <c r="A1314" s="108" t="s">
        <v>1752</v>
      </c>
      <c r="B1314" s="106">
        <v>2</v>
      </c>
      <c r="C1314" s="110">
        <v>0.00023946464707665565</v>
      </c>
      <c r="D1314" s="106" t="s">
        <v>2021</v>
      </c>
      <c r="E1314" s="106" t="b">
        <v>0</v>
      </c>
      <c r="F1314" s="106" t="b">
        <v>0</v>
      </c>
      <c r="G1314" s="106" t="b">
        <v>0</v>
      </c>
    </row>
    <row r="1315" spans="1:7" ht="15">
      <c r="A1315" s="108" t="s">
        <v>1753</v>
      </c>
      <c r="B1315" s="106">
        <v>2</v>
      </c>
      <c r="C1315" s="110">
        <v>0.00023946464707665565</v>
      </c>
      <c r="D1315" s="106" t="s">
        <v>2021</v>
      </c>
      <c r="E1315" s="106" t="b">
        <v>0</v>
      </c>
      <c r="F1315" s="106" t="b">
        <v>0</v>
      </c>
      <c r="G1315" s="106" t="b">
        <v>0</v>
      </c>
    </row>
    <row r="1316" spans="1:7" ht="15">
      <c r="A1316" s="108" t="s">
        <v>1754</v>
      </c>
      <c r="B1316" s="106">
        <v>2</v>
      </c>
      <c r="C1316" s="110">
        <v>0.00023946464707665565</v>
      </c>
      <c r="D1316" s="106" t="s">
        <v>2021</v>
      </c>
      <c r="E1316" s="106" t="b">
        <v>0</v>
      </c>
      <c r="F1316" s="106" t="b">
        <v>0</v>
      </c>
      <c r="G1316" s="106" t="b">
        <v>0</v>
      </c>
    </row>
    <row r="1317" spans="1:7" ht="15">
      <c r="A1317" s="108" t="s">
        <v>1755</v>
      </c>
      <c r="B1317" s="106">
        <v>2</v>
      </c>
      <c r="C1317" s="110">
        <v>0.0002861504404488612</v>
      </c>
      <c r="D1317" s="106" t="s">
        <v>2021</v>
      </c>
      <c r="E1317" s="106" t="b">
        <v>0</v>
      </c>
      <c r="F1317" s="106" t="b">
        <v>0</v>
      </c>
      <c r="G1317" s="106" t="b">
        <v>0</v>
      </c>
    </row>
    <row r="1318" spans="1:7" ht="15">
      <c r="A1318" s="108" t="s">
        <v>1756</v>
      </c>
      <c r="B1318" s="106">
        <v>2</v>
      </c>
      <c r="C1318" s="110">
        <v>0.00023946464707665565</v>
      </c>
      <c r="D1318" s="106" t="s">
        <v>2021</v>
      </c>
      <c r="E1318" s="106" t="b">
        <v>0</v>
      </c>
      <c r="F1318" s="106" t="b">
        <v>0</v>
      </c>
      <c r="G1318" s="106" t="b">
        <v>0</v>
      </c>
    </row>
    <row r="1319" spans="1:7" ht="15">
      <c r="A1319" s="108" t="s">
        <v>1757</v>
      </c>
      <c r="B1319" s="106">
        <v>2</v>
      </c>
      <c r="C1319" s="110">
        <v>0.00023946464707665565</v>
      </c>
      <c r="D1319" s="106" t="s">
        <v>2021</v>
      </c>
      <c r="E1319" s="106" t="b">
        <v>0</v>
      </c>
      <c r="F1319" s="106" t="b">
        <v>0</v>
      </c>
      <c r="G1319" s="106" t="b">
        <v>0</v>
      </c>
    </row>
    <row r="1320" spans="1:7" ht="15">
      <c r="A1320" s="108" t="s">
        <v>1758</v>
      </c>
      <c r="B1320" s="106">
        <v>2</v>
      </c>
      <c r="C1320" s="110">
        <v>0.00023946464707665565</v>
      </c>
      <c r="D1320" s="106" t="s">
        <v>2021</v>
      </c>
      <c r="E1320" s="106" t="b">
        <v>0</v>
      </c>
      <c r="F1320" s="106" t="b">
        <v>0</v>
      </c>
      <c r="G1320" s="106" t="b">
        <v>0</v>
      </c>
    </row>
    <row r="1321" spans="1:7" ht="15">
      <c r="A1321" s="108" t="s">
        <v>1759</v>
      </c>
      <c r="B1321" s="106">
        <v>2</v>
      </c>
      <c r="C1321" s="110">
        <v>0.00023946464707665565</v>
      </c>
      <c r="D1321" s="106" t="s">
        <v>2021</v>
      </c>
      <c r="E1321" s="106" t="b">
        <v>0</v>
      </c>
      <c r="F1321" s="106" t="b">
        <v>0</v>
      </c>
      <c r="G1321" s="106" t="b">
        <v>0</v>
      </c>
    </row>
    <row r="1322" spans="1:7" ht="15">
      <c r="A1322" s="108" t="s">
        <v>1760</v>
      </c>
      <c r="B1322" s="106">
        <v>2</v>
      </c>
      <c r="C1322" s="110">
        <v>0.00023946464707665565</v>
      </c>
      <c r="D1322" s="106" t="s">
        <v>2021</v>
      </c>
      <c r="E1322" s="106" t="b">
        <v>0</v>
      </c>
      <c r="F1322" s="106" t="b">
        <v>0</v>
      </c>
      <c r="G1322" s="106" t="b">
        <v>0</v>
      </c>
    </row>
    <row r="1323" spans="1:7" ht="15">
      <c r="A1323" s="108" t="s">
        <v>1761</v>
      </c>
      <c r="B1323" s="106">
        <v>2</v>
      </c>
      <c r="C1323" s="110">
        <v>0.00023946464707665565</v>
      </c>
      <c r="D1323" s="106" t="s">
        <v>2021</v>
      </c>
      <c r="E1323" s="106" t="b">
        <v>0</v>
      </c>
      <c r="F1323" s="106" t="b">
        <v>0</v>
      </c>
      <c r="G1323" s="106" t="b">
        <v>0</v>
      </c>
    </row>
    <row r="1324" spans="1:7" ht="15">
      <c r="A1324" s="108" t="s">
        <v>1762</v>
      </c>
      <c r="B1324" s="106">
        <v>2</v>
      </c>
      <c r="C1324" s="110">
        <v>0.00023946464707665565</v>
      </c>
      <c r="D1324" s="106" t="s">
        <v>2021</v>
      </c>
      <c r="E1324" s="106" t="b">
        <v>0</v>
      </c>
      <c r="F1324" s="106" t="b">
        <v>0</v>
      </c>
      <c r="G1324" s="106" t="b">
        <v>0</v>
      </c>
    </row>
    <row r="1325" spans="1:7" ht="15">
      <c r="A1325" s="108" t="s">
        <v>1763</v>
      </c>
      <c r="B1325" s="106">
        <v>2</v>
      </c>
      <c r="C1325" s="110">
        <v>0.0002861504404488612</v>
      </c>
      <c r="D1325" s="106" t="s">
        <v>2021</v>
      </c>
      <c r="E1325" s="106" t="b">
        <v>0</v>
      </c>
      <c r="F1325" s="106" t="b">
        <v>0</v>
      </c>
      <c r="G1325" s="106" t="b">
        <v>0</v>
      </c>
    </row>
    <row r="1326" spans="1:7" ht="15">
      <c r="A1326" s="108" t="s">
        <v>1764</v>
      </c>
      <c r="B1326" s="106">
        <v>2</v>
      </c>
      <c r="C1326" s="110">
        <v>0.00023946464707665565</v>
      </c>
      <c r="D1326" s="106" t="s">
        <v>2021</v>
      </c>
      <c r="E1326" s="106" t="b">
        <v>0</v>
      </c>
      <c r="F1326" s="106" t="b">
        <v>0</v>
      </c>
      <c r="G1326" s="106" t="b">
        <v>0</v>
      </c>
    </row>
    <row r="1327" spans="1:7" ht="15">
      <c r="A1327" s="108" t="s">
        <v>1765</v>
      </c>
      <c r="B1327" s="106">
        <v>2</v>
      </c>
      <c r="C1327" s="110">
        <v>0.0002861504404488612</v>
      </c>
      <c r="D1327" s="106" t="s">
        <v>2021</v>
      </c>
      <c r="E1327" s="106" t="b">
        <v>0</v>
      </c>
      <c r="F1327" s="106" t="b">
        <v>0</v>
      </c>
      <c r="G1327" s="106" t="b">
        <v>0</v>
      </c>
    </row>
    <row r="1328" spans="1:7" ht="15">
      <c r="A1328" s="108" t="s">
        <v>1766</v>
      </c>
      <c r="B1328" s="106">
        <v>2</v>
      </c>
      <c r="C1328" s="110">
        <v>0.00023946464707665565</v>
      </c>
      <c r="D1328" s="106" t="s">
        <v>2021</v>
      </c>
      <c r="E1328" s="106" t="b">
        <v>0</v>
      </c>
      <c r="F1328" s="106" t="b">
        <v>0</v>
      </c>
      <c r="G1328" s="106" t="b">
        <v>0</v>
      </c>
    </row>
    <row r="1329" spans="1:7" ht="15">
      <c r="A1329" s="108" t="s">
        <v>1767</v>
      </c>
      <c r="B1329" s="106">
        <v>2</v>
      </c>
      <c r="C1329" s="110">
        <v>0.00023946464707665565</v>
      </c>
      <c r="D1329" s="106" t="s">
        <v>2021</v>
      </c>
      <c r="E1329" s="106" t="b">
        <v>0</v>
      </c>
      <c r="F1329" s="106" t="b">
        <v>0</v>
      </c>
      <c r="G1329" s="106" t="b">
        <v>0</v>
      </c>
    </row>
    <row r="1330" spans="1:7" ht="15">
      <c r="A1330" s="108" t="s">
        <v>1768</v>
      </c>
      <c r="B1330" s="106">
        <v>2</v>
      </c>
      <c r="C1330" s="110">
        <v>0.0002861504404488612</v>
      </c>
      <c r="D1330" s="106" t="s">
        <v>2021</v>
      </c>
      <c r="E1330" s="106" t="b">
        <v>0</v>
      </c>
      <c r="F1330" s="106" t="b">
        <v>0</v>
      </c>
      <c r="G1330" s="106" t="b">
        <v>0</v>
      </c>
    </row>
    <row r="1331" spans="1:7" ht="15">
      <c r="A1331" s="108" t="s">
        <v>1769</v>
      </c>
      <c r="B1331" s="106">
        <v>2</v>
      </c>
      <c r="C1331" s="110">
        <v>0.00023946464707665565</v>
      </c>
      <c r="D1331" s="106" t="s">
        <v>2021</v>
      </c>
      <c r="E1331" s="106" t="b">
        <v>0</v>
      </c>
      <c r="F1331" s="106" t="b">
        <v>0</v>
      </c>
      <c r="G1331" s="106" t="b">
        <v>0</v>
      </c>
    </row>
    <row r="1332" spans="1:7" ht="15">
      <c r="A1332" s="108" t="s">
        <v>1770</v>
      </c>
      <c r="B1332" s="106">
        <v>2</v>
      </c>
      <c r="C1332" s="110">
        <v>0.0002861504404488612</v>
      </c>
      <c r="D1332" s="106" t="s">
        <v>2021</v>
      </c>
      <c r="E1332" s="106" t="b">
        <v>0</v>
      </c>
      <c r="F1332" s="106" t="b">
        <v>0</v>
      </c>
      <c r="G1332" s="106" t="b">
        <v>0</v>
      </c>
    </row>
    <row r="1333" spans="1:7" ht="15">
      <c r="A1333" s="108" t="s">
        <v>1771</v>
      </c>
      <c r="B1333" s="106">
        <v>2</v>
      </c>
      <c r="C1333" s="110">
        <v>0.00023946464707665565</v>
      </c>
      <c r="D1333" s="106" t="s">
        <v>2021</v>
      </c>
      <c r="E1333" s="106" t="b">
        <v>0</v>
      </c>
      <c r="F1333" s="106" t="b">
        <v>0</v>
      </c>
      <c r="G1333" s="106" t="b">
        <v>0</v>
      </c>
    </row>
    <row r="1334" spans="1:7" ht="15">
      <c r="A1334" s="108" t="s">
        <v>1772</v>
      </c>
      <c r="B1334" s="106">
        <v>2</v>
      </c>
      <c r="C1334" s="110">
        <v>0.0002861504404488612</v>
      </c>
      <c r="D1334" s="106" t="s">
        <v>2021</v>
      </c>
      <c r="E1334" s="106" t="b">
        <v>0</v>
      </c>
      <c r="F1334" s="106" t="b">
        <v>0</v>
      </c>
      <c r="G1334" s="106" t="b">
        <v>0</v>
      </c>
    </row>
    <row r="1335" spans="1:7" ht="15">
      <c r="A1335" s="108" t="s">
        <v>1773</v>
      </c>
      <c r="B1335" s="106">
        <v>2</v>
      </c>
      <c r="C1335" s="110">
        <v>0.00023946464707665565</v>
      </c>
      <c r="D1335" s="106" t="s">
        <v>2021</v>
      </c>
      <c r="E1335" s="106" t="b">
        <v>0</v>
      </c>
      <c r="F1335" s="106" t="b">
        <v>0</v>
      </c>
      <c r="G1335" s="106" t="b">
        <v>0</v>
      </c>
    </row>
    <row r="1336" spans="1:7" ht="15">
      <c r="A1336" s="108" t="s">
        <v>1774</v>
      </c>
      <c r="B1336" s="106">
        <v>2</v>
      </c>
      <c r="C1336" s="110">
        <v>0.0002861504404488612</v>
      </c>
      <c r="D1336" s="106" t="s">
        <v>2021</v>
      </c>
      <c r="E1336" s="106" t="b">
        <v>0</v>
      </c>
      <c r="F1336" s="106" t="b">
        <v>0</v>
      </c>
      <c r="G1336" s="106" t="b">
        <v>0</v>
      </c>
    </row>
    <row r="1337" spans="1:7" ht="15">
      <c r="A1337" s="108" t="s">
        <v>1775</v>
      </c>
      <c r="B1337" s="106">
        <v>2</v>
      </c>
      <c r="C1337" s="110">
        <v>0.00023946464707665565</v>
      </c>
      <c r="D1337" s="106" t="s">
        <v>2021</v>
      </c>
      <c r="E1337" s="106" t="b">
        <v>0</v>
      </c>
      <c r="F1337" s="106" t="b">
        <v>0</v>
      </c>
      <c r="G1337" s="106" t="b">
        <v>0</v>
      </c>
    </row>
    <row r="1338" spans="1:7" ht="15">
      <c r="A1338" s="108" t="s">
        <v>1776</v>
      </c>
      <c r="B1338" s="106">
        <v>2</v>
      </c>
      <c r="C1338" s="110">
        <v>0.00023946464707665565</v>
      </c>
      <c r="D1338" s="106" t="s">
        <v>2021</v>
      </c>
      <c r="E1338" s="106" t="b">
        <v>0</v>
      </c>
      <c r="F1338" s="106" t="b">
        <v>0</v>
      </c>
      <c r="G1338" s="106" t="b">
        <v>0</v>
      </c>
    </row>
    <row r="1339" spans="1:7" ht="15">
      <c r="A1339" s="108" t="s">
        <v>1777</v>
      </c>
      <c r="B1339" s="106">
        <v>2</v>
      </c>
      <c r="C1339" s="110">
        <v>0.0002861504404488612</v>
      </c>
      <c r="D1339" s="106" t="s">
        <v>2021</v>
      </c>
      <c r="E1339" s="106" t="b">
        <v>0</v>
      </c>
      <c r="F1339" s="106" t="b">
        <v>0</v>
      </c>
      <c r="G1339" s="106" t="b">
        <v>0</v>
      </c>
    </row>
    <row r="1340" spans="1:7" ht="15">
      <c r="A1340" s="108" t="s">
        <v>1778</v>
      </c>
      <c r="B1340" s="106">
        <v>2</v>
      </c>
      <c r="C1340" s="110">
        <v>0.0002861504404488612</v>
      </c>
      <c r="D1340" s="106" t="s">
        <v>2021</v>
      </c>
      <c r="E1340" s="106" t="b">
        <v>0</v>
      </c>
      <c r="F1340" s="106" t="b">
        <v>0</v>
      </c>
      <c r="G1340" s="106" t="b">
        <v>0</v>
      </c>
    </row>
    <row r="1341" spans="1:7" ht="15">
      <c r="A1341" s="108" t="s">
        <v>1779</v>
      </c>
      <c r="B1341" s="106">
        <v>2</v>
      </c>
      <c r="C1341" s="110">
        <v>0.00023946464707665565</v>
      </c>
      <c r="D1341" s="106" t="s">
        <v>2021</v>
      </c>
      <c r="E1341" s="106" t="b">
        <v>0</v>
      </c>
      <c r="F1341" s="106" t="b">
        <v>0</v>
      </c>
      <c r="G1341" s="106" t="b">
        <v>0</v>
      </c>
    </row>
    <row r="1342" spans="1:7" ht="15">
      <c r="A1342" s="108" t="s">
        <v>1780</v>
      </c>
      <c r="B1342" s="106">
        <v>2</v>
      </c>
      <c r="C1342" s="110">
        <v>0.00023946464707665565</v>
      </c>
      <c r="D1342" s="106" t="s">
        <v>2021</v>
      </c>
      <c r="E1342" s="106" t="b">
        <v>0</v>
      </c>
      <c r="F1342" s="106" t="b">
        <v>0</v>
      </c>
      <c r="G1342" s="106" t="b">
        <v>0</v>
      </c>
    </row>
    <row r="1343" spans="1:7" ht="15">
      <c r="A1343" s="108" t="s">
        <v>1781</v>
      </c>
      <c r="B1343" s="106">
        <v>2</v>
      </c>
      <c r="C1343" s="110">
        <v>0.0002861504404488612</v>
      </c>
      <c r="D1343" s="106" t="s">
        <v>2021</v>
      </c>
      <c r="E1343" s="106" t="b">
        <v>0</v>
      </c>
      <c r="F1343" s="106" t="b">
        <v>0</v>
      </c>
      <c r="G1343" s="106" t="b">
        <v>0</v>
      </c>
    </row>
    <row r="1344" spans="1:7" ht="15">
      <c r="A1344" s="108" t="s">
        <v>1782</v>
      </c>
      <c r="B1344" s="106">
        <v>2</v>
      </c>
      <c r="C1344" s="110">
        <v>0.0002861504404488612</v>
      </c>
      <c r="D1344" s="106" t="s">
        <v>2021</v>
      </c>
      <c r="E1344" s="106" t="b">
        <v>0</v>
      </c>
      <c r="F1344" s="106" t="b">
        <v>0</v>
      </c>
      <c r="G1344" s="106" t="b">
        <v>0</v>
      </c>
    </row>
    <row r="1345" spans="1:7" ht="15">
      <c r="A1345" s="108" t="s">
        <v>1783</v>
      </c>
      <c r="B1345" s="106">
        <v>2</v>
      </c>
      <c r="C1345" s="110">
        <v>0.00023946464707665565</v>
      </c>
      <c r="D1345" s="106" t="s">
        <v>2021</v>
      </c>
      <c r="E1345" s="106" t="b">
        <v>0</v>
      </c>
      <c r="F1345" s="106" t="b">
        <v>0</v>
      </c>
      <c r="G1345" s="106" t="b">
        <v>0</v>
      </c>
    </row>
    <row r="1346" spans="1:7" ht="15">
      <c r="A1346" s="108" t="s">
        <v>1784</v>
      </c>
      <c r="B1346" s="106">
        <v>2</v>
      </c>
      <c r="C1346" s="110">
        <v>0.00023946464707665565</v>
      </c>
      <c r="D1346" s="106" t="s">
        <v>2021</v>
      </c>
      <c r="E1346" s="106" t="b">
        <v>0</v>
      </c>
      <c r="F1346" s="106" t="b">
        <v>0</v>
      </c>
      <c r="G1346" s="106" t="b">
        <v>0</v>
      </c>
    </row>
    <row r="1347" spans="1:7" ht="15">
      <c r="A1347" s="108" t="s">
        <v>1785</v>
      </c>
      <c r="B1347" s="106">
        <v>2</v>
      </c>
      <c r="C1347" s="110">
        <v>0.00023946464707665565</v>
      </c>
      <c r="D1347" s="106" t="s">
        <v>2021</v>
      </c>
      <c r="E1347" s="106" t="b">
        <v>0</v>
      </c>
      <c r="F1347" s="106" t="b">
        <v>0</v>
      </c>
      <c r="G1347" s="106" t="b">
        <v>0</v>
      </c>
    </row>
    <row r="1348" spans="1:7" ht="15">
      <c r="A1348" s="108" t="s">
        <v>1786</v>
      </c>
      <c r="B1348" s="106">
        <v>2</v>
      </c>
      <c r="C1348" s="110">
        <v>0.0002861504404488612</v>
      </c>
      <c r="D1348" s="106" t="s">
        <v>2021</v>
      </c>
      <c r="E1348" s="106" t="b">
        <v>0</v>
      </c>
      <c r="F1348" s="106" t="b">
        <v>0</v>
      </c>
      <c r="G1348" s="106" t="b">
        <v>0</v>
      </c>
    </row>
    <row r="1349" spans="1:7" ht="15">
      <c r="A1349" s="108" t="s">
        <v>1787</v>
      </c>
      <c r="B1349" s="106">
        <v>2</v>
      </c>
      <c r="C1349" s="110">
        <v>0.00023946464707665565</v>
      </c>
      <c r="D1349" s="106" t="s">
        <v>2021</v>
      </c>
      <c r="E1349" s="106" t="b">
        <v>0</v>
      </c>
      <c r="F1349" s="106" t="b">
        <v>0</v>
      </c>
      <c r="G1349" s="106" t="b">
        <v>0</v>
      </c>
    </row>
    <row r="1350" spans="1:7" ht="15">
      <c r="A1350" s="108" t="s">
        <v>1788</v>
      </c>
      <c r="B1350" s="106">
        <v>2</v>
      </c>
      <c r="C1350" s="110">
        <v>0.00023946464707665565</v>
      </c>
      <c r="D1350" s="106" t="s">
        <v>2021</v>
      </c>
      <c r="E1350" s="106" t="b">
        <v>0</v>
      </c>
      <c r="F1350" s="106" t="b">
        <v>0</v>
      </c>
      <c r="G1350" s="106" t="b">
        <v>0</v>
      </c>
    </row>
    <row r="1351" spans="1:7" ht="15">
      <c r="A1351" s="108" t="s">
        <v>1789</v>
      </c>
      <c r="B1351" s="106">
        <v>2</v>
      </c>
      <c r="C1351" s="110">
        <v>0.00023946464707665565</v>
      </c>
      <c r="D1351" s="106" t="s">
        <v>2021</v>
      </c>
      <c r="E1351" s="106" t="b">
        <v>0</v>
      </c>
      <c r="F1351" s="106" t="b">
        <v>0</v>
      </c>
      <c r="G1351" s="106" t="b">
        <v>0</v>
      </c>
    </row>
    <row r="1352" spans="1:7" ht="15">
      <c r="A1352" s="108" t="s">
        <v>1790</v>
      </c>
      <c r="B1352" s="106">
        <v>2</v>
      </c>
      <c r="C1352" s="110">
        <v>0.0002861504404488612</v>
      </c>
      <c r="D1352" s="106" t="s">
        <v>2021</v>
      </c>
      <c r="E1352" s="106" t="b">
        <v>0</v>
      </c>
      <c r="F1352" s="106" t="b">
        <v>0</v>
      </c>
      <c r="G1352" s="106" t="b">
        <v>0</v>
      </c>
    </row>
    <row r="1353" spans="1:7" ht="15">
      <c r="A1353" s="108" t="s">
        <v>1791</v>
      </c>
      <c r="B1353" s="106">
        <v>2</v>
      </c>
      <c r="C1353" s="110">
        <v>0.0002861504404488612</v>
      </c>
      <c r="D1353" s="106" t="s">
        <v>2021</v>
      </c>
      <c r="E1353" s="106" t="b">
        <v>0</v>
      </c>
      <c r="F1353" s="106" t="b">
        <v>0</v>
      </c>
      <c r="G1353" s="106" t="b">
        <v>0</v>
      </c>
    </row>
    <row r="1354" spans="1:7" ht="15">
      <c r="A1354" s="108" t="s">
        <v>1792</v>
      </c>
      <c r="B1354" s="106">
        <v>2</v>
      </c>
      <c r="C1354" s="110">
        <v>0.00023946464707665565</v>
      </c>
      <c r="D1354" s="106" t="s">
        <v>2021</v>
      </c>
      <c r="E1354" s="106" t="b">
        <v>0</v>
      </c>
      <c r="F1354" s="106" t="b">
        <v>0</v>
      </c>
      <c r="G1354" s="106" t="b">
        <v>0</v>
      </c>
    </row>
    <row r="1355" spans="1:7" ht="15">
      <c r="A1355" s="108" t="s">
        <v>1793</v>
      </c>
      <c r="B1355" s="106">
        <v>2</v>
      </c>
      <c r="C1355" s="110">
        <v>0.0002861504404488612</v>
      </c>
      <c r="D1355" s="106" t="s">
        <v>2021</v>
      </c>
      <c r="E1355" s="106" t="b">
        <v>0</v>
      </c>
      <c r="F1355" s="106" t="b">
        <v>0</v>
      </c>
      <c r="G1355" s="106" t="b">
        <v>0</v>
      </c>
    </row>
    <row r="1356" spans="1:7" ht="15">
      <c r="A1356" s="108" t="s">
        <v>1794</v>
      </c>
      <c r="B1356" s="106">
        <v>2</v>
      </c>
      <c r="C1356" s="110">
        <v>0.00023946464707665565</v>
      </c>
      <c r="D1356" s="106" t="s">
        <v>2021</v>
      </c>
      <c r="E1356" s="106" t="b">
        <v>0</v>
      </c>
      <c r="F1356" s="106" t="b">
        <v>0</v>
      </c>
      <c r="G1356" s="106" t="b">
        <v>0</v>
      </c>
    </row>
    <row r="1357" spans="1:7" ht="15">
      <c r="A1357" s="108" t="s">
        <v>1795</v>
      </c>
      <c r="B1357" s="106">
        <v>2</v>
      </c>
      <c r="C1357" s="110">
        <v>0.00023946464707665565</v>
      </c>
      <c r="D1357" s="106" t="s">
        <v>2021</v>
      </c>
      <c r="E1357" s="106" t="b">
        <v>0</v>
      </c>
      <c r="F1357" s="106" t="b">
        <v>0</v>
      </c>
      <c r="G1357" s="106" t="b">
        <v>0</v>
      </c>
    </row>
    <row r="1358" spans="1:7" ht="15">
      <c r="A1358" s="108" t="s">
        <v>1796</v>
      </c>
      <c r="B1358" s="106">
        <v>2</v>
      </c>
      <c r="C1358" s="110">
        <v>0.00023946464707665565</v>
      </c>
      <c r="D1358" s="106" t="s">
        <v>2021</v>
      </c>
      <c r="E1358" s="106" t="b">
        <v>0</v>
      </c>
      <c r="F1358" s="106" t="b">
        <v>0</v>
      </c>
      <c r="G1358" s="106" t="b">
        <v>0</v>
      </c>
    </row>
    <row r="1359" spans="1:7" ht="15">
      <c r="A1359" s="108" t="s">
        <v>1797</v>
      </c>
      <c r="B1359" s="106">
        <v>2</v>
      </c>
      <c r="C1359" s="110">
        <v>0.00023946464707665565</v>
      </c>
      <c r="D1359" s="106" t="s">
        <v>2021</v>
      </c>
      <c r="E1359" s="106" t="b">
        <v>0</v>
      </c>
      <c r="F1359" s="106" t="b">
        <v>0</v>
      </c>
      <c r="G1359" s="106" t="b">
        <v>0</v>
      </c>
    </row>
    <row r="1360" spans="1:7" ht="15">
      <c r="A1360" s="108" t="s">
        <v>1798</v>
      </c>
      <c r="B1360" s="106">
        <v>2</v>
      </c>
      <c r="C1360" s="110">
        <v>0.0002861504404488612</v>
      </c>
      <c r="D1360" s="106" t="s">
        <v>2021</v>
      </c>
      <c r="E1360" s="106" t="b">
        <v>0</v>
      </c>
      <c r="F1360" s="106" t="b">
        <v>0</v>
      </c>
      <c r="G1360" s="106" t="b">
        <v>0</v>
      </c>
    </row>
    <row r="1361" spans="1:7" ht="15">
      <c r="A1361" s="108" t="s">
        <v>1799</v>
      </c>
      <c r="B1361" s="106">
        <v>2</v>
      </c>
      <c r="C1361" s="110">
        <v>0.00023946464707665565</v>
      </c>
      <c r="D1361" s="106" t="s">
        <v>2021</v>
      </c>
      <c r="E1361" s="106" t="b">
        <v>0</v>
      </c>
      <c r="F1361" s="106" t="b">
        <v>0</v>
      </c>
      <c r="G1361" s="106" t="b">
        <v>0</v>
      </c>
    </row>
    <row r="1362" spans="1:7" ht="15">
      <c r="A1362" s="108" t="s">
        <v>1800</v>
      </c>
      <c r="B1362" s="106">
        <v>2</v>
      </c>
      <c r="C1362" s="110">
        <v>0.00023946464707665565</v>
      </c>
      <c r="D1362" s="106" t="s">
        <v>2021</v>
      </c>
      <c r="E1362" s="106" t="b">
        <v>0</v>
      </c>
      <c r="F1362" s="106" t="b">
        <v>0</v>
      </c>
      <c r="G1362" s="106" t="b">
        <v>0</v>
      </c>
    </row>
    <row r="1363" spans="1:7" ht="15">
      <c r="A1363" s="108" t="s">
        <v>1801</v>
      </c>
      <c r="B1363" s="106">
        <v>2</v>
      </c>
      <c r="C1363" s="110">
        <v>0.0002861504404488612</v>
      </c>
      <c r="D1363" s="106" t="s">
        <v>2021</v>
      </c>
      <c r="E1363" s="106" t="b">
        <v>0</v>
      </c>
      <c r="F1363" s="106" t="b">
        <v>0</v>
      </c>
      <c r="G1363" s="106" t="b">
        <v>0</v>
      </c>
    </row>
    <row r="1364" spans="1:7" ht="15">
      <c r="A1364" s="108" t="s">
        <v>1802</v>
      </c>
      <c r="B1364" s="106">
        <v>2</v>
      </c>
      <c r="C1364" s="110">
        <v>0.0002861504404488612</v>
      </c>
      <c r="D1364" s="106" t="s">
        <v>2021</v>
      </c>
      <c r="E1364" s="106" t="b">
        <v>0</v>
      </c>
      <c r="F1364" s="106" t="b">
        <v>0</v>
      </c>
      <c r="G1364" s="106" t="b">
        <v>0</v>
      </c>
    </row>
    <row r="1365" spans="1:7" ht="15">
      <c r="A1365" s="108" t="s">
        <v>1803</v>
      </c>
      <c r="B1365" s="106">
        <v>2</v>
      </c>
      <c r="C1365" s="110">
        <v>0.0002861504404488612</v>
      </c>
      <c r="D1365" s="106" t="s">
        <v>2021</v>
      </c>
      <c r="E1365" s="106" t="b">
        <v>0</v>
      </c>
      <c r="F1365" s="106" t="b">
        <v>0</v>
      </c>
      <c r="G1365" s="106" t="b">
        <v>0</v>
      </c>
    </row>
    <row r="1366" spans="1:7" ht="15">
      <c r="A1366" s="108" t="s">
        <v>1804</v>
      </c>
      <c r="B1366" s="106">
        <v>2</v>
      </c>
      <c r="C1366" s="110">
        <v>0.00023946464707665565</v>
      </c>
      <c r="D1366" s="106" t="s">
        <v>2021</v>
      </c>
      <c r="E1366" s="106" t="b">
        <v>0</v>
      </c>
      <c r="F1366" s="106" t="b">
        <v>0</v>
      </c>
      <c r="G1366" s="106" t="b">
        <v>0</v>
      </c>
    </row>
    <row r="1367" spans="1:7" ht="15">
      <c r="A1367" s="108" t="s">
        <v>1805</v>
      </c>
      <c r="B1367" s="106">
        <v>2</v>
      </c>
      <c r="C1367" s="110">
        <v>0.00023946464707665565</v>
      </c>
      <c r="D1367" s="106" t="s">
        <v>2021</v>
      </c>
      <c r="E1367" s="106" t="b">
        <v>0</v>
      </c>
      <c r="F1367" s="106" t="b">
        <v>0</v>
      </c>
      <c r="G1367" s="106" t="b">
        <v>0</v>
      </c>
    </row>
    <row r="1368" spans="1:7" ht="15">
      <c r="A1368" s="108" t="s">
        <v>1806</v>
      </c>
      <c r="B1368" s="106">
        <v>2</v>
      </c>
      <c r="C1368" s="110">
        <v>0.0002861504404488612</v>
      </c>
      <c r="D1368" s="106" t="s">
        <v>2021</v>
      </c>
      <c r="E1368" s="106" t="b">
        <v>0</v>
      </c>
      <c r="F1368" s="106" t="b">
        <v>0</v>
      </c>
      <c r="G1368" s="106" t="b">
        <v>0</v>
      </c>
    </row>
    <row r="1369" spans="1:7" ht="15">
      <c r="A1369" s="108" t="s">
        <v>1807</v>
      </c>
      <c r="B1369" s="106">
        <v>2</v>
      </c>
      <c r="C1369" s="110">
        <v>0.00023946464707665565</v>
      </c>
      <c r="D1369" s="106" t="s">
        <v>2021</v>
      </c>
      <c r="E1369" s="106" t="b">
        <v>0</v>
      </c>
      <c r="F1369" s="106" t="b">
        <v>0</v>
      </c>
      <c r="G1369" s="106" t="b">
        <v>0</v>
      </c>
    </row>
    <row r="1370" spans="1:7" ht="15">
      <c r="A1370" s="108" t="s">
        <v>1808</v>
      </c>
      <c r="B1370" s="106">
        <v>2</v>
      </c>
      <c r="C1370" s="110">
        <v>0.00023946464707665565</v>
      </c>
      <c r="D1370" s="106" t="s">
        <v>2021</v>
      </c>
      <c r="E1370" s="106" t="b">
        <v>0</v>
      </c>
      <c r="F1370" s="106" t="b">
        <v>0</v>
      </c>
      <c r="G1370" s="106" t="b">
        <v>0</v>
      </c>
    </row>
    <row r="1371" spans="1:7" ht="15">
      <c r="A1371" s="108" t="s">
        <v>1809</v>
      </c>
      <c r="B1371" s="106">
        <v>2</v>
      </c>
      <c r="C1371" s="110">
        <v>0.00023946464707665565</v>
      </c>
      <c r="D1371" s="106" t="s">
        <v>2021</v>
      </c>
      <c r="E1371" s="106" t="b">
        <v>0</v>
      </c>
      <c r="F1371" s="106" t="b">
        <v>0</v>
      </c>
      <c r="G1371" s="106" t="b">
        <v>0</v>
      </c>
    </row>
    <row r="1372" spans="1:7" ht="15">
      <c r="A1372" s="108" t="s">
        <v>1810</v>
      </c>
      <c r="B1372" s="106">
        <v>2</v>
      </c>
      <c r="C1372" s="110">
        <v>0.00023946464707665565</v>
      </c>
      <c r="D1372" s="106" t="s">
        <v>2021</v>
      </c>
      <c r="E1372" s="106" t="b">
        <v>0</v>
      </c>
      <c r="F1372" s="106" t="b">
        <v>0</v>
      </c>
      <c r="G1372" s="106" t="b">
        <v>0</v>
      </c>
    </row>
    <row r="1373" spans="1:7" ht="15">
      <c r="A1373" s="108" t="s">
        <v>1811</v>
      </c>
      <c r="B1373" s="106">
        <v>2</v>
      </c>
      <c r="C1373" s="110">
        <v>0.00023946464707665565</v>
      </c>
      <c r="D1373" s="106" t="s">
        <v>2021</v>
      </c>
      <c r="E1373" s="106" t="b">
        <v>0</v>
      </c>
      <c r="F1373" s="106" t="b">
        <v>0</v>
      </c>
      <c r="G1373" s="106" t="b">
        <v>0</v>
      </c>
    </row>
    <row r="1374" spans="1:7" ht="15">
      <c r="A1374" s="108" t="s">
        <v>1812</v>
      </c>
      <c r="B1374" s="106">
        <v>2</v>
      </c>
      <c r="C1374" s="110">
        <v>0.00023946464707665565</v>
      </c>
      <c r="D1374" s="106" t="s">
        <v>2021</v>
      </c>
      <c r="E1374" s="106" t="b">
        <v>0</v>
      </c>
      <c r="F1374" s="106" t="b">
        <v>0</v>
      </c>
      <c r="G1374" s="106" t="b">
        <v>0</v>
      </c>
    </row>
    <row r="1375" spans="1:7" ht="15">
      <c r="A1375" s="108" t="s">
        <v>1813</v>
      </c>
      <c r="B1375" s="106">
        <v>2</v>
      </c>
      <c r="C1375" s="110">
        <v>0.0002861504404488612</v>
      </c>
      <c r="D1375" s="106" t="s">
        <v>2021</v>
      </c>
      <c r="E1375" s="106" t="b">
        <v>0</v>
      </c>
      <c r="F1375" s="106" t="b">
        <v>0</v>
      </c>
      <c r="G1375" s="106" t="b">
        <v>0</v>
      </c>
    </row>
    <row r="1376" spans="1:7" ht="15">
      <c r="A1376" s="108" t="s">
        <v>1814</v>
      </c>
      <c r="B1376" s="106">
        <v>2</v>
      </c>
      <c r="C1376" s="110">
        <v>0.00023946464707665565</v>
      </c>
      <c r="D1376" s="106" t="s">
        <v>2021</v>
      </c>
      <c r="E1376" s="106" t="b">
        <v>0</v>
      </c>
      <c r="F1376" s="106" t="b">
        <v>0</v>
      </c>
      <c r="G1376" s="106" t="b">
        <v>0</v>
      </c>
    </row>
    <row r="1377" spans="1:7" ht="15">
      <c r="A1377" s="108" t="s">
        <v>1815</v>
      </c>
      <c r="B1377" s="106">
        <v>2</v>
      </c>
      <c r="C1377" s="110">
        <v>0.0002861504404488612</v>
      </c>
      <c r="D1377" s="106" t="s">
        <v>2021</v>
      </c>
      <c r="E1377" s="106" t="b">
        <v>0</v>
      </c>
      <c r="F1377" s="106" t="b">
        <v>0</v>
      </c>
      <c r="G1377" s="106" t="b">
        <v>0</v>
      </c>
    </row>
    <row r="1378" spans="1:7" ht="15">
      <c r="A1378" s="108" t="s">
        <v>1816</v>
      </c>
      <c r="B1378" s="106">
        <v>2</v>
      </c>
      <c r="C1378" s="110">
        <v>0.0002861504404488612</v>
      </c>
      <c r="D1378" s="106" t="s">
        <v>2021</v>
      </c>
      <c r="E1378" s="106" t="b">
        <v>0</v>
      </c>
      <c r="F1378" s="106" t="b">
        <v>0</v>
      </c>
      <c r="G1378" s="106" t="b">
        <v>0</v>
      </c>
    </row>
    <row r="1379" spans="1:7" ht="15">
      <c r="A1379" s="108" t="s">
        <v>1817</v>
      </c>
      <c r="B1379" s="106">
        <v>2</v>
      </c>
      <c r="C1379" s="110">
        <v>0.0002861504404488612</v>
      </c>
      <c r="D1379" s="106" t="s">
        <v>2021</v>
      </c>
      <c r="E1379" s="106" t="b">
        <v>0</v>
      </c>
      <c r="F1379" s="106" t="b">
        <v>0</v>
      </c>
      <c r="G1379" s="106" t="b">
        <v>0</v>
      </c>
    </row>
    <row r="1380" spans="1:7" ht="15">
      <c r="A1380" s="108" t="s">
        <v>1818</v>
      </c>
      <c r="B1380" s="106">
        <v>2</v>
      </c>
      <c r="C1380" s="110">
        <v>0.0002861504404488612</v>
      </c>
      <c r="D1380" s="106" t="s">
        <v>2021</v>
      </c>
      <c r="E1380" s="106" t="b">
        <v>0</v>
      </c>
      <c r="F1380" s="106" t="b">
        <v>0</v>
      </c>
      <c r="G1380" s="106" t="b">
        <v>0</v>
      </c>
    </row>
    <row r="1381" spans="1:7" ht="15">
      <c r="A1381" s="108" t="s">
        <v>1819</v>
      </c>
      <c r="B1381" s="106">
        <v>2</v>
      </c>
      <c r="C1381" s="110">
        <v>0.0002861504404488612</v>
      </c>
      <c r="D1381" s="106" t="s">
        <v>2021</v>
      </c>
      <c r="E1381" s="106" t="b">
        <v>0</v>
      </c>
      <c r="F1381" s="106" t="b">
        <v>0</v>
      </c>
      <c r="G1381" s="106" t="b">
        <v>0</v>
      </c>
    </row>
    <row r="1382" spans="1:7" ht="15">
      <c r="A1382" s="108" t="s">
        <v>1820</v>
      </c>
      <c r="B1382" s="106">
        <v>2</v>
      </c>
      <c r="C1382" s="110">
        <v>0.0002861504404488612</v>
      </c>
      <c r="D1382" s="106" t="s">
        <v>2021</v>
      </c>
      <c r="E1382" s="106" t="b">
        <v>0</v>
      </c>
      <c r="F1382" s="106" t="b">
        <v>0</v>
      </c>
      <c r="G1382" s="106" t="b">
        <v>0</v>
      </c>
    </row>
    <row r="1383" spans="1:7" ht="15">
      <c r="A1383" s="108" t="s">
        <v>1821</v>
      </c>
      <c r="B1383" s="106">
        <v>2</v>
      </c>
      <c r="C1383" s="110">
        <v>0.0002861504404488612</v>
      </c>
      <c r="D1383" s="106" t="s">
        <v>2021</v>
      </c>
      <c r="E1383" s="106" t="b">
        <v>0</v>
      </c>
      <c r="F1383" s="106" t="b">
        <v>0</v>
      </c>
      <c r="G1383" s="106" t="b">
        <v>0</v>
      </c>
    </row>
    <row r="1384" spans="1:7" ht="15">
      <c r="A1384" s="108" t="s">
        <v>1822</v>
      </c>
      <c r="B1384" s="106">
        <v>2</v>
      </c>
      <c r="C1384" s="110">
        <v>0.0002861504404488612</v>
      </c>
      <c r="D1384" s="106" t="s">
        <v>2021</v>
      </c>
      <c r="E1384" s="106" t="b">
        <v>0</v>
      </c>
      <c r="F1384" s="106" t="b">
        <v>0</v>
      </c>
      <c r="G1384" s="106" t="b">
        <v>0</v>
      </c>
    </row>
    <row r="1385" spans="1:7" ht="15">
      <c r="A1385" s="108" t="s">
        <v>1823</v>
      </c>
      <c r="B1385" s="106">
        <v>2</v>
      </c>
      <c r="C1385" s="110">
        <v>0.00023946464707665565</v>
      </c>
      <c r="D1385" s="106" t="s">
        <v>2021</v>
      </c>
      <c r="E1385" s="106" t="b">
        <v>0</v>
      </c>
      <c r="F1385" s="106" t="b">
        <v>0</v>
      </c>
      <c r="G1385" s="106" t="b">
        <v>0</v>
      </c>
    </row>
    <row r="1386" spans="1:7" ht="15">
      <c r="A1386" s="108" t="s">
        <v>1824</v>
      </c>
      <c r="B1386" s="106">
        <v>2</v>
      </c>
      <c r="C1386" s="110">
        <v>0.0002861504404488612</v>
      </c>
      <c r="D1386" s="106" t="s">
        <v>2021</v>
      </c>
      <c r="E1386" s="106" t="b">
        <v>0</v>
      </c>
      <c r="F1386" s="106" t="b">
        <v>0</v>
      </c>
      <c r="G1386" s="106" t="b">
        <v>0</v>
      </c>
    </row>
    <row r="1387" spans="1:7" ht="15">
      <c r="A1387" s="108" t="s">
        <v>1825</v>
      </c>
      <c r="B1387" s="106">
        <v>2</v>
      </c>
      <c r="C1387" s="110">
        <v>0.00023946464707665565</v>
      </c>
      <c r="D1387" s="106" t="s">
        <v>2021</v>
      </c>
      <c r="E1387" s="106" t="b">
        <v>0</v>
      </c>
      <c r="F1387" s="106" t="b">
        <v>0</v>
      </c>
      <c r="G1387" s="106" t="b">
        <v>0</v>
      </c>
    </row>
    <row r="1388" spans="1:7" ht="15">
      <c r="A1388" s="108" t="s">
        <v>1826</v>
      </c>
      <c r="B1388" s="106">
        <v>2</v>
      </c>
      <c r="C1388" s="110">
        <v>0.00023946464707665565</v>
      </c>
      <c r="D1388" s="106" t="s">
        <v>2021</v>
      </c>
      <c r="E1388" s="106" t="b">
        <v>0</v>
      </c>
      <c r="F1388" s="106" t="b">
        <v>0</v>
      </c>
      <c r="G1388" s="106" t="b">
        <v>0</v>
      </c>
    </row>
    <row r="1389" spans="1:7" ht="15">
      <c r="A1389" s="108" t="s">
        <v>1827</v>
      </c>
      <c r="B1389" s="106">
        <v>2</v>
      </c>
      <c r="C1389" s="110">
        <v>0.00023946464707665565</v>
      </c>
      <c r="D1389" s="106" t="s">
        <v>2021</v>
      </c>
      <c r="E1389" s="106" t="b">
        <v>0</v>
      </c>
      <c r="F1389" s="106" t="b">
        <v>0</v>
      </c>
      <c r="G1389" s="106" t="b">
        <v>0</v>
      </c>
    </row>
    <row r="1390" spans="1:7" ht="15">
      <c r="A1390" s="108" t="s">
        <v>1828</v>
      </c>
      <c r="B1390" s="106">
        <v>2</v>
      </c>
      <c r="C1390" s="110">
        <v>0.00023946464707665565</v>
      </c>
      <c r="D1390" s="106" t="s">
        <v>2021</v>
      </c>
      <c r="E1390" s="106" t="b">
        <v>0</v>
      </c>
      <c r="F1390" s="106" t="b">
        <v>0</v>
      </c>
      <c r="G1390" s="106" t="b">
        <v>0</v>
      </c>
    </row>
    <row r="1391" spans="1:7" ht="15">
      <c r="A1391" s="108" t="s">
        <v>1829</v>
      </c>
      <c r="B1391" s="106">
        <v>2</v>
      </c>
      <c r="C1391" s="110">
        <v>0.00023946464707665565</v>
      </c>
      <c r="D1391" s="106" t="s">
        <v>2021</v>
      </c>
      <c r="E1391" s="106" t="b">
        <v>0</v>
      </c>
      <c r="F1391" s="106" t="b">
        <v>0</v>
      </c>
      <c r="G1391" s="106" t="b">
        <v>0</v>
      </c>
    </row>
    <row r="1392" spans="1:7" ht="15">
      <c r="A1392" s="108" t="s">
        <v>1830</v>
      </c>
      <c r="B1392" s="106">
        <v>2</v>
      </c>
      <c r="C1392" s="110">
        <v>0.00023946464707665565</v>
      </c>
      <c r="D1392" s="106" t="s">
        <v>2021</v>
      </c>
      <c r="E1392" s="106" t="b">
        <v>0</v>
      </c>
      <c r="F1392" s="106" t="b">
        <v>0</v>
      </c>
      <c r="G1392" s="106" t="b">
        <v>0</v>
      </c>
    </row>
    <row r="1393" spans="1:7" ht="15">
      <c r="A1393" s="108" t="s">
        <v>1831</v>
      </c>
      <c r="B1393" s="106">
        <v>2</v>
      </c>
      <c r="C1393" s="110">
        <v>0.00023946464707665565</v>
      </c>
      <c r="D1393" s="106" t="s">
        <v>2021</v>
      </c>
      <c r="E1393" s="106" t="b">
        <v>0</v>
      </c>
      <c r="F1393" s="106" t="b">
        <v>0</v>
      </c>
      <c r="G1393" s="106" t="b">
        <v>0</v>
      </c>
    </row>
    <row r="1394" spans="1:7" ht="15">
      <c r="A1394" s="108" t="s">
        <v>1832</v>
      </c>
      <c r="B1394" s="106">
        <v>2</v>
      </c>
      <c r="C1394" s="110">
        <v>0.00023946464707665565</v>
      </c>
      <c r="D1394" s="106" t="s">
        <v>2021</v>
      </c>
      <c r="E1394" s="106" t="b">
        <v>0</v>
      </c>
      <c r="F1394" s="106" t="b">
        <v>0</v>
      </c>
      <c r="G1394" s="106" t="b">
        <v>0</v>
      </c>
    </row>
    <row r="1395" spans="1:7" ht="15">
      <c r="A1395" s="108" t="s">
        <v>1833</v>
      </c>
      <c r="B1395" s="106">
        <v>2</v>
      </c>
      <c r="C1395" s="110">
        <v>0.0002861504404488612</v>
      </c>
      <c r="D1395" s="106" t="s">
        <v>2021</v>
      </c>
      <c r="E1395" s="106" t="b">
        <v>0</v>
      </c>
      <c r="F1395" s="106" t="b">
        <v>0</v>
      </c>
      <c r="G1395" s="106" t="b">
        <v>0</v>
      </c>
    </row>
    <row r="1396" spans="1:7" ht="15">
      <c r="A1396" s="108" t="s">
        <v>1834</v>
      </c>
      <c r="B1396" s="106">
        <v>2</v>
      </c>
      <c r="C1396" s="110">
        <v>0.00023946464707665565</v>
      </c>
      <c r="D1396" s="106" t="s">
        <v>2021</v>
      </c>
      <c r="E1396" s="106" t="b">
        <v>0</v>
      </c>
      <c r="F1396" s="106" t="b">
        <v>0</v>
      </c>
      <c r="G1396" s="106" t="b">
        <v>0</v>
      </c>
    </row>
    <row r="1397" spans="1:7" ht="15">
      <c r="A1397" s="108" t="s">
        <v>1835</v>
      </c>
      <c r="B1397" s="106">
        <v>2</v>
      </c>
      <c r="C1397" s="110">
        <v>0.00023946464707665565</v>
      </c>
      <c r="D1397" s="106" t="s">
        <v>2021</v>
      </c>
      <c r="E1397" s="106" t="b">
        <v>0</v>
      </c>
      <c r="F1397" s="106" t="b">
        <v>0</v>
      </c>
      <c r="G1397" s="106" t="b">
        <v>0</v>
      </c>
    </row>
    <row r="1398" spans="1:7" ht="15">
      <c r="A1398" s="108" t="s">
        <v>1836</v>
      </c>
      <c r="B1398" s="106">
        <v>2</v>
      </c>
      <c r="C1398" s="110">
        <v>0.0002861504404488612</v>
      </c>
      <c r="D1398" s="106" t="s">
        <v>2021</v>
      </c>
      <c r="E1398" s="106" t="b">
        <v>0</v>
      </c>
      <c r="F1398" s="106" t="b">
        <v>0</v>
      </c>
      <c r="G1398" s="106" t="b">
        <v>0</v>
      </c>
    </row>
    <row r="1399" spans="1:7" ht="15">
      <c r="A1399" s="108" t="s">
        <v>1837</v>
      </c>
      <c r="B1399" s="106">
        <v>2</v>
      </c>
      <c r="C1399" s="110">
        <v>0.00023946464707665565</v>
      </c>
      <c r="D1399" s="106" t="s">
        <v>2021</v>
      </c>
      <c r="E1399" s="106" t="b">
        <v>0</v>
      </c>
      <c r="F1399" s="106" t="b">
        <v>0</v>
      </c>
      <c r="G1399" s="106" t="b">
        <v>0</v>
      </c>
    </row>
    <row r="1400" spans="1:7" ht="15">
      <c r="A1400" s="108" t="s">
        <v>1838</v>
      </c>
      <c r="B1400" s="106">
        <v>2</v>
      </c>
      <c r="C1400" s="110">
        <v>0.00023946464707665565</v>
      </c>
      <c r="D1400" s="106" t="s">
        <v>2021</v>
      </c>
      <c r="E1400" s="106" t="b">
        <v>0</v>
      </c>
      <c r="F1400" s="106" t="b">
        <v>0</v>
      </c>
      <c r="G1400" s="106" t="b">
        <v>0</v>
      </c>
    </row>
    <row r="1401" spans="1:7" ht="15">
      <c r="A1401" s="108" t="s">
        <v>1839</v>
      </c>
      <c r="B1401" s="106">
        <v>2</v>
      </c>
      <c r="C1401" s="110">
        <v>0.00023946464707665565</v>
      </c>
      <c r="D1401" s="106" t="s">
        <v>2021</v>
      </c>
      <c r="E1401" s="106" t="b">
        <v>0</v>
      </c>
      <c r="F1401" s="106" t="b">
        <v>0</v>
      </c>
      <c r="G1401" s="106" t="b">
        <v>0</v>
      </c>
    </row>
    <row r="1402" spans="1:7" ht="15">
      <c r="A1402" s="108" t="s">
        <v>1840</v>
      </c>
      <c r="B1402" s="106">
        <v>2</v>
      </c>
      <c r="C1402" s="110">
        <v>0.0002861504404488612</v>
      </c>
      <c r="D1402" s="106" t="s">
        <v>2021</v>
      </c>
      <c r="E1402" s="106" t="b">
        <v>0</v>
      </c>
      <c r="F1402" s="106" t="b">
        <v>0</v>
      </c>
      <c r="G1402" s="106" t="b">
        <v>0</v>
      </c>
    </row>
    <row r="1403" spans="1:7" ht="15">
      <c r="A1403" s="108" t="s">
        <v>1841</v>
      </c>
      <c r="B1403" s="106">
        <v>2</v>
      </c>
      <c r="C1403" s="110">
        <v>0.00023946464707665565</v>
      </c>
      <c r="D1403" s="106" t="s">
        <v>2021</v>
      </c>
      <c r="E1403" s="106" t="b">
        <v>0</v>
      </c>
      <c r="F1403" s="106" t="b">
        <v>0</v>
      </c>
      <c r="G1403" s="106" t="b">
        <v>0</v>
      </c>
    </row>
    <row r="1404" spans="1:7" ht="15">
      <c r="A1404" s="108" t="s">
        <v>1842</v>
      </c>
      <c r="B1404" s="106">
        <v>2</v>
      </c>
      <c r="C1404" s="110">
        <v>0.0002861504404488612</v>
      </c>
      <c r="D1404" s="106" t="s">
        <v>2021</v>
      </c>
      <c r="E1404" s="106" t="b">
        <v>0</v>
      </c>
      <c r="F1404" s="106" t="b">
        <v>0</v>
      </c>
      <c r="G1404" s="106" t="b">
        <v>0</v>
      </c>
    </row>
    <row r="1405" spans="1:7" ht="15">
      <c r="A1405" s="108" t="s">
        <v>1843</v>
      </c>
      <c r="B1405" s="106">
        <v>2</v>
      </c>
      <c r="C1405" s="110">
        <v>0.00023946464707665565</v>
      </c>
      <c r="D1405" s="106" t="s">
        <v>2021</v>
      </c>
      <c r="E1405" s="106" t="b">
        <v>0</v>
      </c>
      <c r="F1405" s="106" t="b">
        <v>0</v>
      </c>
      <c r="G1405" s="106" t="b">
        <v>0</v>
      </c>
    </row>
    <row r="1406" spans="1:7" ht="15">
      <c r="A1406" s="108" t="s">
        <v>1844</v>
      </c>
      <c r="B1406" s="106">
        <v>2</v>
      </c>
      <c r="C1406" s="110">
        <v>0.0002861504404488612</v>
      </c>
      <c r="D1406" s="106" t="s">
        <v>2021</v>
      </c>
      <c r="E1406" s="106" t="b">
        <v>0</v>
      </c>
      <c r="F1406" s="106" t="b">
        <v>0</v>
      </c>
      <c r="G1406" s="106" t="b">
        <v>0</v>
      </c>
    </row>
    <row r="1407" spans="1:7" ht="15">
      <c r="A1407" s="108" t="s">
        <v>1845</v>
      </c>
      <c r="B1407" s="106">
        <v>2</v>
      </c>
      <c r="C1407" s="110">
        <v>0.0002861504404488612</v>
      </c>
      <c r="D1407" s="106" t="s">
        <v>2021</v>
      </c>
      <c r="E1407" s="106" t="b">
        <v>0</v>
      </c>
      <c r="F1407" s="106" t="b">
        <v>0</v>
      </c>
      <c r="G1407" s="106" t="b">
        <v>0</v>
      </c>
    </row>
    <row r="1408" spans="1:7" ht="15">
      <c r="A1408" s="108" t="s">
        <v>1846</v>
      </c>
      <c r="B1408" s="106">
        <v>2</v>
      </c>
      <c r="C1408" s="110">
        <v>0.0002861504404488612</v>
      </c>
      <c r="D1408" s="106" t="s">
        <v>2021</v>
      </c>
      <c r="E1408" s="106" t="b">
        <v>0</v>
      </c>
      <c r="F1408" s="106" t="b">
        <v>0</v>
      </c>
      <c r="G1408" s="106" t="b">
        <v>0</v>
      </c>
    </row>
    <row r="1409" spans="1:7" ht="15">
      <c r="A1409" s="108" t="s">
        <v>1847</v>
      </c>
      <c r="B1409" s="106">
        <v>2</v>
      </c>
      <c r="C1409" s="110">
        <v>0.00023946464707665565</v>
      </c>
      <c r="D1409" s="106" t="s">
        <v>2021</v>
      </c>
      <c r="E1409" s="106" t="b">
        <v>0</v>
      </c>
      <c r="F1409" s="106" t="b">
        <v>0</v>
      </c>
      <c r="G1409" s="106" t="b">
        <v>0</v>
      </c>
    </row>
    <row r="1410" spans="1:7" ht="15">
      <c r="A1410" s="108" t="s">
        <v>1848</v>
      </c>
      <c r="B1410" s="106">
        <v>2</v>
      </c>
      <c r="C1410" s="110">
        <v>0.0002861504404488612</v>
      </c>
      <c r="D1410" s="106" t="s">
        <v>2021</v>
      </c>
      <c r="E1410" s="106" t="b">
        <v>0</v>
      </c>
      <c r="F1410" s="106" t="b">
        <v>0</v>
      </c>
      <c r="G1410" s="106" t="b">
        <v>0</v>
      </c>
    </row>
    <row r="1411" spans="1:7" ht="15">
      <c r="A1411" s="108" t="s">
        <v>1849</v>
      </c>
      <c r="B1411" s="106">
        <v>2</v>
      </c>
      <c r="C1411" s="110">
        <v>0.00023946464707665565</v>
      </c>
      <c r="D1411" s="106" t="s">
        <v>2021</v>
      </c>
      <c r="E1411" s="106" t="b">
        <v>0</v>
      </c>
      <c r="F1411" s="106" t="b">
        <v>0</v>
      </c>
      <c r="G1411" s="106" t="b">
        <v>0</v>
      </c>
    </row>
    <row r="1412" spans="1:7" ht="15">
      <c r="A1412" s="108" t="s">
        <v>1850</v>
      </c>
      <c r="B1412" s="106">
        <v>2</v>
      </c>
      <c r="C1412" s="110">
        <v>0.0002861504404488612</v>
      </c>
      <c r="D1412" s="106" t="s">
        <v>2021</v>
      </c>
      <c r="E1412" s="106" t="b">
        <v>0</v>
      </c>
      <c r="F1412" s="106" t="b">
        <v>0</v>
      </c>
      <c r="G1412" s="106" t="b">
        <v>0</v>
      </c>
    </row>
    <row r="1413" spans="1:7" ht="15">
      <c r="A1413" s="108" t="s">
        <v>1851</v>
      </c>
      <c r="B1413" s="106">
        <v>2</v>
      </c>
      <c r="C1413" s="110">
        <v>0.00023946464707665565</v>
      </c>
      <c r="D1413" s="106" t="s">
        <v>2021</v>
      </c>
      <c r="E1413" s="106" t="b">
        <v>0</v>
      </c>
      <c r="F1413" s="106" t="b">
        <v>0</v>
      </c>
      <c r="G1413" s="106" t="b">
        <v>0</v>
      </c>
    </row>
    <row r="1414" spans="1:7" ht="15">
      <c r="A1414" s="108" t="s">
        <v>1852</v>
      </c>
      <c r="B1414" s="106">
        <v>2</v>
      </c>
      <c r="C1414" s="110">
        <v>0.0002861504404488612</v>
      </c>
      <c r="D1414" s="106" t="s">
        <v>2021</v>
      </c>
      <c r="E1414" s="106" t="b">
        <v>0</v>
      </c>
      <c r="F1414" s="106" t="b">
        <v>0</v>
      </c>
      <c r="G1414" s="106" t="b">
        <v>0</v>
      </c>
    </row>
    <row r="1415" spans="1:7" ht="15">
      <c r="A1415" s="108" t="s">
        <v>1853</v>
      </c>
      <c r="B1415" s="106">
        <v>2</v>
      </c>
      <c r="C1415" s="110">
        <v>0.00023946464707665565</v>
      </c>
      <c r="D1415" s="106" t="s">
        <v>2021</v>
      </c>
      <c r="E1415" s="106" t="b">
        <v>0</v>
      </c>
      <c r="F1415" s="106" t="b">
        <v>0</v>
      </c>
      <c r="G1415" s="106" t="b">
        <v>0</v>
      </c>
    </row>
    <row r="1416" spans="1:7" ht="15">
      <c r="A1416" s="108" t="s">
        <v>1854</v>
      </c>
      <c r="B1416" s="106">
        <v>2</v>
      </c>
      <c r="C1416" s="110">
        <v>0.0002861504404488612</v>
      </c>
      <c r="D1416" s="106" t="s">
        <v>2021</v>
      </c>
      <c r="E1416" s="106" t="b">
        <v>0</v>
      </c>
      <c r="F1416" s="106" t="b">
        <v>0</v>
      </c>
      <c r="G1416" s="106" t="b">
        <v>0</v>
      </c>
    </row>
    <row r="1417" spans="1:7" ht="15">
      <c r="A1417" s="108" t="s">
        <v>1855</v>
      </c>
      <c r="B1417" s="106">
        <v>2</v>
      </c>
      <c r="C1417" s="110">
        <v>0.00023946464707665565</v>
      </c>
      <c r="D1417" s="106" t="s">
        <v>2021</v>
      </c>
      <c r="E1417" s="106" t="b">
        <v>0</v>
      </c>
      <c r="F1417" s="106" t="b">
        <v>0</v>
      </c>
      <c r="G1417" s="106" t="b">
        <v>0</v>
      </c>
    </row>
    <row r="1418" spans="1:7" ht="15">
      <c r="A1418" s="108" t="s">
        <v>1856</v>
      </c>
      <c r="B1418" s="106">
        <v>2</v>
      </c>
      <c r="C1418" s="110">
        <v>0.00023946464707665565</v>
      </c>
      <c r="D1418" s="106" t="s">
        <v>2021</v>
      </c>
      <c r="E1418" s="106" t="b">
        <v>0</v>
      </c>
      <c r="F1418" s="106" t="b">
        <v>0</v>
      </c>
      <c r="G1418" s="106" t="b">
        <v>0</v>
      </c>
    </row>
    <row r="1419" spans="1:7" ht="15">
      <c r="A1419" s="108" t="s">
        <v>1857</v>
      </c>
      <c r="B1419" s="106">
        <v>2</v>
      </c>
      <c r="C1419" s="110">
        <v>0.00023946464707665565</v>
      </c>
      <c r="D1419" s="106" t="s">
        <v>2021</v>
      </c>
      <c r="E1419" s="106" t="b">
        <v>0</v>
      </c>
      <c r="F1419" s="106" t="b">
        <v>0</v>
      </c>
      <c r="G1419" s="106" t="b">
        <v>0</v>
      </c>
    </row>
    <row r="1420" spans="1:7" ht="15">
      <c r="A1420" s="108" t="s">
        <v>1858</v>
      </c>
      <c r="B1420" s="106">
        <v>2</v>
      </c>
      <c r="C1420" s="110">
        <v>0.00023946464707665565</v>
      </c>
      <c r="D1420" s="106" t="s">
        <v>2021</v>
      </c>
      <c r="E1420" s="106" t="b">
        <v>0</v>
      </c>
      <c r="F1420" s="106" t="b">
        <v>0</v>
      </c>
      <c r="G1420" s="106" t="b">
        <v>0</v>
      </c>
    </row>
    <row r="1421" spans="1:7" ht="15">
      <c r="A1421" s="108" t="s">
        <v>1859</v>
      </c>
      <c r="B1421" s="106">
        <v>2</v>
      </c>
      <c r="C1421" s="110">
        <v>0.00023946464707665565</v>
      </c>
      <c r="D1421" s="106" t="s">
        <v>2021</v>
      </c>
      <c r="E1421" s="106" t="b">
        <v>0</v>
      </c>
      <c r="F1421" s="106" t="b">
        <v>0</v>
      </c>
      <c r="G1421" s="106" t="b">
        <v>0</v>
      </c>
    </row>
    <row r="1422" spans="1:7" ht="15">
      <c r="A1422" s="108" t="s">
        <v>1860</v>
      </c>
      <c r="B1422" s="106">
        <v>2</v>
      </c>
      <c r="C1422" s="110">
        <v>0.00023946464707665565</v>
      </c>
      <c r="D1422" s="106" t="s">
        <v>2021</v>
      </c>
      <c r="E1422" s="106" t="b">
        <v>0</v>
      </c>
      <c r="F1422" s="106" t="b">
        <v>0</v>
      </c>
      <c r="G1422" s="106" t="b">
        <v>0</v>
      </c>
    </row>
    <row r="1423" spans="1:7" ht="15">
      <c r="A1423" s="108" t="s">
        <v>1861</v>
      </c>
      <c r="B1423" s="106">
        <v>2</v>
      </c>
      <c r="C1423" s="110">
        <v>0.00023946464707665565</v>
      </c>
      <c r="D1423" s="106" t="s">
        <v>2021</v>
      </c>
      <c r="E1423" s="106" t="b">
        <v>0</v>
      </c>
      <c r="F1423" s="106" t="b">
        <v>0</v>
      </c>
      <c r="G1423" s="106" t="b">
        <v>0</v>
      </c>
    </row>
    <row r="1424" spans="1:7" ht="15">
      <c r="A1424" s="108" t="s">
        <v>1862</v>
      </c>
      <c r="B1424" s="106">
        <v>2</v>
      </c>
      <c r="C1424" s="110">
        <v>0.00023946464707665565</v>
      </c>
      <c r="D1424" s="106" t="s">
        <v>2021</v>
      </c>
      <c r="E1424" s="106" t="b">
        <v>0</v>
      </c>
      <c r="F1424" s="106" t="b">
        <v>0</v>
      </c>
      <c r="G1424" s="106" t="b">
        <v>0</v>
      </c>
    </row>
    <row r="1425" spans="1:7" ht="15">
      <c r="A1425" s="108" t="s">
        <v>1863</v>
      </c>
      <c r="B1425" s="106">
        <v>2</v>
      </c>
      <c r="C1425" s="110">
        <v>0.00023946464707665565</v>
      </c>
      <c r="D1425" s="106" t="s">
        <v>2021</v>
      </c>
      <c r="E1425" s="106" t="b">
        <v>0</v>
      </c>
      <c r="F1425" s="106" t="b">
        <v>0</v>
      </c>
      <c r="G1425" s="106" t="b">
        <v>0</v>
      </c>
    </row>
    <row r="1426" spans="1:7" ht="15">
      <c r="A1426" s="108" t="s">
        <v>1864</v>
      </c>
      <c r="B1426" s="106">
        <v>2</v>
      </c>
      <c r="C1426" s="110">
        <v>0.00023946464707665565</v>
      </c>
      <c r="D1426" s="106" t="s">
        <v>2021</v>
      </c>
      <c r="E1426" s="106" t="b">
        <v>0</v>
      </c>
      <c r="F1426" s="106" t="b">
        <v>0</v>
      </c>
      <c r="G1426" s="106" t="b">
        <v>0</v>
      </c>
    </row>
    <row r="1427" spans="1:7" ht="15">
      <c r="A1427" s="108" t="s">
        <v>1865</v>
      </c>
      <c r="B1427" s="106">
        <v>2</v>
      </c>
      <c r="C1427" s="110">
        <v>0.0002861504404488612</v>
      </c>
      <c r="D1427" s="106" t="s">
        <v>2021</v>
      </c>
      <c r="E1427" s="106" t="b">
        <v>0</v>
      </c>
      <c r="F1427" s="106" t="b">
        <v>0</v>
      </c>
      <c r="G1427" s="106" t="b">
        <v>0</v>
      </c>
    </row>
    <row r="1428" spans="1:7" ht="15">
      <c r="A1428" s="108" t="s">
        <v>1866</v>
      </c>
      <c r="B1428" s="106">
        <v>2</v>
      </c>
      <c r="C1428" s="110">
        <v>0.0002861504404488612</v>
      </c>
      <c r="D1428" s="106" t="s">
        <v>2021</v>
      </c>
      <c r="E1428" s="106" t="b">
        <v>0</v>
      </c>
      <c r="F1428" s="106" t="b">
        <v>0</v>
      </c>
      <c r="G1428" s="106" t="b">
        <v>0</v>
      </c>
    </row>
    <row r="1429" spans="1:7" ht="15">
      <c r="A1429" s="108" t="s">
        <v>1867</v>
      </c>
      <c r="B1429" s="106">
        <v>2</v>
      </c>
      <c r="C1429" s="110">
        <v>0.00023946464707665565</v>
      </c>
      <c r="D1429" s="106" t="s">
        <v>2021</v>
      </c>
      <c r="E1429" s="106" t="b">
        <v>0</v>
      </c>
      <c r="F1429" s="106" t="b">
        <v>0</v>
      </c>
      <c r="G1429" s="106" t="b">
        <v>0</v>
      </c>
    </row>
    <row r="1430" spans="1:7" ht="15">
      <c r="A1430" s="108" t="s">
        <v>1868</v>
      </c>
      <c r="B1430" s="106">
        <v>2</v>
      </c>
      <c r="C1430" s="110">
        <v>0.00023946464707665565</v>
      </c>
      <c r="D1430" s="106" t="s">
        <v>2021</v>
      </c>
      <c r="E1430" s="106" t="b">
        <v>0</v>
      </c>
      <c r="F1430" s="106" t="b">
        <v>0</v>
      </c>
      <c r="G1430" s="106" t="b">
        <v>0</v>
      </c>
    </row>
    <row r="1431" spans="1:7" ht="15">
      <c r="A1431" s="108" t="s">
        <v>1869</v>
      </c>
      <c r="B1431" s="106">
        <v>2</v>
      </c>
      <c r="C1431" s="110">
        <v>0.00023946464707665565</v>
      </c>
      <c r="D1431" s="106" t="s">
        <v>2021</v>
      </c>
      <c r="E1431" s="106" t="b">
        <v>0</v>
      </c>
      <c r="F1431" s="106" t="b">
        <v>0</v>
      </c>
      <c r="G1431" s="106" t="b">
        <v>0</v>
      </c>
    </row>
    <row r="1432" spans="1:7" ht="15">
      <c r="A1432" s="108" t="s">
        <v>1870</v>
      </c>
      <c r="B1432" s="106">
        <v>2</v>
      </c>
      <c r="C1432" s="110">
        <v>0.0002861504404488612</v>
      </c>
      <c r="D1432" s="106" t="s">
        <v>2021</v>
      </c>
      <c r="E1432" s="106" t="b">
        <v>0</v>
      </c>
      <c r="F1432" s="106" t="b">
        <v>0</v>
      </c>
      <c r="G1432" s="106" t="b">
        <v>0</v>
      </c>
    </row>
    <row r="1433" spans="1:7" ht="15">
      <c r="A1433" s="108" t="s">
        <v>1871</v>
      </c>
      <c r="B1433" s="106">
        <v>2</v>
      </c>
      <c r="C1433" s="110">
        <v>0.0002861504404488612</v>
      </c>
      <c r="D1433" s="106" t="s">
        <v>2021</v>
      </c>
      <c r="E1433" s="106" t="b">
        <v>0</v>
      </c>
      <c r="F1433" s="106" t="b">
        <v>0</v>
      </c>
      <c r="G1433" s="106" t="b">
        <v>0</v>
      </c>
    </row>
    <row r="1434" spans="1:7" ht="15">
      <c r="A1434" s="108" t="s">
        <v>1872</v>
      </c>
      <c r="B1434" s="106">
        <v>2</v>
      </c>
      <c r="C1434" s="110">
        <v>0.00023946464707665565</v>
      </c>
      <c r="D1434" s="106" t="s">
        <v>2021</v>
      </c>
      <c r="E1434" s="106" t="b">
        <v>0</v>
      </c>
      <c r="F1434" s="106" t="b">
        <v>0</v>
      </c>
      <c r="G1434" s="106" t="b">
        <v>0</v>
      </c>
    </row>
    <row r="1435" spans="1:7" ht="15">
      <c r="A1435" s="108" t="s">
        <v>1873</v>
      </c>
      <c r="B1435" s="106">
        <v>2</v>
      </c>
      <c r="C1435" s="110">
        <v>0.00023946464707665565</v>
      </c>
      <c r="D1435" s="106" t="s">
        <v>2021</v>
      </c>
      <c r="E1435" s="106" t="b">
        <v>0</v>
      </c>
      <c r="F1435" s="106" t="b">
        <v>0</v>
      </c>
      <c r="G1435" s="106" t="b">
        <v>0</v>
      </c>
    </row>
    <row r="1436" spans="1:7" ht="15">
      <c r="A1436" s="108" t="s">
        <v>1874</v>
      </c>
      <c r="B1436" s="106">
        <v>2</v>
      </c>
      <c r="C1436" s="110">
        <v>0.00023946464707665565</v>
      </c>
      <c r="D1436" s="106" t="s">
        <v>2021</v>
      </c>
      <c r="E1436" s="106" t="b">
        <v>0</v>
      </c>
      <c r="F1436" s="106" t="b">
        <v>0</v>
      </c>
      <c r="G1436" s="106" t="b">
        <v>0</v>
      </c>
    </row>
    <row r="1437" spans="1:7" ht="15">
      <c r="A1437" s="108" t="s">
        <v>1875</v>
      </c>
      <c r="B1437" s="106">
        <v>2</v>
      </c>
      <c r="C1437" s="110">
        <v>0.00023946464707665565</v>
      </c>
      <c r="D1437" s="106" t="s">
        <v>2021</v>
      </c>
      <c r="E1437" s="106" t="b">
        <v>0</v>
      </c>
      <c r="F1437" s="106" t="b">
        <v>0</v>
      </c>
      <c r="G1437" s="106" t="b">
        <v>0</v>
      </c>
    </row>
    <row r="1438" spans="1:7" ht="15">
      <c r="A1438" s="108" t="s">
        <v>1876</v>
      </c>
      <c r="B1438" s="106">
        <v>2</v>
      </c>
      <c r="C1438" s="110">
        <v>0.00023946464707665565</v>
      </c>
      <c r="D1438" s="106" t="s">
        <v>2021</v>
      </c>
      <c r="E1438" s="106" t="b">
        <v>0</v>
      </c>
      <c r="F1438" s="106" t="b">
        <v>0</v>
      </c>
      <c r="G1438" s="106" t="b">
        <v>0</v>
      </c>
    </row>
    <row r="1439" spans="1:7" ht="15">
      <c r="A1439" s="108" t="s">
        <v>1877</v>
      </c>
      <c r="B1439" s="106">
        <v>2</v>
      </c>
      <c r="C1439" s="110">
        <v>0.00023946464707665565</v>
      </c>
      <c r="D1439" s="106" t="s">
        <v>2021</v>
      </c>
      <c r="E1439" s="106" t="b">
        <v>0</v>
      </c>
      <c r="F1439" s="106" t="b">
        <v>0</v>
      </c>
      <c r="G1439" s="106" t="b">
        <v>0</v>
      </c>
    </row>
    <row r="1440" spans="1:7" ht="15">
      <c r="A1440" s="108" t="s">
        <v>1878</v>
      </c>
      <c r="B1440" s="106">
        <v>2</v>
      </c>
      <c r="C1440" s="110">
        <v>0.00023946464707665565</v>
      </c>
      <c r="D1440" s="106" t="s">
        <v>2021</v>
      </c>
      <c r="E1440" s="106" t="b">
        <v>0</v>
      </c>
      <c r="F1440" s="106" t="b">
        <v>0</v>
      </c>
      <c r="G1440" s="106" t="b">
        <v>0</v>
      </c>
    </row>
    <row r="1441" spans="1:7" ht="15">
      <c r="A1441" s="108" t="s">
        <v>1879</v>
      </c>
      <c r="B1441" s="106">
        <v>2</v>
      </c>
      <c r="C1441" s="110">
        <v>0.0002861504404488612</v>
      </c>
      <c r="D1441" s="106" t="s">
        <v>2021</v>
      </c>
      <c r="E1441" s="106" t="b">
        <v>0</v>
      </c>
      <c r="F1441" s="106" t="b">
        <v>0</v>
      </c>
      <c r="G1441" s="106" t="b">
        <v>0</v>
      </c>
    </row>
    <row r="1442" spans="1:7" ht="15">
      <c r="A1442" s="108" t="s">
        <v>1880</v>
      </c>
      <c r="B1442" s="106">
        <v>2</v>
      </c>
      <c r="C1442" s="110">
        <v>0.00023946464707665565</v>
      </c>
      <c r="D1442" s="106" t="s">
        <v>2021</v>
      </c>
      <c r="E1442" s="106" t="b">
        <v>0</v>
      </c>
      <c r="F1442" s="106" t="b">
        <v>0</v>
      </c>
      <c r="G1442" s="106" t="b">
        <v>0</v>
      </c>
    </row>
    <row r="1443" spans="1:7" ht="15">
      <c r="A1443" s="108" t="s">
        <v>1881</v>
      </c>
      <c r="B1443" s="106">
        <v>2</v>
      </c>
      <c r="C1443" s="110">
        <v>0.00023946464707665565</v>
      </c>
      <c r="D1443" s="106" t="s">
        <v>2021</v>
      </c>
      <c r="E1443" s="106" t="b">
        <v>0</v>
      </c>
      <c r="F1443" s="106" t="b">
        <v>0</v>
      </c>
      <c r="G1443" s="106" t="b">
        <v>0</v>
      </c>
    </row>
    <row r="1444" spans="1:7" ht="15">
      <c r="A1444" s="108" t="s">
        <v>1882</v>
      </c>
      <c r="B1444" s="106">
        <v>2</v>
      </c>
      <c r="C1444" s="110">
        <v>0.00023946464707665565</v>
      </c>
      <c r="D1444" s="106" t="s">
        <v>2021</v>
      </c>
      <c r="E1444" s="106" t="b">
        <v>0</v>
      </c>
      <c r="F1444" s="106" t="b">
        <v>0</v>
      </c>
      <c r="G1444" s="106" t="b">
        <v>0</v>
      </c>
    </row>
    <row r="1445" spans="1:7" ht="15">
      <c r="A1445" s="108" t="s">
        <v>1883</v>
      </c>
      <c r="B1445" s="106">
        <v>2</v>
      </c>
      <c r="C1445" s="110">
        <v>0.00023946464707665565</v>
      </c>
      <c r="D1445" s="106" t="s">
        <v>2021</v>
      </c>
      <c r="E1445" s="106" t="b">
        <v>0</v>
      </c>
      <c r="F1445" s="106" t="b">
        <v>0</v>
      </c>
      <c r="G1445" s="106" t="b">
        <v>0</v>
      </c>
    </row>
    <row r="1446" spans="1:7" ht="15">
      <c r="A1446" s="108" t="s">
        <v>1884</v>
      </c>
      <c r="B1446" s="106">
        <v>2</v>
      </c>
      <c r="C1446" s="110">
        <v>0.0002861504404488612</v>
      </c>
      <c r="D1446" s="106" t="s">
        <v>2021</v>
      </c>
      <c r="E1446" s="106" t="b">
        <v>0</v>
      </c>
      <c r="F1446" s="106" t="b">
        <v>0</v>
      </c>
      <c r="G1446" s="106" t="b">
        <v>0</v>
      </c>
    </row>
    <row r="1447" spans="1:7" ht="15">
      <c r="A1447" s="108" t="s">
        <v>1885</v>
      </c>
      <c r="B1447" s="106">
        <v>2</v>
      </c>
      <c r="C1447" s="110">
        <v>0.00023946464707665565</v>
      </c>
      <c r="D1447" s="106" t="s">
        <v>2021</v>
      </c>
      <c r="E1447" s="106" t="b">
        <v>0</v>
      </c>
      <c r="F1447" s="106" t="b">
        <v>0</v>
      </c>
      <c r="G1447" s="106" t="b">
        <v>0</v>
      </c>
    </row>
    <row r="1448" spans="1:7" ht="15">
      <c r="A1448" s="108" t="s">
        <v>1886</v>
      </c>
      <c r="B1448" s="106">
        <v>2</v>
      </c>
      <c r="C1448" s="110">
        <v>0.00023946464707665565</v>
      </c>
      <c r="D1448" s="106" t="s">
        <v>2021</v>
      </c>
      <c r="E1448" s="106" t="b">
        <v>0</v>
      </c>
      <c r="F1448" s="106" t="b">
        <v>0</v>
      </c>
      <c r="G1448" s="106" t="b">
        <v>0</v>
      </c>
    </row>
    <row r="1449" spans="1:7" ht="15">
      <c r="A1449" s="108" t="s">
        <v>1887</v>
      </c>
      <c r="B1449" s="106">
        <v>2</v>
      </c>
      <c r="C1449" s="110">
        <v>0.00023946464707665565</v>
      </c>
      <c r="D1449" s="106" t="s">
        <v>2021</v>
      </c>
      <c r="E1449" s="106" t="b">
        <v>0</v>
      </c>
      <c r="F1449" s="106" t="b">
        <v>0</v>
      </c>
      <c r="G1449" s="106" t="b">
        <v>0</v>
      </c>
    </row>
    <row r="1450" spans="1:7" ht="15">
      <c r="A1450" s="108" t="s">
        <v>1888</v>
      </c>
      <c r="B1450" s="106">
        <v>2</v>
      </c>
      <c r="C1450" s="110">
        <v>0.00023946464707665565</v>
      </c>
      <c r="D1450" s="106" t="s">
        <v>2021</v>
      </c>
      <c r="E1450" s="106" t="b">
        <v>0</v>
      </c>
      <c r="F1450" s="106" t="b">
        <v>0</v>
      </c>
      <c r="G1450" s="106" t="b">
        <v>0</v>
      </c>
    </row>
    <row r="1451" spans="1:7" ht="15">
      <c r="A1451" s="108" t="s">
        <v>1889</v>
      </c>
      <c r="B1451" s="106">
        <v>2</v>
      </c>
      <c r="C1451" s="110">
        <v>0.00023946464707665565</v>
      </c>
      <c r="D1451" s="106" t="s">
        <v>2021</v>
      </c>
      <c r="E1451" s="106" t="b">
        <v>0</v>
      </c>
      <c r="F1451" s="106" t="b">
        <v>0</v>
      </c>
      <c r="G1451" s="106" t="b">
        <v>0</v>
      </c>
    </row>
    <row r="1452" spans="1:7" ht="15">
      <c r="A1452" s="108" t="s">
        <v>1890</v>
      </c>
      <c r="B1452" s="106">
        <v>2</v>
      </c>
      <c r="C1452" s="110">
        <v>0.0002861504404488612</v>
      </c>
      <c r="D1452" s="106" t="s">
        <v>2021</v>
      </c>
      <c r="E1452" s="106" t="b">
        <v>0</v>
      </c>
      <c r="F1452" s="106" t="b">
        <v>0</v>
      </c>
      <c r="G1452" s="106" t="b">
        <v>0</v>
      </c>
    </row>
    <row r="1453" spans="1:7" ht="15">
      <c r="A1453" s="108" t="s">
        <v>1891</v>
      </c>
      <c r="B1453" s="106">
        <v>2</v>
      </c>
      <c r="C1453" s="110">
        <v>0.00023946464707665565</v>
      </c>
      <c r="D1453" s="106" t="s">
        <v>2021</v>
      </c>
      <c r="E1453" s="106" t="b">
        <v>0</v>
      </c>
      <c r="F1453" s="106" t="b">
        <v>0</v>
      </c>
      <c r="G1453" s="106" t="b">
        <v>0</v>
      </c>
    </row>
    <row r="1454" spans="1:7" ht="15">
      <c r="A1454" s="108" t="s">
        <v>1892</v>
      </c>
      <c r="B1454" s="106">
        <v>2</v>
      </c>
      <c r="C1454" s="110">
        <v>0.00023946464707665565</v>
      </c>
      <c r="D1454" s="106" t="s">
        <v>2021</v>
      </c>
      <c r="E1454" s="106" t="b">
        <v>0</v>
      </c>
      <c r="F1454" s="106" t="b">
        <v>0</v>
      </c>
      <c r="G1454" s="106" t="b">
        <v>0</v>
      </c>
    </row>
    <row r="1455" spans="1:7" ht="15">
      <c r="A1455" s="108" t="s">
        <v>1893</v>
      </c>
      <c r="B1455" s="106">
        <v>2</v>
      </c>
      <c r="C1455" s="110">
        <v>0.0002861504404488612</v>
      </c>
      <c r="D1455" s="106" t="s">
        <v>2021</v>
      </c>
      <c r="E1455" s="106" t="b">
        <v>0</v>
      </c>
      <c r="F1455" s="106" t="b">
        <v>0</v>
      </c>
      <c r="G1455" s="106" t="b">
        <v>0</v>
      </c>
    </row>
    <row r="1456" spans="1:7" ht="15">
      <c r="A1456" s="108" t="s">
        <v>1894</v>
      </c>
      <c r="B1456" s="106">
        <v>2</v>
      </c>
      <c r="C1456" s="110">
        <v>0.00023946464707665565</v>
      </c>
      <c r="D1456" s="106" t="s">
        <v>2021</v>
      </c>
      <c r="E1456" s="106" t="b">
        <v>0</v>
      </c>
      <c r="F1456" s="106" t="b">
        <v>0</v>
      </c>
      <c r="G1456" s="106" t="b">
        <v>0</v>
      </c>
    </row>
    <row r="1457" spans="1:7" ht="15">
      <c r="A1457" s="108" t="s">
        <v>1895</v>
      </c>
      <c r="B1457" s="106">
        <v>2</v>
      </c>
      <c r="C1457" s="110">
        <v>0.00023946464707665565</v>
      </c>
      <c r="D1457" s="106" t="s">
        <v>2021</v>
      </c>
      <c r="E1457" s="106" t="b">
        <v>0</v>
      </c>
      <c r="F1457" s="106" t="b">
        <v>0</v>
      </c>
      <c r="G1457" s="106" t="b">
        <v>0</v>
      </c>
    </row>
    <row r="1458" spans="1:7" ht="15">
      <c r="A1458" s="108" t="s">
        <v>1896</v>
      </c>
      <c r="B1458" s="106">
        <v>2</v>
      </c>
      <c r="C1458" s="110">
        <v>0.00023946464707665565</v>
      </c>
      <c r="D1458" s="106" t="s">
        <v>2021</v>
      </c>
      <c r="E1458" s="106" t="b">
        <v>0</v>
      </c>
      <c r="F1458" s="106" t="b">
        <v>0</v>
      </c>
      <c r="G1458" s="106" t="b">
        <v>0</v>
      </c>
    </row>
    <row r="1459" spans="1:7" ht="15">
      <c r="A1459" s="108" t="s">
        <v>1897</v>
      </c>
      <c r="B1459" s="106">
        <v>2</v>
      </c>
      <c r="C1459" s="110">
        <v>0.00023946464707665565</v>
      </c>
      <c r="D1459" s="106" t="s">
        <v>2021</v>
      </c>
      <c r="E1459" s="106" t="b">
        <v>0</v>
      </c>
      <c r="F1459" s="106" t="b">
        <v>0</v>
      </c>
      <c r="G1459" s="106" t="b">
        <v>0</v>
      </c>
    </row>
    <row r="1460" spans="1:7" ht="15">
      <c r="A1460" s="108" t="s">
        <v>1898</v>
      </c>
      <c r="B1460" s="106">
        <v>2</v>
      </c>
      <c r="C1460" s="110">
        <v>0.00023946464707665565</v>
      </c>
      <c r="D1460" s="106" t="s">
        <v>2021</v>
      </c>
      <c r="E1460" s="106" t="b">
        <v>0</v>
      </c>
      <c r="F1460" s="106" t="b">
        <v>0</v>
      </c>
      <c r="G1460" s="106" t="b">
        <v>0</v>
      </c>
    </row>
    <row r="1461" spans="1:7" ht="15">
      <c r="A1461" s="108" t="s">
        <v>1899</v>
      </c>
      <c r="B1461" s="106">
        <v>2</v>
      </c>
      <c r="C1461" s="110">
        <v>0.0002861504404488612</v>
      </c>
      <c r="D1461" s="106" t="s">
        <v>2021</v>
      </c>
      <c r="E1461" s="106" t="b">
        <v>0</v>
      </c>
      <c r="F1461" s="106" t="b">
        <v>0</v>
      </c>
      <c r="G1461" s="106" t="b">
        <v>0</v>
      </c>
    </row>
    <row r="1462" spans="1:7" ht="15">
      <c r="A1462" s="108" t="s">
        <v>1900</v>
      </c>
      <c r="B1462" s="106">
        <v>2</v>
      </c>
      <c r="C1462" s="110">
        <v>0.00023946464707665565</v>
      </c>
      <c r="D1462" s="106" t="s">
        <v>2021</v>
      </c>
      <c r="E1462" s="106" t="b">
        <v>0</v>
      </c>
      <c r="F1462" s="106" t="b">
        <v>0</v>
      </c>
      <c r="G1462" s="106" t="b">
        <v>0</v>
      </c>
    </row>
    <row r="1463" spans="1:7" ht="15">
      <c r="A1463" s="108" t="s">
        <v>1901</v>
      </c>
      <c r="B1463" s="106">
        <v>2</v>
      </c>
      <c r="C1463" s="110">
        <v>0.00023946464707665565</v>
      </c>
      <c r="D1463" s="106" t="s">
        <v>2021</v>
      </c>
      <c r="E1463" s="106" t="b">
        <v>0</v>
      </c>
      <c r="F1463" s="106" t="b">
        <v>0</v>
      </c>
      <c r="G1463" s="106" t="b">
        <v>0</v>
      </c>
    </row>
    <row r="1464" spans="1:7" ht="15">
      <c r="A1464" s="108" t="s">
        <v>1902</v>
      </c>
      <c r="B1464" s="106">
        <v>2</v>
      </c>
      <c r="C1464" s="110">
        <v>0.0002861504404488612</v>
      </c>
      <c r="D1464" s="106" t="s">
        <v>2021</v>
      </c>
      <c r="E1464" s="106" t="b">
        <v>0</v>
      </c>
      <c r="F1464" s="106" t="b">
        <v>0</v>
      </c>
      <c r="G1464" s="106" t="b">
        <v>0</v>
      </c>
    </row>
    <row r="1465" spans="1:7" ht="15">
      <c r="A1465" s="108" t="s">
        <v>1903</v>
      </c>
      <c r="B1465" s="106">
        <v>2</v>
      </c>
      <c r="C1465" s="110">
        <v>0.0002861504404488612</v>
      </c>
      <c r="D1465" s="106" t="s">
        <v>2021</v>
      </c>
      <c r="E1465" s="106" t="b">
        <v>0</v>
      </c>
      <c r="F1465" s="106" t="b">
        <v>0</v>
      </c>
      <c r="G1465" s="106" t="b">
        <v>0</v>
      </c>
    </row>
    <row r="1466" spans="1:7" ht="15">
      <c r="A1466" s="108" t="s">
        <v>1904</v>
      </c>
      <c r="B1466" s="106">
        <v>2</v>
      </c>
      <c r="C1466" s="110">
        <v>0.0002861504404488612</v>
      </c>
      <c r="D1466" s="106" t="s">
        <v>2021</v>
      </c>
      <c r="E1466" s="106" t="b">
        <v>0</v>
      </c>
      <c r="F1466" s="106" t="b">
        <v>0</v>
      </c>
      <c r="G1466" s="106" t="b">
        <v>0</v>
      </c>
    </row>
    <row r="1467" spans="1:7" ht="15">
      <c r="A1467" s="108" t="s">
        <v>1905</v>
      </c>
      <c r="B1467" s="106">
        <v>2</v>
      </c>
      <c r="C1467" s="110">
        <v>0.0002861504404488612</v>
      </c>
      <c r="D1467" s="106" t="s">
        <v>2021</v>
      </c>
      <c r="E1467" s="106" t="b">
        <v>0</v>
      </c>
      <c r="F1467" s="106" t="b">
        <v>0</v>
      </c>
      <c r="G1467" s="106" t="b">
        <v>0</v>
      </c>
    </row>
    <row r="1468" spans="1:7" ht="15">
      <c r="A1468" s="108" t="s">
        <v>1906</v>
      </c>
      <c r="B1468" s="106">
        <v>2</v>
      </c>
      <c r="C1468" s="110">
        <v>0.0002861504404488612</v>
      </c>
      <c r="D1468" s="106" t="s">
        <v>2021</v>
      </c>
      <c r="E1468" s="106" t="b">
        <v>0</v>
      </c>
      <c r="F1468" s="106" t="b">
        <v>0</v>
      </c>
      <c r="G1468" s="106" t="b">
        <v>0</v>
      </c>
    </row>
    <row r="1469" spans="1:7" ht="15">
      <c r="A1469" s="108" t="s">
        <v>1907</v>
      </c>
      <c r="B1469" s="106">
        <v>2</v>
      </c>
      <c r="C1469" s="110">
        <v>0.0002861504404488612</v>
      </c>
      <c r="D1469" s="106" t="s">
        <v>2021</v>
      </c>
      <c r="E1469" s="106" t="b">
        <v>0</v>
      </c>
      <c r="F1469" s="106" t="b">
        <v>0</v>
      </c>
      <c r="G1469" s="106" t="b">
        <v>0</v>
      </c>
    </row>
    <row r="1470" spans="1:7" ht="15">
      <c r="A1470" s="108" t="s">
        <v>1908</v>
      </c>
      <c r="B1470" s="106">
        <v>2</v>
      </c>
      <c r="C1470" s="110">
        <v>0.0002861504404488612</v>
      </c>
      <c r="D1470" s="106" t="s">
        <v>2021</v>
      </c>
      <c r="E1470" s="106" t="b">
        <v>0</v>
      </c>
      <c r="F1470" s="106" t="b">
        <v>0</v>
      </c>
      <c r="G1470" s="106" t="b">
        <v>0</v>
      </c>
    </row>
    <row r="1471" spans="1:7" ht="15">
      <c r="A1471" s="108" t="s">
        <v>1909</v>
      </c>
      <c r="B1471" s="106">
        <v>2</v>
      </c>
      <c r="C1471" s="110">
        <v>0.0002861504404488612</v>
      </c>
      <c r="D1471" s="106" t="s">
        <v>2021</v>
      </c>
      <c r="E1471" s="106" t="b">
        <v>0</v>
      </c>
      <c r="F1471" s="106" t="b">
        <v>0</v>
      </c>
      <c r="G1471" s="106" t="b">
        <v>0</v>
      </c>
    </row>
    <row r="1472" spans="1:7" ht="15">
      <c r="A1472" s="108" t="s">
        <v>1910</v>
      </c>
      <c r="B1472" s="106">
        <v>2</v>
      </c>
      <c r="C1472" s="110">
        <v>0.0002861504404488612</v>
      </c>
      <c r="D1472" s="106" t="s">
        <v>2021</v>
      </c>
      <c r="E1472" s="106" t="b">
        <v>0</v>
      </c>
      <c r="F1472" s="106" t="b">
        <v>0</v>
      </c>
      <c r="G1472" s="106" t="b">
        <v>0</v>
      </c>
    </row>
    <row r="1473" spans="1:7" ht="15">
      <c r="A1473" s="108" t="s">
        <v>1911</v>
      </c>
      <c r="B1473" s="106">
        <v>2</v>
      </c>
      <c r="C1473" s="110">
        <v>0.0002861504404488612</v>
      </c>
      <c r="D1473" s="106" t="s">
        <v>2021</v>
      </c>
      <c r="E1473" s="106" t="b">
        <v>0</v>
      </c>
      <c r="F1473" s="106" t="b">
        <v>0</v>
      </c>
      <c r="G1473" s="106" t="b">
        <v>0</v>
      </c>
    </row>
    <row r="1474" spans="1:7" ht="15">
      <c r="A1474" s="108" t="s">
        <v>1912</v>
      </c>
      <c r="B1474" s="106">
        <v>2</v>
      </c>
      <c r="C1474" s="110">
        <v>0.00023946464707665565</v>
      </c>
      <c r="D1474" s="106" t="s">
        <v>2021</v>
      </c>
      <c r="E1474" s="106" t="b">
        <v>0</v>
      </c>
      <c r="F1474" s="106" t="b">
        <v>0</v>
      </c>
      <c r="G1474" s="106" t="b">
        <v>0</v>
      </c>
    </row>
    <row r="1475" spans="1:7" ht="15">
      <c r="A1475" s="108" t="s">
        <v>1913</v>
      </c>
      <c r="B1475" s="106">
        <v>2</v>
      </c>
      <c r="C1475" s="110">
        <v>0.0002861504404488612</v>
      </c>
      <c r="D1475" s="106" t="s">
        <v>2021</v>
      </c>
      <c r="E1475" s="106" t="b">
        <v>0</v>
      </c>
      <c r="F1475" s="106" t="b">
        <v>0</v>
      </c>
      <c r="G1475" s="106" t="b">
        <v>0</v>
      </c>
    </row>
    <row r="1476" spans="1:7" ht="15">
      <c r="A1476" s="108" t="s">
        <v>1914</v>
      </c>
      <c r="B1476" s="106">
        <v>2</v>
      </c>
      <c r="C1476" s="110">
        <v>0.00023946464707665565</v>
      </c>
      <c r="D1476" s="106" t="s">
        <v>2021</v>
      </c>
      <c r="E1476" s="106" t="b">
        <v>0</v>
      </c>
      <c r="F1476" s="106" t="b">
        <v>0</v>
      </c>
      <c r="G1476" s="106" t="b">
        <v>0</v>
      </c>
    </row>
    <row r="1477" spans="1:7" ht="15">
      <c r="A1477" s="108" t="s">
        <v>1915</v>
      </c>
      <c r="B1477" s="106">
        <v>2</v>
      </c>
      <c r="C1477" s="110">
        <v>0.00023946464707665565</v>
      </c>
      <c r="D1477" s="106" t="s">
        <v>2021</v>
      </c>
      <c r="E1477" s="106" t="b">
        <v>0</v>
      </c>
      <c r="F1477" s="106" t="b">
        <v>0</v>
      </c>
      <c r="G1477" s="106" t="b">
        <v>0</v>
      </c>
    </row>
    <row r="1478" spans="1:7" ht="15">
      <c r="A1478" s="108" t="s">
        <v>1916</v>
      </c>
      <c r="B1478" s="106">
        <v>2</v>
      </c>
      <c r="C1478" s="110">
        <v>0.00023946464707665565</v>
      </c>
      <c r="D1478" s="106" t="s">
        <v>2021</v>
      </c>
      <c r="E1478" s="106" t="b">
        <v>0</v>
      </c>
      <c r="F1478" s="106" t="b">
        <v>0</v>
      </c>
      <c r="G1478" s="106" t="b">
        <v>0</v>
      </c>
    </row>
    <row r="1479" spans="1:7" ht="15">
      <c r="A1479" s="108" t="s">
        <v>1917</v>
      </c>
      <c r="B1479" s="106">
        <v>2</v>
      </c>
      <c r="C1479" s="110">
        <v>0.00023946464707665565</v>
      </c>
      <c r="D1479" s="106" t="s">
        <v>2021</v>
      </c>
      <c r="E1479" s="106" t="b">
        <v>0</v>
      </c>
      <c r="F1479" s="106" t="b">
        <v>0</v>
      </c>
      <c r="G1479" s="106" t="b">
        <v>0</v>
      </c>
    </row>
    <row r="1480" spans="1:7" ht="15">
      <c r="A1480" s="108" t="s">
        <v>1918</v>
      </c>
      <c r="B1480" s="106">
        <v>2</v>
      </c>
      <c r="C1480" s="110">
        <v>0.00023946464707665565</v>
      </c>
      <c r="D1480" s="106" t="s">
        <v>2021</v>
      </c>
      <c r="E1480" s="106" t="b">
        <v>0</v>
      </c>
      <c r="F1480" s="106" t="b">
        <v>0</v>
      </c>
      <c r="G1480" s="106" t="b">
        <v>0</v>
      </c>
    </row>
    <row r="1481" spans="1:7" ht="15">
      <c r="A1481" s="108" t="s">
        <v>1919</v>
      </c>
      <c r="B1481" s="106">
        <v>2</v>
      </c>
      <c r="C1481" s="110">
        <v>0.00023946464707665565</v>
      </c>
      <c r="D1481" s="106" t="s">
        <v>2021</v>
      </c>
      <c r="E1481" s="106" t="b">
        <v>0</v>
      </c>
      <c r="F1481" s="106" t="b">
        <v>0</v>
      </c>
      <c r="G1481" s="106" t="b">
        <v>0</v>
      </c>
    </row>
    <row r="1482" spans="1:7" ht="15">
      <c r="A1482" s="108" t="s">
        <v>1920</v>
      </c>
      <c r="B1482" s="106">
        <v>2</v>
      </c>
      <c r="C1482" s="110">
        <v>0.00023946464707665565</v>
      </c>
      <c r="D1482" s="106" t="s">
        <v>2021</v>
      </c>
      <c r="E1482" s="106" t="b">
        <v>0</v>
      </c>
      <c r="F1482" s="106" t="b">
        <v>0</v>
      </c>
      <c r="G1482" s="106" t="b">
        <v>0</v>
      </c>
    </row>
    <row r="1483" spans="1:7" ht="15">
      <c r="A1483" s="108" t="s">
        <v>1921</v>
      </c>
      <c r="B1483" s="106">
        <v>2</v>
      </c>
      <c r="C1483" s="110">
        <v>0.0002861504404488612</v>
      </c>
      <c r="D1483" s="106" t="s">
        <v>2021</v>
      </c>
      <c r="E1483" s="106" t="b">
        <v>0</v>
      </c>
      <c r="F1483" s="106" t="b">
        <v>0</v>
      </c>
      <c r="G1483" s="106" t="b">
        <v>0</v>
      </c>
    </row>
    <row r="1484" spans="1:7" ht="15">
      <c r="A1484" s="108" t="s">
        <v>1922</v>
      </c>
      <c r="B1484" s="106">
        <v>2</v>
      </c>
      <c r="C1484" s="110">
        <v>0.00023946464707665565</v>
      </c>
      <c r="D1484" s="106" t="s">
        <v>2021</v>
      </c>
      <c r="E1484" s="106" t="b">
        <v>0</v>
      </c>
      <c r="F1484" s="106" t="b">
        <v>0</v>
      </c>
      <c r="G1484" s="106" t="b">
        <v>0</v>
      </c>
    </row>
    <row r="1485" spans="1:7" ht="15">
      <c r="A1485" s="108" t="s">
        <v>1923</v>
      </c>
      <c r="B1485" s="106">
        <v>2</v>
      </c>
      <c r="C1485" s="110">
        <v>0.00023946464707665565</v>
      </c>
      <c r="D1485" s="106" t="s">
        <v>2021</v>
      </c>
      <c r="E1485" s="106" t="b">
        <v>0</v>
      </c>
      <c r="F1485" s="106" t="b">
        <v>0</v>
      </c>
      <c r="G1485" s="106" t="b">
        <v>0</v>
      </c>
    </row>
    <row r="1486" spans="1:7" ht="15">
      <c r="A1486" s="108" t="s">
        <v>1924</v>
      </c>
      <c r="B1486" s="106">
        <v>2</v>
      </c>
      <c r="C1486" s="110">
        <v>0.00023946464707665565</v>
      </c>
      <c r="D1486" s="106" t="s">
        <v>2021</v>
      </c>
      <c r="E1486" s="106" t="b">
        <v>0</v>
      </c>
      <c r="F1486" s="106" t="b">
        <v>0</v>
      </c>
      <c r="G1486" s="106" t="b">
        <v>0</v>
      </c>
    </row>
    <row r="1487" spans="1:7" ht="15">
      <c r="A1487" s="108" t="s">
        <v>1925</v>
      </c>
      <c r="B1487" s="106">
        <v>2</v>
      </c>
      <c r="C1487" s="110">
        <v>0.00023946464707665565</v>
      </c>
      <c r="D1487" s="106" t="s">
        <v>2021</v>
      </c>
      <c r="E1487" s="106" t="b">
        <v>0</v>
      </c>
      <c r="F1487" s="106" t="b">
        <v>0</v>
      </c>
      <c r="G1487" s="106" t="b">
        <v>0</v>
      </c>
    </row>
    <row r="1488" spans="1:7" ht="15">
      <c r="A1488" s="108" t="s">
        <v>1926</v>
      </c>
      <c r="B1488" s="106">
        <v>2</v>
      </c>
      <c r="C1488" s="110">
        <v>0.0002861504404488612</v>
      </c>
      <c r="D1488" s="106" t="s">
        <v>2021</v>
      </c>
      <c r="E1488" s="106" t="b">
        <v>0</v>
      </c>
      <c r="F1488" s="106" t="b">
        <v>0</v>
      </c>
      <c r="G1488" s="106" t="b">
        <v>0</v>
      </c>
    </row>
    <row r="1489" spans="1:7" ht="15">
      <c r="A1489" s="108" t="s">
        <v>1927</v>
      </c>
      <c r="B1489" s="106">
        <v>2</v>
      </c>
      <c r="C1489" s="110">
        <v>0.00023946464707665565</v>
      </c>
      <c r="D1489" s="106" t="s">
        <v>2021</v>
      </c>
      <c r="E1489" s="106" t="b">
        <v>0</v>
      </c>
      <c r="F1489" s="106" t="b">
        <v>0</v>
      </c>
      <c r="G1489" s="106" t="b">
        <v>0</v>
      </c>
    </row>
    <row r="1490" spans="1:7" ht="15">
      <c r="A1490" s="108" t="s">
        <v>1928</v>
      </c>
      <c r="B1490" s="106">
        <v>2</v>
      </c>
      <c r="C1490" s="110">
        <v>0.00023946464707665565</v>
      </c>
      <c r="D1490" s="106" t="s">
        <v>2021</v>
      </c>
      <c r="E1490" s="106" t="b">
        <v>0</v>
      </c>
      <c r="F1490" s="106" t="b">
        <v>0</v>
      </c>
      <c r="G1490" s="106" t="b">
        <v>0</v>
      </c>
    </row>
    <row r="1491" spans="1:7" ht="15">
      <c r="A1491" s="108" t="s">
        <v>1929</v>
      </c>
      <c r="B1491" s="106">
        <v>2</v>
      </c>
      <c r="C1491" s="110">
        <v>0.00023946464707665565</v>
      </c>
      <c r="D1491" s="106" t="s">
        <v>2021</v>
      </c>
      <c r="E1491" s="106" t="b">
        <v>0</v>
      </c>
      <c r="F1491" s="106" t="b">
        <v>0</v>
      </c>
      <c r="G1491" s="106" t="b">
        <v>0</v>
      </c>
    </row>
    <row r="1492" spans="1:7" ht="15">
      <c r="A1492" s="108" t="s">
        <v>1930</v>
      </c>
      <c r="B1492" s="106">
        <v>2</v>
      </c>
      <c r="C1492" s="110">
        <v>0.00023946464707665565</v>
      </c>
      <c r="D1492" s="106" t="s">
        <v>2021</v>
      </c>
      <c r="E1492" s="106" t="b">
        <v>0</v>
      </c>
      <c r="F1492" s="106" t="b">
        <v>0</v>
      </c>
      <c r="G1492" s="106" t="b">
        <v>0</v>
      </c>
    </row>
    <row r="1493" spans="1:7" ht="15">
      <c r="A1493" s="108" t="s">
        <v>1931</v>
      </c>
      <c r="B1493" s="106">
        <v>2</v>
      </c>
      <c r="C1493" s="110">
        <v>0.00023946464707665565</v>
      </c>
      <c r="D1493" s="106" t="s">
        <v>2021</v>
      </c>
      <c r="E1493" s="106" t="b">
        <v>0</v>
      </c>
      <c r="F1493" s="106" t="b">
        <v>0</v>
      </c>
      <c r="G1493" s="106" t="b">
        <v>0</v>
      </c>
    </row>
    <row r="1494" spans="1:7" ht="15">
      <c r="A1494" s="108" t="s">
        <v>1932</v>
      </c>
      <c r="B1494" s="106">
        <v>2</v>
      </c>
      <c r="C1494" s="110">
        <v>0.00023946464707665565</v>
      </c>
      <c r="D1494" s="106" t="s">
        <v>2021</v>
      </c>
      <c r="E1494" s="106" t="b">
        <v>0</v>
      </c>
      <c r="F1494" s="106" t="b">
        <v>0</v>
      </c>
      <c r="G1494" s="106" t="b">
        <v>0</v>
      </c>
    </row>
    <row r="1495" spans="1:7" ht="15">
      <c r="A1495" s="108" t="s">
        <v>1933</v>
      </c>
      <c r="B1495" s="106">
        <v>2</v>
      </c>
      <c r="C1495" s="110">
        <v>0.00023946464707665565</v>
      </c>
      <c r="D1495" s="106" t="s">
        <v>2021</v>
      </c>
      <c r="E1495" s="106" t="b">
        <v>0</v>
      </c>
      <c r="F1495" s="106" t="b">
        <v>0</v>
      </c>
      <c r="G1495" s="106" t="b">
        <v>0</v>
      </c>
    </row>
    <row r="1496" spans="1:7" ht="15">
      <c r="A1496" s="108" t="s">
        <v>1934</v>
      </c>
      <c r="B1496" s="106">
        <v>2</v>
      </c>
      <c r="C1496" s="110">
        <v>0.00023946464707665565</v>
      </c>
      <c r="D1496" s="106" t="s">
        <v>2021</v>
      </c>
      <c r="E1496" s="106" t="b">
        <v>0</v>
      </c>
      <c r="F1496" s="106" t="b">
        <v>0</v>
      </c>
      <c r="G1496" s="106" t="b">
        <v>0</v>
      </c>
    </row>
    <row r="1497" spans="1:7" ht="15">
      <c r="A1497" s="108" t="s">
        <v>1935</v>
      </c>
      <c r="B1497" s="106">
        <v>2</v>
      </c>
      <c r="C1497" s="110">
        <v>0.0002861504404488612</v>
      </c>
      <c r="D1497" s="106" t="s">
        <v>2021</v>
      </c>
      <c r="E1497" s="106" t="b">
        <v>0</v>
      </c>
      <c r="F1497" s="106" t="b">
        <v>0</v>
      </c>
      <c r="G1497" s="106" t="b">
        <v>0</v>
      </c>
    </row>
    <row r="1498" spans="1:7" ht="15">
      <c r="A1498" s="108" t="s">
        <v>1936</v>
      </c>
      <c r="B1498" s="106">
        <v>2</v>
      </c>
      <c r="C1498" s="110">
        <v>0.00023946464707665565</v>
      </c>
      <c r="D1498" s="106" t="s">
        <v>2021</v>
      </c>
      <c r="E1498" s="106" t="b">
        <v>0</v>
      </c>
      <c r="F1498" s="106" t="b">
        <v>0</v>
      </c>
      <c r="G1498" s="106" t="b">
        <v>0</v>
      </c>
    </row>
    <row r="1499" spans="1:7" ht="15">
      <c r="A1499" s="108" t="s">
        <v>1937</v>
      </c>
      <c r="B1499" s="106">
        <v>2</v>
      </c>
      <c r="C1499" s="110">
        <v>0.00023946464707665565</v>
      </c>
      <c r="D1499" s="106" t="s">
        <v>2021</v>
      </c>
      <c r="E1499" s="106" t="b">
        <v>0</v>
      </c>
      <c r="F1499" s="106" t="b">
        <v>0</v>
      </c>
      <c r="G1499" s="106" t="b">
        <v>0</v>
      </c>
    </row>
    <row r="1500" spans="1:7" ht="15">
      <c r="A1500" s="108" t="s">
        <v>1938</v>
      </c>
      <c r="B1500" s="106">
        <v>2</v>
      </c>
      <c r="C1500" s="110">
        <v>0.00023946464707665565</v>
      </c>
      <c r="D1500" s="106" t="s">
        <v>2021</v>
      </c>
      <c r="E1500" s="106" t="b">
        <v>0</v>
      </c>
      <c r="F1500" s="106" t="b">
        <v>0</v>
      </c>
      <c r="G1500" s="106" t="b">
        <v>0</v>
      </c>
    </row>
    <row r="1501" spans="1:7" ht="15">
      <c r="A1501" s="108" t="s">
        <v>1939</v>
      </c>
      <c r="B1501" s="106">
        <v>2</v>
      </c>
      <c r="C1501" s="110">
        <v>0.0002861504404488612</v>
      </c>
      <c r="D1501" s="106" t="s">
        <v>2021</v>
      </c>
      <c r="E1501" s="106" t="b">
        <v>0</v>
      </c>
      <c r="F1501" s="106" t="b">
        <v>0</v>
      </c>
      <c r="G1501" s="106" t="b">
        <v>0</v>
      </c>
    </row>
    <row r="1502" spans="1:7" ht="15">
      <c r="A1502" s="108" t="s">
        <v>1940</v>
      </c>
      <c r="B1502" s="106">
        <v>2</v>
      </c>
      <c r="C1502" s="110">
        <v>0.0002861504404488612</v>
      </c>
      <c r="D1502" s="106" t="s">
        <v>2021</v>
      </c>
      <c r="E1502" s="106" t="b">
        <v>0</v>
      </c>
      <c r="F1502" s="106" t="b">
        <v>0</v>
      </c>
      <c r="G1502" s="106" t="b">
        <v>0</v>
      </c>
    </row>
    <row r="1503" spans="1:7" ht="15">
      <c r="A1503" s="108" t="s">
        <v>1941</v>
      </c>
      <c r="B1503" s="106">
        <v>2</v>
      </c>
      <c r="C1503" s="110">
        <v>0.0002861504404488612</v>
      </c>
      <c r="D1503" s="106" t="s">
        <v>2021</v>
      </c>
      <c r="E1503" s="106" t="b">
        <v>0</v>
      </c>
      <c r="F1503" s="106" t="b">
        <v>0</v>
      </c>
      <c r="G1503" s="106" t="b">
        <v>0</v>
      </c>
    </row>
    <row r="1504" spans="1:7" ht="15">
      <c r="A1504" s="108" t="s">
        <v>1942</v>
      </c>
      <c r="B1504" s="106">
        <v>2</v>
      </c>
      <c r="C1504" s="110">
        <v>0.00023946464707665565</v>
      </c>
      <c r="D1504" s="106" t="s">
        <v>2021</v>
      </c>
      <c r="E1504" s="106" t="b">
        <v>0</v>
      </c>
      <c r="F1504" s="106" t="b">
        <v>0</v>
      </c>
      <c r="G1504" s="106" t="b">
        <v>0</v>
      </c>
    </row>
    <row r="1505" spans="1:7" ht="15">
      <c r="A1505" s="108" t="s">
        <v>1943</v>
      </c>
      <c r="B1505" s="106">
        <v>2</v>
      </c>
      <c r="C1505" s="110">
        <v>0.0002861504404488612</v>
      </c>
      <c r="D1505" s="106" t="s">
        <v>2021</v>
      </c>
      <c r="E1505" s="106" t="b">
        <v>0</v>
      </c>
      <c r="F1505" s="106" t="b">
        <v>0</v>
      </c>
      <c r="G1505" s="106" t="b">
        <v>0</v>
      </c>
    </row>
    <row r="1506" spans="1:7" ht="15">
      <c r="A1506" s="108" t="s">
        <v>1944</v>
      </c>
      <c r="B1506" s="106">
        <v>2</v>
      </c>
      <c r="C1506" s="110">
        <v>0.00023946464707665565</v>
      </c>
      <c r="D1506" s="106" t="s">
        <v>2021</v>
      </c>
      <c r="E1506" s="106" t="b">
        <v>0</v>
      </c>
      <c r="F1506" s="106" t="b">
        <v>0</v>
      </c>
      <c r="G1506" s="106" t="b">
        <v>0</v>
      </c>
    </row>
    <row r="1507" spans="1:7" ht="15">
      <c r="A1507" s="108" t="s">
        <v>1945</v>
      </c>
      <c r="B1507" s="106">
        <v>2</v>
      </c>
      <c r="C1507" s="110">
        <v>0.00023946464707665565</v>
      </c>
      <c r="D1507" s="106" t="s">
        <v>2021</v>
      </c>
      <c r="E1507" s="106" t="b">
        <v>0</v>
      </c>
      <c r="F1507" s="106" t="b">
        <v>0</v>
      </c>
      <c r="G1507" s="106" t="b">
        <v>0</v>
      </c>
    </row>
    <row r="1508" spans="1:7" ht="15">
      <c r="A1508" s="108" t="s">
        <v>1946</v>
      </c>
      <c r="B1508" s="106">
        <v>2</v>
      </c>
      <c r="C1508" s="110">
        <v>0.0002861504404488612</v>
      </c>
      <c r="D1508" s="106" t="s">
        <v>2021</v>
      </c>
      <c r="E1508" s="106" t="b">
        <v>0</v>
      </c>
      <c r="F1508" s="106" t="b">
        <v>0</v>
      </c>
      <c r="G1508" s="106" t="b">
        <v>0</v>
      </c>
    </row>
    <row r="1509" spans="1:7" ht="15">
      <c r="A1509" s="108" t="s">
        <v>1947</v>
      </c>
      <c r="B1509" s="106">
        <v>2</v>
      </c>
      <c r="C1509" s="110">
        <v>0.00023946464707665565</v>
      </c>
      <c r="D1509" s="106" t="s">
        <v>2021</v>
      </c>
      <c r="E1509" s="106" t="b">
        <v>0</v>
      </c>
      <c r="F1509" s="106" t="b">
        <v>0</v>
      </c>
      <c r="G1509" s="106" t="b">
        <v>0</v>
      </c>
    </row>
    <row r="1510" spans="1:7" ht="15">
      <c r="A1510" s="108" t="s">
        <v>1948</v>
      </c>
      <c r="B1510" s="106">
        <v>2</v>
      </c>
      <c r="C1510" s="110">
        <v>0.0002861504404488612</v>
      </c>
      <c r="D1510" s="106" t="s">
        <v>2021</v>
      </c>
      <c r="E1510" s="106" t="b">
        <v>0</v>
      </c>
      <c r="F1510" s="106" t="b">
        <v>0</v>
      </c>
      <c r="G1510" s="106" t="b">
        <v>0</v>
      </c>
    </row>
    <row r="1511" spans="1:7" ht="15">
      <c r="A1511" s="108" t="s">
        <v>1949</v>
      </c>
      <c r="B1511" s="106">
        <v>2</v>
      </c>
      <c r="C1511" s="110">
        <v>0.0002861504404488612</v>
      </c>
      <c r="D1511" s="106" t="s">
        <v>2021</v>
      </c>
      <c r="E1511" s="106" t="b">
        <v>0</v>
      </c>
      <c r="F1511" s="106" t="b">
        <v>0</v>
      </c>
      <c r="G1511" s="106" t="b">
        <v>0</v>
      </c>
    </row>
    <row r="1512" spans="1:7" ht="15">
      <c r="A1512" s="108" t="s">
        <v>1950</v>
      </c>
      <c r="B1512" s="106">
        <v>2</v>
      </c>
      <c r="C1512" s="110">
        <v>0.00023946464707665565</v>
      </c>
      <c r="D1512" s="106" t="s">
        <v>2021</v>
      </c>
      <c r="E1512" s="106" t="b">
        <v>0</v>
      </c>
      <c r="F1512" s="106" t="b">
        <v>0</v>
      </c>
      <c r="G1512" s="106" t="b">
        <v>0</v>
      </c>
    </row>
    <row r="1513" spans="1:7" ht="15">
      <c r="A1513" s="108" t="s">
        <v>1951</v>
      </c>
      <c r="B1513" s="106">
        <v>2</v>
      </c>
      <c r="C1513" s="110">
        <v>0.0002861504404488612</v>
      </c>
      <c r="D1513" s="106" t="s">
        <v>2021</v>
      </c>
      <c r="E1513" s="106" t="b">
        <v>0</v>
      </c>
      <c r="F1513" s="106" t="b">
        <v>0</v>
      </c>
      <c r="G1513" s="106" t="b">
        <v>0</v>
      </c>
    </row>
    <row r="1514" spans="1:7" ht="15">
      <c r="A1514" s="108" t="s">
        <v>1952</v>
      </c>
      <c r="B1514" s="106">
        <v>2</v>
      </c>
      <c r="C1514" s="110">
        <v>0.0002861504404488612</v>
      </c>
      <c r="D1514" s="106" t="s">
        <v>2021</v>
      </c>
      <c r="E1514" s="106" t="b">
        <v>0</v>
      </c>
      <c r="F1514" s="106" t="b">
        <v>0</v>
      </c>
      <c r="G1514" s="106" t="b">
        <v>0</v>
      </c>
    </row>
    <row r="1515" spans="1:7" ht="15">
      <c r="A1515" s="108" t="s">
        <v>1953</v>
      </c>
      <c r="B1515" s="106">
        <v>2</v>
      </c>
      <c r="C1515" s="110">
        <v>0.0002861504404488612</v>
      </c>
      <c r="D1515" s="106" t="s">
        <v>2021</v>
      </c>
      <c r="E1515" s="106" t="b">
        <v>0</v>
      </c>
      <c r="F1515" s="106" t="b">
        <v>0</v>
      </c>
      <c r="G1515" s="106" t="b">
        <v>0</v>
      </c>
    </row>
    <row r="1516" spans="1:7" ht="15">
      <c r="A1516" s="108" t="s">
        <v>1954</v>
      </c>
      <c r="B1516" s="106">
        <v>2</v>
      </c>
      <c r="C1516" s="110">
        <v>0.00023946464707665565</v>
      </c>
      <c r="D1516" s="106" t="s">
        <v>2021</v>
      </c>
      <c r="E1516" s="106" t="b">
        <v>0</v>
      </c>
      <c r="F1516" s="106" t="b">
        <v>0</v>
      </c>
      <c r="G1516" s="106" t="b">
        <v>0</v>
      </c>
    </row>
    <row r="1517" spans="1:7" ht="15">
      <c r="A1517" s="108" t="s">
        <v>1955</v>
      </c>
      <c r="B1517" s="106">
        <v>2</v>
      </c>
      <c r="C1517" s="110">
        <v>0.0002861504404488612</v>
      </c>
      <c r="D1517" s="106" t="s">
        <v>2021</v>
      </c>
      <c r="E1517" s="106" t="b">
        <v>0</v>
      </c>
      <c r="F1517" s="106" t="b">
        <v>0</v>
      </c>
      <c r="G1517" s="106" t="b">
        <v>0</v>
      </c>
    </row>
    <row r="1518" spans="1:7" ht="15">
      <c r="A1518" s="108" t="s">
        <v>1956</v>
      </c>
      <c r="B1518" s="106">
        <v>2</v>
      </c>
      <c r="C1518" s="110">
        <v>0.0002861504404488612</v>
      </c>
      <c r="D1518" s="106" t="s">
        <v>2021</v>
      </c>
      <c r="E1518" s="106" t="b">
        <v>0</v>
      </c>
      <c r="F1518" s="106" t="b">
        <v>0</v>
      </c>
      <c r="G1518" s="106" t="b">
        <v>0</v>
      </c>
    </row>
    <row r="1519" spans="1:7" ht="15">
      <c r="A1519" s="108" t="s">
        <v>1957</v>
      </c>
      <c r="B1519" s="106">
        <v>2</v>
      </c>
      <c r="C1519" s="110">
        <v>0.0002861504404488612</v>
      </c>
      <c r="D1519" s="106" t="s">
        <v>2021</v>
      </c>
      <c r="E1519" s="106" t="b">
        <v>0</v>
      </c>
      <c r="F1519" s="106" t="b">
        <v>0</v>
      </c>
      <c r="G1519" s="106" t="b">
        <v>0</v>
      </c>
    </row>
    <row r="1520" spans="1:7" ht="15">
      <c r="A1520" s="108" t="s">
        <v>1958</v>
      </c>
      <c r="B1520" s="106">
        <v>2</v>
      </c>
      <c r="C1520" s="110">
        <v>0.0002861504404488612</v>
      </c>
      <c r="D1520" s="106" t="s">
        <v>2021</v>
      </c>
      <c r="E1520" s="106" t="b">
        <v>0</v>
      </c>
      <c r="F1520" s="106" t="b">
        <v>0</v>
      </c>
      <c r="G1520" s="106" t="b">
        <v>0</v>
      </c>
    </row>
    <row r="1521" spans="1:7" ht="15">
      <c r="A1521" s="108" t="s">
        <v>1959</v>
      </c>
      <c r="B1521" s="106">
        <v>2</v>
      </c>
      <c r="C1521" s="110">
        <v>0.00023946464707665565</v>
      </c>
      <c r="D1521" s="106" t="s">
        <v>2021</v>
      </c>
      <c r="E1521" s="106" t="b">
        <v>0</v>
      </c>
      <c r="F1521" s="106" t="b">
        <v>0</v>
      </c>
      <c r="G1521" s="106" t="b">
        <v>0</v>
      </c>
    </row>
    <row r="1522" spans="1:7" ht="15">
      <c r="A1522" s="108" t="s">
        <v>1960</v>
      </c>
      <c r="B1522" s="106">
        <v>2</v>
      </c>
      <c r="C1522" s="110">
        <v>0.0002861504404488612</v>
      </c>
      <c r="D1522" s="106" t="s">
        <v>2021</v>
      </c>
      <c r="E1522" s="106" t="b">
        <v>0</v>
      </c>
      <c r="F1522" s="106" t="b">
        <v>0</v>
      </c>
      <c r="G1522" s="106" t="b">
        <v>0</v>
      </c>
    </row>
    <row r="1523" spans="1:7" ht="15">
      <c r="A1523" s="108" t="s">
        <v>1961</v>
      </c>
      <c r="B1523" s="106">
        <v>2</v>
      </c>
      <c r="C1523" s="110">
        <v>0.0002861504404488612</v>
      </c>
      <c r="D1523" s="106" t="s">
        <v>2021</v>
      </c>
      <c r="E1523" s="106" t="b">
        <v>0</v>
      </c>
      <c r="F1523" s="106" t="b">
        <v>0</v>
      </c>
      <c r="G1523" s="106" t="b">
        <v>0</v>
      </c>
    </row>
    <row r="1524" spans="1:7" ht="15">
      <c r="A1524" s="108" t="s">
        <v>1962</v>
      </c>
      <c r="B1524" s="106">
        <v>2</v>
      </c>
      <c r="C1524" s="110">
        <v>0.0002861504404488612</v>
      </c>
      <c r="D1524" s="106" t="s">
        <v>2021</v>
      </c>
      <c r="E1524" s="106" t="b">
        <v>0</v>
      </c>
      <c r="F1524" s="106" t="b">
        <v>0</v>
      </c>
      <c r="G1524" s="106" t="b">
        <v>0</v>
      </c>
    </row>
    <row r="1525" spans="1:7" ht="15">
      <c r="A1525" s="108" t="s">
        <v>1963</v>
      </c>
      <c r="B1525" s="106">
        <v>2</v>
      </c>
      <c r="C1525" s="110">
        <v>0.00023946464707665565</v>
      </c>
      <c r="D1525" s="106" t="s">
        <v>2021</v>
      </c>
      <c r="E1525" s="106" t="b">
        <v>0</v>
      </c>
      <c r="F1525" s="106" t="b">
        <v>0</v>
      </c>
      <c r="G1525" s="106" t="b">
        <v>0</v>
      </c>
    </row>
    <row r="1526" spans="1:7" ht="15">
      <c r="A1526" s="108" t="s">
        <v>1964</v>
      </c>
      <c r="B1526" s="106">
        <v>2</v>
      </c>
      <c r="C1526" s="110">
        <v>0.00023946464707665565</v>
      </c>
      <c r="D1526" s="106" t="s">
        <v>2021</v>
      </c>
      <c r="E1526" s="106" t="b">
        <v>0</v>
      </c>
      <c r="F1526" s="106" t="b">
        <v>0</v>
      </c>
      <c r="G1526" s="106" t="b">
        <v>0</v>
      </c>
    </row>
    <row r="1527" spans="1:7" ht="15">
      <c r="A1527" s="108" t="s">
        <v>1965</v>
      </c>
      <c r="B1527" s="106">
        <v>2</v>
      </c>
      <c r="C1527" s="110">
        <v>0.0002861504404488612</v>
      </c>
      <c r="D1527" s="106" t="s">
        <v>2021</v>
      </c>
      <c r="E1527" s="106" t="b">
        <v>0</v>
      </c>
      <c r="F1527" s="106" t="b">
        <v>0</v>
      </c>
      <c r="G1527" s="106" t="b">
        <v>0</v>
      </c>
    </row>
    <row r="1528" spans="1:7" ht="15">
      <c r="A1528" s="108" t="s">
        <v>1966</v>
      </c>
      <c r="B1528" s="106">
        <v>2</v>
      </c>
      <c r="C1528" s="110">
        <v>0.00023946464707665565</v>
      </c>
      <c r="D1528" s="106" t="s">
        <v>2021</v>
      </c>
      <c r="E1528" s="106" t="b">
        <v>0</v>
      </c>
      <c r="F1528" s="106" t="b">
        <v>0</v>
      </c>
      <c r="G1528" s="106" t="b">
        <v>0</v>
      </c>
    </row>
    <row r="1529" spans="1:7" ht="15">
      <c r="A1529" s="108" t="s">
        <v>1967</v>
      </c>
      <c r="B1529" s="106">
        <v>2</v>
      </c>
      <c r="C1529" s="110">
        <v>0.0002861504404488612</v>
      </c>
      <c r="D1529" s="106" t="s">
        <v>2021</v>
      </c>
      <c r="E1529" s="106" t="b">
        <v>0</v>
      </c>
      <c r="F1529" s="106" t="b">
        <v>0</v>
      </c>
      <c r="G1529" s="106" t="b">
        <v>0</v>
      </c>
    </row>
    <row r="1530" spans="1:7" ht="15">
      <c r="A1530" s="108" t="s">
        <v>1968</v>
      </c>
      <c r="B1530" s="106">
        <v>2</v>
      </c>
      <c r="C1530" s="110">
        <v>0.0002861504404488612</v>
      </c>
      <c r="D1530" s="106" t="s">
        <v>2021</v>
      </c>
      <c r="E1530" s="106" t="b">
        <v>0</v>
      </c>
      <c r="F1530" s="106" t="b">
        <v>0</v>
      </c>
      <c r="G1530" s="106" t="b">
        <v>0</v>
      </c>
    </row>
    <row r="1531" spans="1:7" ht="15">
      <c r="A1531" s="108" t="s">
        <v>1969</v>
      </c>
      <c r="B1531" s="106">
        <v>2</v>
      </c>
      <c r="C1531" s="110">
        <v>0.0002861504404488612</v>
      </c>
      <c r="D1531" s="106" t="s">
        <v>2021</v>
      </c>
      <c r="E1531" s="106" t="b">
        <v>0</v>
      </c>
      <c r="F1531" s="106" t="b">
        <v>0</v>
      </c>
      <c r="G1531" s="106" t="b">
        <v>0</v>
      </c>
    </row>
    <row r="1532" spans="1:7" ht="15">
      <c r="A1532" s="108" t="s">
        <v>1970</v>
      </c>
      <c r="B1532" s="106">
        <v>2</v>
      </c>
      <c r="C1532" s="110">
        <v>0.0002861504404488612</v>
      </c>
      <c r="D1532" s="106" t="s">
        <v>2021</v>
      </c>
      <c r="E1532" s="106" t="b">
        <v>0</v>
      </c>
      <c r="F1532" s="106" t="b">
        <v>0</v>
      </c>
      <c r="G1532" s="106" t="b">
        <v>0</v>
      </c>
    </row>
    <row r="1533" spans="1:7" ht="15">
      <c r="A1533" s="108" t="s">
        <v>1971</v>
      </c>
      <c r="B1533" s="106">
        <v>2</v>
      </c>
      <c r="C1533" s="110">
        <v>0.0002861504404488612</v>
      </c>
      <c r="D1533" s="106" t="s">
        <v>2021</v>
      </c>
      <c r="E1533" s="106" t="b">
        <v>0</v>
      </c>
      <c r="F1533" s="106" t="b">
        <v>0</v>
      </c>
      <c r="G1533" s="106" t="b">
        <v>0</v>
      </c>
    </row>
    <row r="1534" spans="1:7" ht="15">
      <c r="A1534" s="108" t="s">
        <v>1972</v>
      </c>
      <c r="B1534" s="106">
        <v>2</v>
      </c>
      <c r="C1534" s="110">
        <v>0.0002861504404488612</v>
      </c>
      <c r="D1534" s="106" t="s">
        <v>2021</v>
      </c>
      <c r="E1534" s="106" t="b">
        <v>0</v>
      </c>
      <c r="F1534" s="106" t="b">
        <v>0</v>
      </c>
      <c r="G1534" s="106" t="b">
        <v>0</v>
      </c>
    </row>
    <row r="1535" spans="1:7" ht="15">
      <c r="A1535" s="108" t="s">
        <v>1973</v>
      </c>
      <c r="B1535" s="106">
        <v>2</v>
      </c>
      <c r="C1535" s="110">
        <v>0.0002861504404488612</v>
      </c>
      <c r="D1535" s="106" t="s">
        <v>2021</v>
      </c>
      <c r="E1535" s="106" t="b">
        <v>0</v>
      </c>
      <c r="F1535" s="106" t="b">
        <v>0</v>
      </c>
      <c r="G1535" s="106" t="b">
        <v>0</v>
      </c>
    </row>
    <row r="1536" spans="1:7" ht="15">
      <c r="A1536" s="108" t="s">
        <v>1974</v>
      </c>
      <c r="B1536" s="106">
        <v>2</v>
      </c>
      <c r="C1536" s="110">
        <v>0.0002861504404488612</v>
      </c>
      <c r="D1536" s="106" t="s">
        <v>2021</v>
      </c>
      <c r="E1536" s="106" t="b">
        <v>0</v>
      </c>
      <c r="F1536" s="106" t="b">
        <v>0</v>
      </c>
      <c r="G1536" s="106" t="b">
        <v>0</v>
      </c>
    </row>
    <row r="1537" spans="1:7" ht="15">
      <c r="A1537" s="108" t="s">
        <v>1975</v>
      </c>
      <c r="B1537" s="106">
        <v>2</v>
      </c>
      <c r="C1537" s="110">
        <v>0.0002861504404488612</v>
      </c>
      <c r="D1537" s="106" t="s">
        <v>2021</v>
      </c>
      <c r="E1537" s="106" t="b">
        <v>0</v>
      </c>
      <c r="F1537" s="106" t="b">
        <v>0</v>
      </c>
      <c r="G1537" s="106" t="b">
        <v>0</v>
      </c>
    </row>
    <row r="1538" spans="1:7" ht="15">
      <c r="A1538" s="108" t="s">
        <v>1976</v>
      </c>
      <c r="B1538" s="106">
        <v>2</v>
      </c>
      <c r="C1538" s="110">
        <v>0.0002861504404488612</v>
      </c>
      <c r="D1538" s="106" t="s">
        <v>2021</v>
      </c>
      <c r="E1538" s="106" t="b">
        <v>0</v>
      </c>
      <c r="F1538" s="106" t="b">
        <v>0</v>
      </c>
      <c r="G1538" s="106" t="b">
        <v>0</v>
      </c>
    </row>
    <row r="1539" spans="1:7" ht="15">
      <c r="A1539" s="108" t="s">
        <v>1977</v>
      </c>
      <c r="B1539" s="106">
        <v>2</v>
      </c>
      <c r="C1539" s="110">
        <v>0.0002861504404488612</v>
      </c>
      <c r="D1539" s="106" t="s">
        <v>2021</v>
      </c>
      <c r="E1539" s="106" t="b">
        <v>0</v>
      </c>
      <c r="F1539" s="106" t="b">
        <v>0</v>
      </c>
      <c r="G1539" s="106" t="b">
        <v>0</v>
      </c>
    </row>
    <row r="1540" spans="1:7" ht="15">
      <c r="A1540" s="108" t="s">
        <v>1978</v>
      </c>
      <c r="B1540" s="106">
        <v>2</v>
      </c>
      <c r="C1540" s="110">
        <v>0.0002861504404488612</v>
      </c>
      <c r="D1540" s="106" t="s">
        <v>2021</v>
      </c>
      <c r="E1540" s="106" t="b">
        <v>0</v>
      </c>
      <c r="F1540" s="106" t="b">
        <v>0</v>
      </c>
      <c r="G1540" s="106" t="b">
        <v>0</v>
      </c>
    </row>
    <row r="1541" spans="1:7" ht="15">
      <c r="A1541" s="108" t="s">
        <v>1979</v>
      </c>
      <c r="B1541" s="106">
        <v>2</v>
      </c>
      <c r="C1541" s="110">
        <v>0.0002861504404488612</v>
      </c>
      <c r="D1541" s="106" t="s">
        <v>2021</v>
      </c>
      <c r="E1541" s="106" t="b">
        <v>0</v>
      </c>
      <c r="F1541" s="106" t="b">
        <v>0</v>
      </c>
      <c r="G1541" s="106" t="b">
        <v>0</v>
      </c>
    </row>
    <row r="1542" spans="1:7" ht="15">
      <c r="A1542" s="108" t="s">
        <v>1980</v>
      </c>
      <c r="B1542" s="106">
        <v>2</v>
      </c>
      <c r="C1542" s="110">
        <v>0.0002861504404488612</v>
      </c>
      <c r="D1542" s="106" t="s">
        <v>2021</v>
      </c>
      <c r="E1542" s="106" t="b">
        <v>0</v>
      </c>
      <c r="F1542" s="106" t="b">
        <v>0</v>
      </c>
      <c r="G1542" s="106" t="b">
        <v>0</v>
      </c>
    </row>
    <row r="1543" spans="1:7" ht="15">
      <c r="A1543" s="108" t="s">
        <v>1981</v>
      </c>
      <c r="B1543" s="106">
        <v>2</v>
      </c>
      <c r="C1543" s="110">
        <v>0.0002861504404488612</v>
      </c>
      <c r="D1543" s="106" t="s">
        <v>2021</v>
      </c>
      <c r="E1543" s="106" t="b">
        <v>0</v>
      </c>
      <c r="F1543" s="106" t="b">
        <v>0</v>
      </c>
      <c r="G1543" s="106" t="b">
        <v>0</v>
      </c>
    </row>
    <row r="1544" spans="1:7" ht="15">
      <c r="A1544" s="108" t="s">
        <v>1982</v>
      </c>
      <c r="B1544" s="106">
        <v>2</v>
      </c>
      <c r="C1544" s="110">
        <v>0.0002861504404488612</v>
      </c>
      <c r="D1544" s="106" t="s">
        <v>2021</v>
      </c>
      <c r="E1544" s="106" t="b">
        <v>0</v>
      </c>
      <c r="F1544" s="106" t="b">
        <v>0</v>
      </c>
      <c r="G1544" s="106" t="b">
        <v>0</v>
      </c>
    </row>
    <row r="1545" spans="1:7" ht="15">
      <c r="A1545" s="108" t="s">
        <v>1983</v>
      </c>
      <c r="B1545" s="106">
        <v>2</v>
      </c>
      <c r="C1545" s="110">
        <v>0.00023946464707665565</v>
      </c>
      <c r="D1545" s="106" t="s">
        <v>2021</v>
      </c>
      <c r="E1545" s="106" t="b">
        <v>0</v>
      </c>
      <c r="F1545" s="106" t="b">
        <v>0</v>
      </c>
      <c r="G1545" s="106" t="b">
        <v>0</v>
      </c>
    </row>
    <row r="1546" spans="1:7" ht="15">
      <c r="A1546" s="108" t="s">
        <v>1984</v>
      </c>
      <c r="B1546" s="106">
        <v>2</v>
      </c>
      <c r="C1546" s="110">
        <v>0.0002861504404488612</v>
      </c>
      <c r="D1546" s="106" t="s">
        <v>2021</v>
      </c>
      <c r="E1546" s="106" t="b">
        <v>0</v>
      </c>
      <c r="F1546" s="106" t="b">
        <v>0</v>
      </c>
      <c r="G1546" s="106" t="b">
        <v>0</v>
      </c>
    </row>
    <row r="1547" spans="1:7" ht="15">
      <c r="A1547" s="108" t="s">
        <v>1985</v>
      </c>
      <c r="B1547" s="106">
        <v>2</v>
      </c>
      <c r="C1547" s="110">
        <v>0.0002861504404488612</v>
      </c>
      <c r="D1547" s="106" t="s">
        <v>2021</v>
      </c>
      <c r="E1547" s="106" t="b">
        <v>0</v>
      </c>
      <c r="F1547" s="106" t="b">
        <v>0</v>
      </c>
      <c r="G1547" s="106" t="b">
        <v>0</v>
      </c>
    </row>
    <row r="1548" spans="1:7" ht="15">
      <c r="A1548" s="108" t="s">
        <v>1986</v>
      </c>
      <c r="B1548" s="106">
        <v>2</v>
      </c>
      <c r="C1548" s="110">
        <v>0.0002861504404488612</v>
      </c>
      <c r="D1548" s="106" t="s">
        <v>2021</v>
      </c>
      <c r="E1548" s="106" t="b">
        <v>0</v>
      </c>
      <c r="F1548" s="106" t="b">
        <v>0</v>
      </c>
      <c r="G1548" s="106" t="b">
        <v>0</v>
      </c>
    </row>
    <row r="1549" spans="1:7" ht="15">
      <c r="A1549" s="108" t="s">
        <v>1987</v>
      </c>
      <c r="B1549" s="106">
        <v>2</v>
      </c>
      <c r="C1549" s="110">
        <v>0.00023946464707665565</v>
      </c>
      <c r="D1549" s="106" t="s">
        <v>2021</v>
      </c>
      <c r="E1549" s="106" t="b">
        <v>0</v>
      </c>
      <c r="F1549" s="106" t="b">
        <v>0</v>
      </c>
      <c r="G1549" s="106" t="b">
        <v>0</v>
      </c>
    </row>
    <row r="1550" spans="1:7" ht="15">
      <c r="A1550" s="108" t="s">
        <v>1988</v>
      </c>
      <c r="B1550" s="106">
        <v>2</v>
      </c>
      <c r="C1550" s="110">
        <v>0.0002861504404488612</v>
      </c>
      <c r="D1550" s="106" t="s">
        <v>2021</v>
      </c>
      <c r="E1550" s="106" t="b">
        <v>0</v>
      </c>
      <c r="F1550" s="106" t="b">
        <v>0</v>
      </c>
      <c r="G1550" s="106" t="b">
        <v>0</v>
      </c>
    </row>
    <row r="1551" spans="1:7" ht="15">
      <c r="A1551" s="108" t="s">
        <v>1989</v>
      </c>
      <c r="B1551" s="106">
        <v>2</v>
      </c>
      <c r="C1551" s="110">
        <v>0.00023946464707665565</v>
      </c>
      <c r="D1551" s="106" t="s">
        <v>2021</v>
      </c>
      <c r="E1551" s="106" t="b">
        <v>0</v>
      </c>
      <c r="F1551" s="106" t="b">
        <v>0</v>
      </c>
      <c r="G1551" s="106" t="b">
        <v>0</v>
      </c>
    </row>
    <row r="1552" spans="1:7" ht="15">
      <c r="A1552" s="108" t="s">
        <v>1990</v>
      </c>
      <c r="B1552" s="106">
        <v>2</v>
      </c>
      <c r="C1552" s="110">
        <v>0.00023946464707665565</v>
      </c>
      <c r="D1552" s="106" t="s">
        <v>2021</v>
      </c>
      <c r="E1552" s="106" t="b">
        <v>0</v>
      </c>
      <c r="F1552" s="106" t="b">
        <v>0</v>
      </c>
      <c r="G1552" s="106" t="b">
        <v>0</v>
      </c>
    </row>
    <row r="1553" spans="1:7" ht="15">
      <c r="A1553" s="108" t="s">
        <v>1991</v>
      </c>
      <c r="B1553" s="106">
        <v>2</v>
      </c>
      <c r="C1553" s="110">
        <v>0.0002861504404488612</v>
      </c>
      <c r="D1553" s="106" t="s">
        <v>2021</v>
      </c>
      <c r="E1553" s="106" t="b">
        <v>0</v>
      </c>
      <c r="F1553" s="106" t="b">
        <v>0</v>
      </c>
      <c r="G1553" s="106" t="b">
        <v>0</v>
      </c>
    </row>
    <row r="1554" spans="1:7" ht="15">
      <c r="A1554" s="108" t="s">
        <v>1992</v>
      </c>
      <c r="B1554" s="106">
        <v>2</v>
      </c>
      <c r="C1554" s="110">
        <v>0.00023946464707665565</v>
      </c>
      <c r="D1554" s="106" t="s">
        <v>2021</v>
      </c>
      <c r="E1554" s="106" t="b">
        <v>0</v>
      </c>
      <c r="F1554" s="106" t="b">
        <v>0</v>
      </c>
      <c r="G1554" s="106" t="b">
        <v>0</v>
      </c>
    </row>
    <row r="1555" spans="1:7" ht="15">
      <c r="A1555" s="108" t="s">
        <v>1993</v>
      </c>
      <c r="B1555" s="106">
        <v>2</v>
      </c>
      <c r="C1555" s="110">
        <v>0.00023946464707665565</v>
      </c>
      <c r="D1555" s="106" t="s">
        <v>2021</v>
      </c>
      <c r="E1555" s="106" t="b">
        <v>0</v>
      </c>
      <c r="F1555" s="106" t="b">
        <v>0</v>
      </c>
      <c r="G1555" s="106" t="b">
        <v>0</v>
      </c>
    </row>
    <row r="1556" spans="1:7" ht="15">
      <c r="A1556" s="108" t="s">
        <v>1994</v>
      </c>
      <c r="B1556" s="106">
        <v>2</v>
      </c>
      <c r="C1556" s="110">
        <v>0.00023946464707665565</v>
      </c>
      <c r="D1556" s="106" t="s">
        <v>2021</v>
      </c>
      <c r="E1556" s="106" t="b">
        <v>0</v>
      </c>
      <c r="F1556" s="106" t="b">
        <v>0</v>
      </c>
      <c r="G1556" s="106" t="b">
        <v>0</v>
      </c>
    </row>
    <row r="1557" spans="1:7" ht="15">
      <c r="A1557" s="108" t="s">
        <v>1995</v>
      </c>
      <c r="B1557" s="106">
        <v>2</v>
      </c>
      <c r="C1557" s="110">
        <v>0.00023946464707665565</v>
      </c>
      <c r="D1557" s="106" t="s">
        <v>2021</v>
      </c>
      <c r="E1557" s="106" t="b">
        <v>0</v>
      </c>
      <c r="F1557" s="106" t="b">
        <v>0</v>
      </c>
      <c r="G1557" s="106" t="b">
        <v>0</v>
      </c>
    </row>
    <row r="1558" spans="1:7" ht="15">
      <c r="A1558" s="108" t="s">
        <v>1996</v>
      </c>
      <c r="B1558" s="106">
        <v>2</v>
      </c>
      <c r="C1558" s="110">
        <v>0.0002861504404488612</v>
      </c>
      <c r="D1558" s="106" t="s">
        <v>2021</v>
      </c>
      <c r="E1558" s="106" t="b">
        <v>0</v>
      </c>
      <c r="F1558" s="106" t="b">
        <v>0</v>
      </c>
      <c r="G1558" s="106" t="b">
        <v>0</v>
      </c>
    </row>
    <row r="1559" spans="1:7" ht="15">
      <c r="A1559" s="108" t="s">
        <v>1997</v>
      </c>
      <c r="B1559" s="106">
        <v>2</v>
      </c>
      <c r="C1559" s="110">
        <v>0.0002861504404488612</v>
      </c>
      <c r="D1559" s="106" t="s">
        <v>2021</v>
      </c>
      <c r="E1559" s="106" t="b">
        <v>0</v>
      </c>
      <c r="F1559" s="106" t="b">
        <v>0</v>
      </c>
      <c r="G1559" s="106" t="b">
        <v>0</v>
      </c>
    </row>
    <row r="1560" spans="1:7" ht="15">
      <c r="A1560" s="108" t="s">
        <v>1998</v>
      </c>
      <c r="B1560" s="106">
        <v>2</v>
      </c>
      <c r="C1560" s="110">
        <v>0.0002861504404488612</v>
      </c>
      <c r="D1560" s="106" t="s">
        <v>2021</v>
      </c>
      <c r="E1560" s="106" t="b">
        <v>0</v>
      </c>
      <c r="F1560" s="106" t="b">
        <v>0</v>
      </c>
      <c r="G1560" s="106" t="b">
        <v>0</v>
      </c>
    </row>
    <row r="1561" spans="1:7" ht="15">
      <c r="A1561" s="108" t="s">
        <v>1999</v>
      </c>
      <c r="B1561" s="106">
        <v>2</v>
      </c>
      <c r="C1561" s="110">
        <v>0.0002861504404488612</v>
      </c>
      <c r="D1561" s="106" t="s">
        <v>2021</v>
      </c>
      <c r="E1561" s="106" t="b">
        <v>0</v>
      </c>
      <c r="F1561" s="106" t="b">
        <v>0</v>
      </c>
      <c r="G1561" s="106" t="b">
        <v>0</v>
      </c>
    </row>
    <row r="1562" spans="1:7" ht="15">
      <c r="A1562" s="108" t="s">
        <v>2000</v>
      </c>
      <c r="B1562" s="106">
        <v>2</v>
      </c>
      <c r="C1562" s="110">
        <v>0.00023946464707665565</v>
      </c>
      <c r="D1562" s="106" t="s">
        <v>2021</v>
      </c>
      <c r="E1562" s="106" t="b">
        <v>0</v>
      </c>
      <c r="F1562" s="106" t="b">
        <v>0</v>
      </c>
      <c r="G1562" s="106" t="b">
        <v>0</v>
      </c>
    </row>
    <row r="1563" spans="1:7" ht="15">
      <c r="A1563" s="108" t="s">
        <v>2001</v>
      </c>
      <c r="B1563" s="106">
        <v>2</v>
      </c>
      <c r="C1563" s="110">
        <v>0.0002861504404488612</v>
      </c>
      <c r="D1563" s="106" t="s">
        <v>2021</v>
      </c>
      <c r="E1563" s="106" t="b">
        <v>0</v>
      </c>
      <c r="F1563" s="106" t="b">
        <v>0</v>
      </c>
      <c r="G1563" s="106" t="b">
        <v>0</v>
      </c>
    </row>
    <row r="1564" spans="1:7" ht="15">
      <c r="A1564" s="108" t="s">
        <v>2002</v>
      </c>
      <c r="B1564" s="106">
        <v>2</v>
      </c>
      <c r="C1564" s="110">
        <v>0.0002861504404488612</v>
      </c>
      <c r="D1564" s="106" t="s">
        <v>2021</v>
      </c>
      <c r="E1564" s="106" t="b">
        <v>0</v>
      </c>
      <c r="F1564" s="106" t="b">
        <v>0</v>
      </c>
      <c r="G1564" s="106" t="b">
        <v>0</v>
      </c>
    </row>
    <row r="1565" spans="1:7" ht="15">
      <c r="A1565" s="108" t="s">
        <v>2003</v>
      </c>
      <c r="B1565" s="106">
        <v>2</v>
      </c>
      <c r="C1565" s="110">
        <v>0.0002861504404488612</v>
      </c>
      <c r="D1565" s="106" t="s">
        <v>2021</v>
      </c>
      <c r="E1565" s="106" t="b">
        <v>0</v>
      </c>
      <c r="F1565" s="106" t="b">
        <v>0</v>
      </c>
      <c r="G1565" s="106" t="b">
        <v>0</v>
      </c>
    </row>
    <row r="1566" spans="1:7" ht="15">
      <c r="A1566" s="108" t="s">
        <v>2004</v>
      </c>
      <c r="B1566" s="106">
        <v>2</v>
      </c>
      <c r="C1566" s="110">
        <v>0.0002861504404488612</v>
      </c>
      <c r="D1566" s="106" t="s">
        <v>2021</v>
      </c>
      <c r="E1566" s="106" t="b">
        <v>0</v>
      </c>
      <c r="F1566" s="106" t="b">
        <v>0</v>
      </c>
      <c r="G1566" s="106" t="b">
        <v>0</v>
      </c>
    </row>
    <row r="1567" spans="1:7" ht="15">
      <c r="A1567" s="108" t="s">
        <v>2005</v>
      </c>
      <c r="B1567" s="106">
        <v>2</v>
      </c>
      <c r="C1567" s="110">
        <v>0.00023946464707665565</v>
      </c>
      <c r="D1567" s="106" t="s">
        <v>2021</v>
      </c>
      <c r="E1567" s="106" t="b">
        <v>0</v>
      </c>
      <c r="F1567" s="106" t="b">
        <v>0</v>
      </c>
      <c r="G1567" s="106" t="b">
        <v>0</v>
      </c>
    </row>
    <row r="1568" spans="1:7" ht="15">
      <c r="A1568" s="108" t="s">
        <v>2006</v>
      </c>
      <c r="B1568" s="106">
        <v>2</v>
      </c>
      <c r="C1568" s="110">
        <v>0.0002861504404488612</v>
      </c>
      <c r="D1568" s="106" t="s">
        <v>2021</v>
      </c>
      <c r="E1568" s="106" t="b">
        <v>0</v>
      </c>
      <c r="F1568" s="106" t="b">
        <v>0</v>
      </c>
      <c r="G1568" s="106" t="b">
        <v>0</v>
      </c>
    </row>
    <row r="1569" spans="1:7" ht="15">
      <c r="A1569" s="108" t="s">
        <v>2007</v>
      </c>
      <c r="B1569" s="106">
        <v>2</v>
      </c>
      <c r="C1569" s="110">
        <v>0.0002861504404488612</v>
      </c>
      <c r="D1569" s="106" t="s">
        <v>2021</v>
      </c>
      <c r="E1569" s="106" t="b">
        <v>0</v>
      </c>
      <c r="F1569" s="106" t="b">
        <v>0</v>
      </c>
      <c r="G1569" s="106" t="b">
        <v>0</v>
      </c>
    </row>
    <row r="1570" spans="1:7" ht="15">
      <c r="A1570" s="108" t="s">
        <v>2008</v>
      </c>
      <c r="B1570" s="106">
        <v>2</v>
      </c>
      <c r="C1570" s="110">
        <v>0.0002861504404488612</v>
      </c>
      <c r="D1570" s="106" t="s">
        <v>2021</v>
      </c>
      <c r="E1570" s="106" t="b">
        <v>0</v>
      </c>
      <c r="F1570" s="106" t="b">
        <v>0</v>
      </c>
      <c r="G1570" s="106" t="b">
        <v>0</v>
      </c>
    </row>
    <row r="1571" spans="1:7" ht="15">
      <c r="A1571" s="108" t="s">
        <v>2009</v>
      </c>
      <c r="B1571" s="106">
        <v>2</v>
      </c>
      <c r="C1571" s="110">
        <v>0.0002861504404488612</v>
      </c>
      <c r="D1571" s="106" t="s">
        <v>2021</v>
      </c>
      <c r="E1571" s="106" t="b">
        <v>0</v>
      </c>
      <c r="F1571" s="106" t="b">
        <v>0</v>
      </c>
      <c r="G1571" s="106" t="b">
        <v>0</v>
      </c>
    </row>
    <row r="1572" spans="1:7" ht="15">
      <c r="A1572" s="108" t="s">
        <v>2010</v>
      </c>
      <c r="B1572" s="106">
        <v>2</v>
      </c>
      <c r="C1572" s="110">
        <v>0.0002861504404488612</v>
      </c>
      <c r="D1572" s="106" t="s">
        <v>2021</v>
      </c>
      <c r="E1572" s="106" t="b">
        <v>0</v>
      </c>
      <c r="F1572" s="106" t="b">
        <v>0</v>
      </c>
      <c r="G1572" s="106" t="b">
        <v>0</v>
      </c>
    </row>
    <row r="1573" spans="1:7" ht="15">
      <c r="A1573" s="108" t="s">
        <v>2011</v>
      </c>
      <c r="B1573" s="106">
        <v>2</v>
      </c>
      <c r="C1573" s="110">
        <v>0.0002861504404488612</v>
      </c>
      <c r="D1573" s="106" t="s">
        <v>2021</v>
      </c>
      <c r="E1573" s="106" t="b">
        <v>0</v>
      </c>
      <c r="F1573" s="106" t="b">
        <v>0</v>
      </c>
      <c r="G1573" s="106" t="b">
        <v>0</v>
      </c>
    </row>
    <row r="1574" spans="1:7" ht="15">
      <c r="A1574" s="108" t="s">
        <v>2012</v>
      </c>
      <c r="B1574" s="106">
        <v>2</v>
      </c>
      <c r="C1574" s="110">
        <v>0.0002861504404488612</v>
      </c>
      <c r="D1574" s="106" t="s">
        <v>2021</v>
      </c>
      <c r="E1574" s="106" t="b">
        <v>0</v>
      </c>
      <c r="F1574" s="106" t="b">
        <v>0</v>
      </c>
      <c r="G1574" s="106" t="b">
        <v>0</v>
      </c>
    </row>
    <row r="1575" spans="1:7" ht="15">
      <c r="A1575" s="108" t="s">
        <v>2013</v>
      </c>
      <c r="B1575" s="106">
        <v>2</v>
      </c>
      <c r="C1575" s="110">
        <v>0.0002861504404488612</v>
      </c>
      <c r="D1575" s="106" t="s">
        <v>2021</v>
      </c>
      <c r="E1575" s="106" t="b">
        <v>0</v>
      </c>
      <c r="F1575" s="106" t="b">
        <v>0</v>
      </c>
      <c r="G1575" s="106" t="b">
        <v>0</v>
      </c>
    </row>
    <row r="1576" spans="1:7" ht="15">
      <c r="A1576" s="108" t="s">
        <v>2014</v>
      </c>
      <c r="B1576" s="106">
        <v>2</v>
      </c>
      <c r="C1576" s="110">
        <v>0.0002861504404488612</v>
      </c>
      <c r="D1576" s="106" t="s">
        <v>2021</v>
      </c>
      <c r="E1576" s="106" t="b">
        <v>0</v>
      </c>
      <c r="F1576" s="106" t="b">
        <v>0</v>
      </c>
      <c r="G1576" s="106" t="b">
        <v>0</v>
      </c>
    </row>
    <row r="1577" spans="1:7" ht="15">
      <c r="A1577" s="108" t="s">
        <v>2015</v>
      </c>
      <c r="B1577" s="106">
        <v>2</v>
      </c>
      <c r="C1577" s="110">
        <v>0.0002861504404488612</v>
      </c>
      <c r="D1577" s="106" t="s">
        <v>2021</v>
      </c>
      <c r="E1577" s="106" t="b">
        <v>0</v>
      </c>
      <c r="F1577" s="106" t="b">
        <v>0</v>
      </c>
      <c r="G1577" s="106" t="b">
        <v>0</v>
      </c>
    </row>
    <row r="1578" spans="1:7" ht="15">
      <c r="A1578" s="108" t="s">
        <v>458</v>
      </c>
      <c r="B1578" s="106">
        <v>127</v>
      </c>
      <c r="C1578" s="110">
        <v>0</v>
      </c>
      <c r="D1578" s="106" t="s">
        <v>436</v>
      </c>
      <c r="E1578" s="106" t="b">
        <v>0</v>
      </c>
      <c r="F1578" s="106" t="b">
        <v>0</v>
      </c>
      <c r="G1578" s="106" t="b">
        <v>0</v>
      </c>
    </row>
    <row r="1579" spans="1:7" ht="15">
      <c r="A1579" s="108" t="s">
        <v>459</v>
      </c>
      <c r="B1579" s="106">
        <v>78</v>
      </c>
      <c r="C1579" s="110">
        <v>0.004309253076113303</v>
      </c>
      <c r="D1579" s="106" t="s">
        <v>436</v>
      </c>
      <c r="E1579" s="106" t="b">
        <v>0</v>
      </c>
      <c r="F1579" s="106" t="b">
        <v>0</v>
      </c>
      <c r="G1579" s="106" t="b">
        <v>0</v>
      </c>
    </row>
    <row r="1580" spans="1:7" ht="15">
      <c r="A1580" s="108" t="s">
        <v>460</v>
      </c>
      <c r="B1580" s="106">
        <v>43</v>
      </c>
      <c r="C1580" s="110">
        <v>0.002714579254054014</v>
      </c>
      <c r="D1580" s="106" t="s">
        <v>436</v>
      </c>
      <c r="E1580" s="106" t="b">
        <v>0</v>
      </c>
      <c r="F1580" s="106" t="b">
        <v>0</v>
      </c>
      <c r="G1580" s="106" t="b">
        <v>0</v>
      </c>
    </row>
    <row r="1581" spans="1:7" ht="15">
      <c r="A1581" s="108" t="s">
        <v>469</v>
      </c>
      <c r="B1581" s="106">
        <v>33</v>
      </c>
      <c r="C1581" s="110">
        <v>0.002974248460153108</v>
      </c>
      <c r="D1581" s="106" t="s">
        <v>436</v>
      </c>
      <c r="E1581" s="106" t="b">
        <v>0</v>
      </c>
      <c r="F1581" s="106" t="b">
        <v>0</v>
      </c>
      <c r="G1581" s="106" t="b">
        <v>0</v>
      </c>
    </row>
    <row r="1582" spans="1:7" ht="15">
      <c r="A1582" s="108" t="s">
        <v>486</v>
      </c>
      <c r="B1582" s="106">
        <v>33</v>
      </c>
      <c r="C1582" s="110">
        <v>0.005630504539690575</v>
      </c>
      <c r="D1582" s="106" t="s">
        <v>436</v>
      </c>
      <c r="E1582" s="106" t="b">
        <v>0</v>
      </c>
      <c r="F1582" s="106" t="b">
        <v>0</v>
      </c>
      <c r="G1582" s="106" t="b">
        <v>0</v>
      </c>
    </row>
    <row r="1583" spans="1:7" ht="15">
      <c r="A1583" s="108" t="s">
        <v>463</v>
      </c>
      <c r="B1583" s="106">
        <v>25</v>
      </c>
      <c r="C1583" s="110">
        <v>0.0025134139365508464</v>
      </c>
      <c r="D1583" s="106" t="s">
        <v>436</v>
      </c>
      <c r="E1583" s="106" t="b">
        <v>0</v>
      </c>
      <c r="F1583" s="106" t="b">
        <v>0</v>
      </c>
      <c r="G1583" s="106" t="b">
        <v>0</v>
      </c>
    </row>
    <row r="1584" spans="1:7" ht="15">
      <c r="A1584" s="108" t="s">
        <v>471</v>
      </c>
      <c r="B1584" s="106">
        <v>24</v>
      </c>
      <c r="C1584" s="110">
        <v>0.002684411948353961</v>
      </c>
      <c r="D1584" s="106" t="s">
        <v>436</v>
      </c>
      <c r="E1584" s="106" t="b">
        <v>0</v>
      </c>
      <c r="F1584" s="106" t="b">
        <v>0</v>
      </c>
      <c r="G1584" s="106" t="b">
        <v>0</v>
      </c>
    </row>
    <row r="1585" spans="1:7" ht="15">
      <c r="A1585" s="108" t="s">
        <v>465</v>
      </c>
      <c r="B1585" s="106">
        <v>23</v>
      </c>
      <c r="C1585" s="110">
        <v>0.0023123408216267787</v>
      </c>
      <c r="D1585" s="106" t="s">
        <v>436</v>
      </c>
      <c r="E1585" s="106" t="b">
        <v>0</v>
      </c>
      <c r="F1585" s="106" t="b">
        <v>0</v>
      </c>
      <c r="G1585" s="106" t="b">
        <v>0</v>
      </c>
    </row>
    <row r="1586" spans="1:7" ht="15">
      <c r="A1586" s="108" t="s">
        <v>464</v>
      </c>
      <c r="B1586" s="106">
        <v>22</v>
      </c>
      <c r="C1586" s="110">
        <v>0.0024607109526577978</v>
      </c>
      <c r="D1586" s="106" t="s">
        <v>436</v>
      </c>
      <c r="E1586" s="106" t="b">
        <v>0</v>
      </c>
      <c r="F1586" s="106" t="b">
        <v>0</v>
      </c>
      <c r="G1586" s="106" t="b">
        <v>0</v>
      </c>
    </row>
    <row r="1587" spans="1:7" ht="15">
      <c r="A1587" s="108" t="s">
        <v>499</v>
      </c>
      <c r="B1587" s="106">
        <v>22</v>
      </c>
      <c r="C1587" s="110">
        <v>0.0041946365709334835</v>
      </c>
      <c r="D1587" s="106" t="s">
        <v>436</v>
      </c>
      <c r="E1587" s="106" t="b">
        <v>0</v>
      </c>
      <c r="F1587" s="106" t="b">
        <v>0</v>
      </c>
      <c r="G1587" s="106" t="b">
        <v>0</v>
      </c>
    </row>
    <row r="1588" spans="1:7" ht="15">
      <c r="A1588" s="108" t="s">
        <v>514</v>
      </c>
      <c r="B1588" s="106">
        <v>19</v>
      </c>
      <c r="C1588" s="110">
        <v>0.00324180564406427</v>
      </c>
      <c r="D1588" s="106" t="s">
        <v>436</v>
      </c>
      <c r="E1588" s="106" t="b">
        <v>0</v>
      </c>
      <c r="F1588" s="106" t="b">
        <v>0</v>
      </c>
      <c r="G1588" s="106" t="b">
        <v>0</v>
      </c>
    </row>
    <row r="1589" spans="1:7" ht="15">
      <c r="A1589" s="108" t="s">
        <v>466</v>
      </c>
      <c r="B1589" s="106">
        <v>18</v>
      </c>
      <c r="C1589" s="110">
        <v>0.002758652843598724</v>
      </c>
      <c r="D1589" s="106" t="s">
        <v>436</v>
      </c>
      <c r="E1589" s="106" t="b">
        <v>0</v>
      </c>
      <c r="F1589" s="106" t="b">
        <v>0</v>
      </c>
      <c r="G1589" s="106" t="b">
        <v>0</v>
      </c>
    </row>
    <row r="1590" spans="1:7" ht="15">
      <c r="A1590" s="108" t="s">
        <v>461</v>
      </c>
      <c r="B1590" s="106">
        <v>17</v>
      </c>
      <c r="C1590" s="110">
        <v>0.0029005629446890837</v>
      </c>
      <c r="D1590" s="106" t="s">
        <v>436</v>
      </c>
      <c r="E1590" s="106" t="b">
        <v>0</v>
      </c>
      <c r="F1590" s="106" t="b">
        <v>0</v>
      </c>
      <c r="G1590" s="106" t="b">
        <v>0</v>
      </c>
    </row>
    <row r="1591" spans="1:7" ht="15">
      <c r="A1591" s="108" t="s">
        <v>462</v>
      </c>
      <c r="B1591" s="106">
        <v>16</v>
      </c>
      <c r="C1591" s="110">
        <v>0.0030506447788607154</v>
      </c>
      <c r="D1591" s="106" t="s">
        <v>436</v>
      </c>
      <c r="E1591" s="106" t="b">
        <v>0</v>
      </c>
      <c r="F1591" s="106" t="b">
        <v>0</v>
      </c>
      <c r="G1591" s="106" t="b">
        <v>0</v>
      </c>
    </row>
    <row r="1592" spans="1:7" ht="15">
      <c r="A1592" s="108" t="s">
        <v>476</v>
      </c>
      <c r="B1592" s="106">
        <v>15</v>
      </c>
      <c r="C1592" s="110">
        <v>0.0016777574677212257</v>
      </c>
      <c r="D1592" s="106" t="s">
        <v>436</v>
      </c>
      <c r="E1592" s="106" t="b">
        <v>0</v>
      </c>
      <c r="F1592" s="106" t="b">
        <v>0</v>
      </c>
      <c r="G1592" s="106" t="b">
        <v>0</v>
      </c>
    </row>
    <row r="1593" spans="1:7" ht="15">
      <c r="A1593" s="108" t="s">
        <v>475</v>
      </c>
      <c r="B1593" s="106">
        <v>14</v>
      </c>
      <c r="C1593" s="110">
        <v>0.0017394092429914524</v>
      </c>
      <c r="D1593" s="106" t="s">
        <v>436</v>
      </c>
      <c r="E1593" s="106" t="b">
        <v>0</v>
      </c>
      <c r="F1593" s="106" t="b">
        <v>0</v>
      </c>
      <c r="G1593" s="106" t="b">
        <v>0</v>
      </c>
    </row>
    <row r="1594" spans="1:7" ht="15">
      <c r="A1594" s="108" t="s">
        <v>473</v>
      </c>
      <c r="B1594" s="106">
        <v>14</v>
      </c>
      <c r="C1594" s="110">
        <v>0.002145618878354563</v>
      </c>
      <c r="D1594" s="106" t="s">
        <v>436</v>
      </c>
      <c r="E1594" s="106" t="b">
        <v>0</v>
      </c>
      <c r="F1594" s="106" t="b">
        <v>0</v>
      </c>
      <c r="G1594" s="106" t="b">
        <v>0</v>
      </c>
    </row>
    <row r="1595" spans="1:7" ht="15">
      <c r="A1595" s="108" t="s">
        <v>270</v>
      </c>
      <c r="B1595" s="106">
        <v>14</v>
      </c>
      <c r="C1595" s="110">
        <v>0.0017394092429914524</v>
      </c>
      <c r="D1595" s="106" t="s">
        <v>436</v>
      </c>
      <c r="E1595" s="106" t="b">
        <v>0</v>
      </c>
      <c r="F1595" s="106" t="b">
        <v>0</v>
      </c>
      <c r="G1595" s="106" t="b">
        <v>0</v>
      </c>
    </row>
    <row r="1596" spans="1:7" ht="15">
      <c r="A1596" s="108" t="s">
        <v>480</v>
      </c>
      <c r="B1596" s="106">
        <v>14</v>
      </c>
      <c r="C1596" s="110">
        <v>0.002145618878354563</v>
      </c>
      <c r="D1596" s="106" t="s">
        <v>436</v>
      </c>
      <c r="E1596" s="106" t="b">
        <v>0</v>
      </c>
      <c r="F1596" s="106" t="b">
        <v>0</v>
      </c>
      <c r="G1596" s="106" t="b">
        <v>0</v>
      </c>
    </row>
    <row r="1597" spans="1:7" ht="15">
      <c r="A1597" s="108" t="s">
        <v>551</v>
      </c>
      <c r="B1597" s="106">
        <v>13</v>
      </c>
      <c r="C1597" s="110">
        <v>0.0027868393614528114</v>
      </c>
      <c r="D1597" s="106" t="s">
        <v>436</v>
      </c>
      <c r="E1597" s="106" t="b">
        <v>0</v>
      </c>
      <c r="F1597" s="106" t="b">
        <v>0</v>
      </c>
      <c r="G1597" s="106" t="b">
        <v>0</v>
      </c>
    </row>
    <row r="1598" spans="1:7" ht="15">
      <c r="A1598" s="108" t="s">
        <v>521</v>
      </c>
      <c r="B1598" s="106">
        <v>12</v>
      </c>
      <c r="C1598" s="110">
        <v>0.0022879835841455366</v>
      </c>
      <c r="D1598" s="106" t="s">
        <v>436</v>
      </c>
      <c r="E1598" s="106" t="b">
        <v>0</v>
      </c>
      <c r="F1598" s="106" t="b">
        <v>0</v>
      </c>
      <c r="G1598" s="106" t="b">
        <v>0</v>
      </c>
    </row>
    <row r="1599" spans="1:7" ht="15">
      <c r="A1599" s="108" t="s">
        <v>484</v>
      </c>
      <c r="B1599" s="106">
        <v>12</v>
      </c>
      <c r="C1599" s="110">
        <v>0.002572467102879518</v>
      </c>
      <c r="D1599" s="106" t="s">
        <v>436</v>
      </c>
      <c r="E1599" s="106" t="b">
        <v>0</v>
      </c>
      <c r="F1599" s="106" t="b">
        <v>0</v>
      </c>
      <c r="G1599" s="106" t="b">
        <v>0</v>
      </c>
    </row>
    <row r="1600" spans="1:7" ht="15">
      <c r="A1600" s="108" t="s">
        <v>517</v>
      </c>
      <c r="B1600" s="106">
        <v>12</v>
      </c>
      <c r="C1600" s="110">
        <v>0.0016553203779574603</v>
      </c>
      <c r="D1600" s="106" t="s">
        <v>436</v>
      </c>
      <c r="E1600" s="106" t="b">
        <v>0</v>
      </c>
      <c r="F1600" s="106" t="b">
        <v>0</v>
      </c>
      <c r="G1600" s="106" t="b">
        <v>0</v>
      </c>
    </row>
    <row r="1601" spans="1:7" ht="15">
      <c r="A1601" s="108" t="s">
        <v>479</v>
      </c>
      <c r="B1601" s="106">
        <v>12</v>
      </c>
      <c r="C1601" s="110">
        <v>0.002572467102879518</v>
      </c>
      <c r="D1601" s="106" t="s">
        <v>436</v>
      </c>
      <c r="E1601" s="106" t="b">
        <v>0</v>
      </c>
      <c r="F1601" s="106" t="b">
        <v>0</v>
      </c>
      <c r="G1601" s="106" t="b">
        <v>0</v>
      </c>
    </row>
    <row r="1602" spans="1:7" ht="15">
      <c r="A1602" s="108" t="s">
        <v>570</v>
      </c>
      <c r="B1602" s="106">
        <v>12</v>
      </c>
      <c r="C1602" s="110">
        <v>0.005083736579535873</v>
      </c>
      <c r="D1602" s="106" t="s">
        <v>436</v>
      </c>
      <c r="E1602" s="106" t="b">
        <v>0</v>
      </c>
      <c r="F1602" s="106" t="b">
        <v>0</v>
      </c>
      <c r="G1602" s="106" t="b">
        <v>0</v>
      </c>
    </row>
    <row r="1603" spans="1:7" ht="15">
      <c r="A1603" s="108" t="s">
        <v>495</v>
      </c>
      <c r="B1603" s="106">
        <v>11</v>
      </c>
      <c r="C1603" s="110">
        <v>0.0018768348465635248</v>
      </c>
      <c r="D1603" s="106" t="s">
        <v>436</v>
      </c>
      <c r="E1603" s="106" t="b">
        <v>0</v>
      </c>
      <c r="F1603" s="106" t="b">
        <v>0</v>
      </c>
      <c r="G1603" s="106" t="b">
        <v>0</v>
      </c>
    </row>
    <row r="1604" spans="1:7" ht="15">
      <c r="A1604" s="108" t="s">
        <v>472</v>
      </c>
      <c r="B1604" s="106">
        <v>11</v>
      </c>
      <c r="C1604" s="110">
        <v>0.0016858434044214423</v>
      </c>
      <c r="D1604" s="106" t="s">
        <v>436</v>
      </c>
      <c r="E1604" s="106" t="b">
        <v>0</v>
      </c>
      <c r="F1604" s="106" t="b">
        <v>0</v>
      </c>
      <c r="G1604" s="106" t="b">
        <v>0</v>
      </c>
    </row>
    <row r="1605" spans="1:7" ht="15">
      <c r="A1605" s="108" t="s">
        <v>474</v>
      </c>
      <c r="B1605" s="106">
        <v>11</v>
      </c>
      <c r="C1605" s="110">
        <v>0.0026772595578058115</v>
      </c>
      <c r="D1605" s="106" t="s">
        <v>436</v>
      </c>
      <c r="E1605" s="106" t="b">
        <v>0</v>
      </c>
      <c r="F1605" s="106" t="b">
        <v>0</v>
      </c>
      <c r="G1605" s="106" t="b">
        <v>0</v>
      </c>
    </row>
    <row r="1606" spans="1:7" ht="15">
      <c r="A1606" s="108" t="s">
        <v>483</v>
      </c>
      <c r="B1606" s="106">
        <v>11</v>
      </c>
      <c r="C1606" s="110">
        <v>0.0016858434044214423</v>
      </c>
      <c r="D1606" s="106" t="s">
        <v>436</v>
      </c>
      <c r="E1606" s="106" t="b">
        <v>0</v>
      </c>
      <c r="F1606" s="106" t="b">
        <v>0</v>
      </c>
      <c r="G1606" s="106" t="b">
        <v>0</v>
      </c>
    </row>
    <row r="1607" spans="1:7" ht="15">
      <c r="A1607" s="108" t="s">
        <v>584</v>
      </c>
      <c r="B1607" s="106">
        <v>10</v>
      </c>
      <c r="C1607" s="110">
        <v>0.002143722585732932</v>
      </c>
      <c r="D1607" s="106" t="s">
        <v>436</v>
      </c>
      <c r="E1607" s="106" t="b">
        <v>0</v>
      </c>
      <c r="F1607" s="106" t="b">
        <v>0</v>
      </c>
      <c r="G1607" s="106" t="b">
        <v>0</v>
      </c>
    </row>
    <row r="1608" spans="1:7" ht="15">
      <c r="A1608" s="108" t="s">
        <v>478</v>
      </c>
      <c r="B1608" s="106">
        <v>10</v>
      </c>
      <c r="C1608" s="110">
        <v>0.0015325849131104022</v>
      </c>
      <c r="D1608" s="106" t="s">
        <v>436</v>
      </c>
      <c r="E1608" s="106" t="b">
        <v>0</v>
      </c>
      <c r="F1608" s="106" t="b">
        <v>0</v>
      </c>
      <c r="G1608" s="106" t="b">
        <v>0</v>
      </c>
    </row>
    <row r="1609" spans="1:7" ht="15">
      <c r="A1609" s="108" t="s">
        <v>565</v>
      </c>
      <c r="B1609" s="106">
        <v>9</v>
      </c>
      <c r="C1609" s="110">
        <v>0.0021904850927502097</v>
      </c>
      <c r="D1609" s="106" t="s">
        <v>436</v>
      </c>
      <c r="E1609" s="106" t="b">
        <v>0</v>
      </c>
      <c r="F1609" s="106" t="b">
        <v>0</v>
      </c>
      <c r="G1609" s="106" t="b">
        <v>0</v>
      </c>
    </row>
    <row r="1610" spans="1:7" ht="15">
      <c r="A1610" s="108" t="s">
        <v>492</v>
      </c>
      <c r="B1610" s="106">
        <v>9</v>
      </c>
      <c r="C1610" s="110">
        <v>0.0015355921471883385</v>
      </c>
      <c r="D1610" s="106" t="s">
        <v>436</v>
      </c>
      <c r="E1610" s="106" t="b">
        <v>0</v>
      </c>
      <c r="F1610" s="106" t="b">
        <v>0</v>
      </c>
      <c r="G1610" s="106" t="b">
        <v>0</v>
      </c>
    </row>
    <row r="1611" spans="1:7" ht="15">
      <c r="A1611" s="108" t="s">
        <v>540</v>
      </c>
      <c r="B1611" s="106">
        <v>9</v>
      </c>
      <c r="C1611" s="110">
        <v>0.0017159876881091525</v>
      </c>
      <c r="D1611" s="106" t="s">
        <v>436</v>
      </c>
      <c r="E1611" s="106" t="b">
        <v>0</v>
      </c>
      <c r="F1611" s="106" t="b">
        <v>0</v>
      </c>
      <c r="G1611" s="106" t="b">
        <v>0</v>
      </c>
    </row>
    <row r="1612" spans="1:7" ht="15">
      <c r="A1612" s="108" t="s">
        <v>508</v>
      </c>
      <c r="B1612" s="106">
        <v>9</v>
      </c>
      <c r="C1612" s="110">
        <v>0.0019293503271596386</v>
      </c>
      <c r="D1612" s="106" t="s">
        <v>436</v>
      </c>
      <c r="E1612" s="106" t="b">
        <v>0</v>
      </c>
      <c r="F1612" s="106" t="b">
        <v>0</v>
      </c>
      <c r="G1612" s="106" t="b">
        <v>0</v>
      </c>
    </row>
    <row r="1613" spans="1:7" ht="15">
      <c r="A1613" s="108" t="s">
        <v>511</v>
      </c>
      <c r="B1613" s="106">
        <v>8</v>
      </c>
      <c r="C1613" s="110">
        <v>0.0017149780685863454</v>
      </c>
      <c r="D1613" s="106" t="s">
        <v>436</v>
      </c>
      <c r="E1613" s="106" t="b">
        <v>0</v>
      </c>
      <c r="F1613" s="106" t="b">
        <v>0</v>
      </c>
      <c r="G1613" s="106" t="b">
        <v>0</v>
      </c>
    </row>
    <row r="1614" spans="1:7" ht="15">
      <c r="A1614" s="108" t="s">
        <v>594</v>
      </c>
      <c r="B1614" s="106">
        <v>8</v>
      </c>
      <c r="C1614" s="110">
        <v>0.0019470978602224086</v>
      </c>
      <c r="D1614" s="106" t="s">
        <v>436</v>
      </c>
      <c r="E1614" s="106" t="b">
        <v>0</v>
      </c>
      <c r="F1614" s="106" t="b">
        <v>0</v>
      </c>
      <c r="G1614" s="106" t="b">
        <v>0</v>
      </c>
    </row>
    <row r="1615" spans="1:7" ht="15">
      <c r="A1615" s="108" t="s">
        <v>522</v>
      </c>
      <c r="B1615" s="106">
        <v>8</v>
      </c>
      <c r="C1615" s="110">
        <v>0.0015253223894303577</v>
      </c>
      <c r="D1615" s="106" t="s">
        <v>436</v>
      </c>
      <c r="E1615" s="106" t="b">
        <v>0</v>
      </c>
      <c r="F1615" s="106" t="b">
        <v>0</v>
      </c>
      <c r="G1615" s="106" t="b">
        <v>0</v>
      </c>
    </row>
    <row r="1616" spans="1:7" ht="15">
      <c r="A1616" s="108" t="s">
        <v>513</v>
      </c>
      <c r="B1616" s="106">
        <v>8</v>
      </c>
      <c r="C1616" s="110">
        <v>0.0019470978602224086</v>
      </c>
      <c r="D1616" s="106" t="s">
        <v>436</v>
      </c>
      <c r="E1616" s="106" t="b">
        <v>0</v>
      </c>
      <c r="F1616" s="106" t="b">
        <v>0</v>
      </c>
      <c r="G1616" s="106" t="b">
        <v>0</v>
      </c>
    </row>
    <row r="1617" spans="1:7" ht="15">
      <c r="A1617" s="108" t="s">
        <v>560</v>
      </c>
      <c r="B1617" s="106">
        <v>8</v>
      </c>
      <c r="C1617" s="110">
        <v>0.0017149780685863454</v>
      </c>
      <c r="D1617" s="106" t="s">
        <v>436</v>
      </c>
      <c r="E1617" s="106" t="b">
        <v>0</v>
      </c>
      <c r="F1617" s="106" t="b">
        <v>0</v>
      </c>
      <c r="G1617" s="106" t="b">
        <v>0</v>
      </c>
    </row>
    <row r="1618" spans="1:7" ht="15">
      <c r="A1618" s="108" t="s">
        <v>500</v>
      </c>
      <c r="B1618" s="106">
        <v>8</v>
      </c>
      <c r="C1618" s="110">
        <v>0.0015253223894303577</v>
      </c>
      <c r="D1618" s="106" t="s">
        <v>436</v>
      </c>
      <c r="E1618" s="106" t="b">
        <v>0</v>
      </c>
      <c r="F1618" s="106" t="b">
        <v>0</v>
      </c>
      <c r="G1618" s="106" t="b">
        <v>0</v>
      </c>
    </row>
    <row r="1619" spans="1:7" ht="15">
      <c r="A1619" s="108" t="s">
        <v>489</v>
      </c>
      <c r="B1619" s="106">
        <v>8</v>
      </c>
      <c r="C1619" s="110">
        <v>0.0015253223894303577</v>
      </c>
      <c r="D1619" s="106" t="s">
        <v>436</v>
      </c>
      <c r="E1619" s="106" t="b">
        <v>0</v>
      </c>
      <c r="F1619" s="106" t="b">
        <v>0</v>
      </c>
      <c r="G1619" s="106" t="b">
        <v>0</v>
      </c>
    </row>
    <row r="1620" spans="1:7" ht="15">
      <c r="A1620" s="108" t="s">
        <v>646</v>
      </c>
      <c r="B1620" s="106">
        <v>7</v>
      </c>
      <c r="C1620" s="110">
        <v>0.0011943494478131522</v>
      </c>
      <c r="D1620" s="106" t="s">
        <v>436</v>
      </c>
      <c r="E1620" s="106" t="b">
        <v>0</v>
      </c>
      <c r="F1620" s="106" t="b">
        <v>0</v>
      </c>
      <c r="G1620" s="106" t="b">
        <v>0</v>
      </c>
    </row>
    <row r="1621" spans="1:7" ht="15">
      <c r="A1621" s="108" t="s">
        <v>507</v>
      </c>
      <c r="B1621" s="106">
        <v>7</v>
      </c>
      <c r="C1621" s="110">
        <v>0.0017037106276946074</v>
      </c>
      <c r="D1621" s="106" t="s">
        <v>436</v>
      </c>
      <c r="E1621" s="106" t="b">
        <v>0</v>
      </c>
      <c r="F1621" s="106" t="b">
        <v>0</v>
      </c>
      <c r="G1621" s="106" t="b">
        <v>0</v>
      </c>
    </row>
    <row r="1622" spans="1:7" ht="15">
      <c r="A1622" s="108" t="s">
        <v>566</v>
      </c>
      <c r="B1622" s="106">
        <v>7</v>
      </c>
      <c r="C1622" s="110">
        <v>0.0017037106276946074</v>
      </c>
      <c r="D1622" s="106" t="s">
        <v>436</v>
      </c>
      <c r="E1622" s="106" t="b">
        <v>0</v>
      </c>
      <c r="F1622" s="106" t="b">
        <v>0</v>
      </c>
      <c r="G1622" s="106" t="b">
        <v>0</v>
      </c>
    </row>
    <row r="1623" spans="1:7" ht="15">
      <c r="A1623" s="108" t="s">
        <v>523</v>
      </c>
      <c r="B1623" s="106">
        <v>7</v>
      </c>
      <c r="C1623" s="110">
        <v>0.0015006058100130522</v>
      </c>
      <c r="D1623" s="106" t="s">
        <v>436</v>
      </c>
      <c r="E1623" s="106" t="b">
        <v>0</v>
      </c>
      <c r="F1623" s="106" t="b">
        <v>0</v>
      </c>
      <c r="G1623" s="106" t="b">
        <v>0</v>
      </c>
    </row>
    <row r="1624" spans="1:7" ht="15">
      <c r="A1624" s="108" t="s">
        <v>496</v>
      </c>
      <c r="B1624" s="106">
        <v>7</v>
      </c>
      <c r="C1624" s="110">
        <v>0.0011943494478131522</v>
      </c>
      <c r="D1624" s="106" t="s">
        <v>436</v>
      </c>
      <c r="E1624" s="106" t="b">
        <v>0</v>
      </c>
      <c r="F1624" s="106" t="b">
        <v>0</v>
      </c>
      <c r="G1624" s="106" t="b">
        <v>0</v>
      </c>
    </row>
    <row r="1625" spans="1:7" ht="15">
      <c r="A1625" s="108" t="s">
        <v>542</v>
      </c>
      <c r="B1625" s="106">
        <v>7</v>
      </c>
      <c r="C1625" s="110">
        <v>0.0015006058100130522</v>
      </c>
      <c r="D1625" s="106" t="s">
        <v>436</v>
      </c>
      <c r="E1625" s="106" t="b">
        <v>0</v>
      </c>
      <c r="F1625" s="106" t="b">
        <v>0</v>
      </c>
      <c r="G1625" s="106" t="b">
        <v>0</v>
      </c>
    </row>
    <row r="1626" spans="1:7" ht="15">
      <c r="A1626" s="108" t="s">
        <v>501</v>
      </c>
      <c r="B1626" s="106">
        <v>7</v>
      </c>
      <c r="C1626" s="110">
        <v>0.001334657090751563</v>
      </c>
      <c r="D1626" s="106" t="s">
        <v>436</v>
      </c>
      <c r="E1626" s="106" t="b">
        <v>0</v>
      </c>
      <c r="F1626" s="106" t="b">
        <v>0</v>
      </c>
      <c r="G1626" s="106" t="b">
        <v>0</v>
      </c>
    </row>
    <row r="1627" spans="1:7" ht="15">
      <c r="A1627" s="108" t="s">
        <v>609</v>
      </c>
      <c r="B1627" s="106">
        <v>7</v>
      </c>
      <c r="C1627" s="110">
        <v>0.002334611816211933</v>
      </c>
      <c r="D1627" s="106" t="s">
        <v>436</v>
      </c>
      <c r="E1627" s="106" t="b">
        <v>0</v>
      </c>
      <c r="F1627" s="106" t="b">
        <v>0</v>
      </c>
      <c r="G1627" s="106" t="b">
        <v>0</v>
      </c>
    </row>
    <row r="1628" spans="1:7" ht="15">
      <c r="A1628" s="108" t="s">
        <v>491</v>
      </c>
      <c r="B1628" s="106">
        <v>7</v>
      </c>
      <c r="C1628" s="110">
        <v>0.001334657090751563</v>
      </c>
      <c r="D1628" s="106" t="s">
        <v>436</v>
      </c>
      <c r="E1628" s="106" t="b">
        <v>0</v>
      </c>
      <c r="F1628" s="106" t="b">
        <v>0</v>
      </c>
      <c r="G1628" s="106" t="b">
        <v>0</v>
      </c>
    </row>
    <row r="1629" spans="1:7" ht="15">
      <c r="A1629" s="108" t="s">
        <v>714</v>
      </c>
      <c r="B1629" s="106">
        <v>7</v>
      </c>
      <c r="C1629" s="110">
        <v>0.0019655582792688885</v>
      </c>
      <c r="D1629" s="106" t="s">
        <v>436</v>
      </c>
      <c r="E1629" s="106" t="b">
        <v>0</v>
      </c>
      <c r="F1629" s="106" t="b">
        <v>0</v>
      </c>
      <c r="G1629" s="106" t="b">
        <v>0</v>
      </c>
    </row>
    <row r="1630" spans="1:7" ht="15">
      <c r="A1630" s="108" t="s">
        <v>608</v>
      </c>
      <c r="B1630" s="106">
        <v>7</v>
      </c>
      <c r="C1630" s="110">
        <v>0.002334611816211933</v>
      </c>
      <c r="D1630" s="106" t="s">
        <v>436</v>
      </c>
      <c r="E1630" s="106" t="b">
        <v>0</v>
      </c>
      <c r="F1630" s="106" t="b">
        <v>0</v>
      </c>
      <c r="G1630" s="106" t="b">
        <v>0</v>
      </c>
    </row>
    <row r="1631" spans="1:7" ht="15">
      <c r="A1631" s="108" t="s">
        <v>726</v>
      </c>
      <c r="B1631" s="106">
        <v>7</v>
      </c>
      <c r="C1631" s="110">
        <v>0.002965513004729259</v>
      </c>
      <c r="D1631" s="106" t="s">
        <v>436</v>
      </c>
      <c r="E1631" s="106" t="b">
        <v>0</v>
      </c>
      <c r="F1631" s="106" t="b">
        <v>0</v>
      </c>
      <c r="G1631" s="106" t="b">
        <v>0</v>
      </c>
    </row>
    <row r="1632" spans="1:7" ht="15">
      <c r="A1632" s="108" t="s">
        <v>635</v>
      </c>
      <c r="B1632" s="106">
        <v>6</v>
      </c>
      <c r="C1632" s="110">
        <v>0.001286233551439759</v>
      </c>
      <c r="D1632" s="106" t="s">
        <v>436</v>
      </c>
      <c r="E1632" s="106" t="b">
        <v>0</v>
      </c>
      <c r="F1632" s="106" t="b">
        <v>0</v>
      </c>
      <c r="G1632" s="106" t="b">
        <v>0</v>
      </c>
    </row>
    <row r="1633" spans="1:7" ht="15">
      <c r="A1633" s="108" t="s">
        <v>493</v>
      </c>
      <c r="B1633" s="106">
        <v>6</v>
      </c>
      <c r="C1633" s="110">
        <v>0.001286233551439759</v>
      </c>
      <c r="D1633" s="106" t="s">
        <v>436</v>
      </c>
      <c r="E1633" s="106" t="b">
        <v>0</v>
      </c>
      <c r="F1633" s="106" t="b">
        <v>0</v>
      </c>
      <c r="G1633" s="106" t="b">
        <v>0</v>
      </c>
    </row>
    <row r="1634" spans="1:7" ht="15">
      <c r="A1634" s="108" t="s">
        <v>577</v>
      </c>
      <c r="B1634" s="106">
        <v>6</v>
      </c>
      <c r="C1634" s="110">
        <v>0.001286233551439759</v>
      </c>
      <c r="D1634" s="106" t="s">
        <v>436</v>
      </c>
      <c r="E1634" s="106" t="b">
        <v>0</v>
      </c>
      <c r="F1634" s="106" t="b">
        <v>0</v>
      </c>
      <c r="G1634" s="106" t="b">
        <v>0</v>
      </c>
    </row>
    <row r="1635" spans="1:7" ht="15">
      <c r="A1635" s="108" t="s">
        <v>520</v>
      </c>
      <c r="B1635" s="106">
        <v>6</v>
      </c>
      <c r="C1635" s="110">
        <v>0.0014603233951668063</v>
      </c>
      <c r="D1635" s="106" t="s">
        <v>436</v>
      </c>
      <c r="E1635" s="106" t="b">
        <v>0</v>
      </c>
      <c r="F1635" s="106" t="b">
        <v>0</v>
      </c>
      <c r="G1635" s="106" t="b">
        <v>0</v>
      </c>
    </row>
    <row r="1636" spans="1:7" ht="15">
      <c r="A1636" s="108" t="s">
        <v>482</v>
      </c>
      <c r="B1636" s="106">
        <v>6</v>
      </c>
      <c r="C1636" s="110">
        <v>0.0014603233951668063</v>
      </c>
      <c r="D1636" s="106" t="s">
        <v>436</v>
      </c>
      <c r="E1636" s="106" t="b">
        <v>0</v>
      </c>
      <c r="F1636" s="106" t="b">
        <v>0</v>
      </c>
      <c r="G1636" s="106" t="b">
        <v>0</v>
      </c>
    </row>
    <row r="1637" spans="1:7" ht="15">
      <c r="A1637" s="108" t="s">
        <v>630</v>
      </c>
      <c r="B1637" s="106">
        <v>6</v>
      </c>
      <c r="C1637" s="110">
        <v>0.0016847642393733333</v>
      </c>
      <c r="D1637" s="106" t="s">
        <v>436</v>
      </c>
      <c r="E1637" s="106" t="b">
        <v>0</v>
      </c>
      <c r="F1637" s="106" t="b">
        <v>0</v>
      </c>
      <c r="G1637" s="106" t="b">
        <v>0</v>
      </c>
    </row>
    <row r="1638" spans="1:7" ht="15">
      <c r="A1638" s="108" t="s">
        <v>596</v>
      </c>
      <c r="B1638" s="106">
        <v>6</v>
      </c>
      <c r="C1638" s="110">
        <v>0.0016847642393733333</v>
      </c>
      <c r="D1638" s="106" t="s">
        <v>436</v>
      </c>
      <c r="E1638" s="106" t="b">
        <v>0</v>
      </c>
      <c r="F1638" s="106" t="b">
        <v>0</v>
      </c>
      <c r="G1638" s="106" t="b">
        <v>0</v>
      </c>
    </row>
    <row r="1639" spans="1:7" ht="15">
      <c r="A1639" s="108" t="s">
        <v>502</v>
      </c>
      <c r="B1639" s="106">
        <v>6</v>
      </c>
      <c r="C1639" s="110">
        <v>0.0014603233951668063</v>
      </c>
      <c r="D1639" s="106" t="s">
        <v>436</v>
      </c>
      <c r="E1639" s="106" t="b">
        <v>0</v>
      </c>
      <c r="F1639" s="106" t="b">
        <v>0</v>
      </c>
      <c r="G1639" s="106" t="b">
        <v>0</v>
      </c>
    </row>
    <row r="1640" spans="1:7" ht="15">
      <c r="A1640" s="108" t="s">
        <v>536</v>
      </c>
      <c r="B1640" s="106">
        <v>6</v>
      </c>
      <c r="C1640" s="110">
        <v>0.0020010958424673715</v>
      </c>
      <c r="D1640" s="106" t="s">
        <v>436</v>
      </c>
      <c r="E1640" s="106" t="b">
        <v>0</v>
      </c>
      <c r="F1640" s="106" t="b">
        <v>0</v>
      </c>
      <c r="G1640" s="106" t="b">
        <v>0</v>
      </c>
    </row>
    <row r="1641" spans="1:7" ht="15">
      <c r="A1641" s="108" t="s">
        <v>717</v>
      </c>
      <c r="B1641" s="106">
        <v>6</v>
      </c>
      <c r="C1641" s="110">
        <v>0.0025418682897679363</v>
      </c>
      <c r="D1641" s="106" t="s">
        <v>436</v>
      </c>
      <c r="E1641" s="106" t="b">
        <v>0</v>
      </c>
      <c r="F1641" s="106" t="b">
        <v>0</v>
      </c>
      <c r="G1641" s="106" t="b">
        <v>0</v>
      </c>
    </row>
    <row r="1642" spans="1:7" ht="15">
      <c r="A1642" s="108" t="s">
        <v>532</v>
      </c>
      <c r="B1642" s="106">
        <v>6</v>
      </c>
      <c r="C1642" s="110">
        <v>0.0016847642393733333</v>
      </c>
      <c r="D1642" s="106" t="s">
        <v>436</v>
      </c>
      <c r="E1642" s="106" t="b">
        <v>0</v>
      </c>
      <c r="F1642" s="106" t="b">
        <v>0</v>
      </c>
      <c r="G1642" s="106" t="b">
        <v>0</v>
      </c>
    </row>
    <row r="1643" spans="1:7" ht="15">
      <c r="A1643" s="108" t="s">
        <v>468</v>
      </c>
      <c r="B1643" s="106">
        <v>6</v>
      </c>
      <c r="C1643" s="110">
        <v>0.001286233551439759</v>
      </c>
      <c r="D1643" s="106" t="s">
        <v>436</v>
      </c>
      <c r="E1643" s="106" t="b">
        <v>0</v>
      </c>
      <c r="F1643" s="106" t="b">
        <v>0</v>
      </c>
      <c r="G1643" s="106" t="b">
        <v>0</v>
      </c>
    </row>
    <row r="1644" spans="1:7" ht="15">
      <c r="A1644" s="108" t="s">
        <v>718</v>
      </c>
      <c r="B1644" s="106">
        <v>6</v>
      </c>
      <c r="C1644" s="110">
        <v>0.0020010958424673715</v>
      </c>
      <c r="D1644" s="106" t="s">
        <v>436</v>
      </c>
      <c r="E1644" s="106" t="b">
        <v>0</v>
      </c>
      <c r="F1644" s="106" t="b">
        <v>0</v>
      </c>
      <c r="G1644" s="106" t="b">
        <v>0</v>
      </c>
    </row>
    <row r="1645" spans="1:7" ht="15">
      <c r="A1645" s="108" t="s">
        <v>675</v>
      </c>
      <c r="B1645" s="106">
        <v>6</v>
      </c>
      <c r="C1645" s="110">
        <v>0.0025418682897679363</v>
      </c>
      <c r="D1645" s="106" t="s">
        <v>436</v>
      </c>
      <c r="E1645" s="106" t="b">
        <v>0</v>
      </c>
      <c r="F1645" s="106" t="b">
        <v>0</v>
      </c>
      <c r="G1645" s="106" t="b">
        <v>0</v>
      </c>
    </row>
    <row r="1646" spans="1:7" ht="15">
      <c r="A1646" s="108" t="s">
        <v>769</v>
      </c>
      <c r="B1646" s="106">
        <v>6</v>
      </c>
      <c r="C1646" s="110">
        <v>0.0025418682897679363</v>
      </c>
      <c r="D1646" s="106" t="s">
        <v>436</v>
      </c>
      <c r="E1646" s="106" t="b">
        <v>0</v>
      </c>
      <c r="F1646" s="106" t="b">
        <v>0</v>
      </c>
      <c r="G1646" s="106" t="b">
        <v>0</v>
      </c>
    </row>
    <row r="1647" spans="1:7" ht="15">
      <c r="A1647" s="108" t="s">
        <v>525</v>
      </c>
      <c r="B1647" s="106">
        <v>5</v>
      </c>
      <c r="C1647" s="110">
        <v>0.0012169361626390054</v>
      </c>
      <c r="D1647" s="106" t="s">
        <v>436</v>
      </c>
      <c r="E1647" s="106" t="b">
        <v>0</v>
      </c>
      <c r="F1647" s="106" t="b">
        <v>0</v>
      </c>
      <c r="G1647" s="106" t="b">
        <v>0</v>
      </c>
    </row>
    <row r="1648" spans="1:7" ht="15">
      <c r="A1648" s="108" t="s">
        <v>740</v>
      </c>
      <c r="B1648" s="106">
        <v>5</v>
      </c>
      <c r="C1648" s="110">
        <v>0.0016675798687228096</v>
      </c>
      <c r="D1648" s="106" t="s">
        <v>436</v>
      </c>
      <c r="E1648" s="106" t="b">
        <v>0</v>
      </c>
      <c r="F1648" s="106" t="b">
        <v>0</v>
      </c>
      <c r="G1648" s="106" t="b">
        <v>0</v>
      </c>
    </row>
    <row r="1649" spans="1:7" ht="15">
      <c r="A1649" s="108" t="s">
        <v>488</v>
      </c>
      <c r="B1649" s="106">
        <v>5</v>
      </c>
      <c r="C1649" s="110">
        <v>0.0012169361626390054</v>
      </c>
      <c r="D1649" s="106" t="s">
        <v>436</v>
      </c>
      <c r="E1649" s="106" t="b">
        <v>0</v>
      </c>
      <c r="F1649" s="106" t="b">
        <v>0</v>
      </c>
      <c r="G1649" s="106" t="b">
        <v>0</v>
      </c>
    </row>
    <row r="1650" spans="1:7" ht="15">
      <c r="A1650" s="108" t="s">
        <v>606</v>
      </c>
      <c r="B1650" s="106">
        <v>5</v>
      </c>
      <c r="C1650" s="110">
        <v>0.0014039701994777777</v>
      </c>
      <c r="D1650" s="106" t="s">
        <v>436</v>
      </c>
      <c r="E1650" s="106" t="b">
        <v>0</v>
      </c>
      <c r="F1650" s="106" t="b">
        <v>0</v>
      </c>
      <c r="G1650" s="106" t="b">
        <v>0</v>
      </c>
    </row>
    <row r="1651" spans="1:7" ht="15">
      <c r="A1651" s="108" t="s">
        <v>867</v>
      </c>
      <c r="B1651" s="106">
        <v>5</v>
      </c>
      <c r="C1651" s="110">
        <v>0.002118223574806614</v>
      </c>
      <c r="D1651" s="106" t="s">
        <v>436</v>
      </c>
      <c r="E1651" s="106" t="b">
        <v>0</v>
      </c>
      <c r="F1651" s="106" t="b">
        <v>0</v>
      </c>
      <c r="G1651" s="106" t="b">
        <v>0</v>
      </c>
    </row>
    <row r="1652" spans="1:7" ht="15">
      <c r="A1652" s="108" t="s">
        <v>481</v>
      </c>
      <c r="B1652" s="106">
        <v>5</v>
      </c>
      <c r="C1652" s="110">
        <v>0.001071861292866466</v>
      </c>
      <c r="D1652" s="106" t="s">
        <v>436</v>
      </c>
      <c r="E1652" s="106" t="b">
        <v>0</v>
      </c>
      <c r="F1652" s="106" t="b">
        <v>0</v>
      </c>
      <c r="G1652" s="106" t="b">
        <v>0</v>
      </c>
    </row>
    <row r="1653" spans="1:7" ht="15">
      <c r="A1653" s="108" t="s">
        <v>518</v>
      </c>
      <c r="B1653" s="106">
        <v>5</v>
      </c>
      <c r="C1653" s="110">
        <v>0.0012169361626390054</v>
      </c>
      <c r="D1653" s="106" t="s">
        <v>436</v>
      </c>
      <c r="E1653" s="106" t="b">
        <v>0</v>
      </c>
      <c r="F1653" s="106" t="b">
        <v>0</v>
      </c>
      <c r="G1653" s="106" t="b">
        <v>0</v>
      </c>
    </row>
    <row r="1654" spans="1:7" ht="15">
      <c r="A1654" s="108" t="s">
        <v>812</v>
      </c>
      <c r="B1654" s="106">
        <v>5</v>
      </c>
      <c r="C1654" s="110">
        <v>0.001071861292866466</v>
      </c>
      <c r="D1654" s="106" t="s">
        <v>436</v>
      </c>
      <c r="E1654" s="106" t="b">
        <v>0</v>
      </c>
      <c r="F1654" s="106" t="b">
        <v>0</v>
      </c>
      <c r="G1654" s="106" t="b">
        <v>0</v>
      </c>
    </row>
    <row r="1655" spans="1:7" ht="15">
      <c r="A1655" s="108" t="s">
        <v>764</v>
      </c>
      <c r="B1655" s="106">
        <v>5</v>
      </c>
      <c r="C1655" s="110">
        <v>0.0012169361626390054</v>
      </c>
      <c r="D1655" s="106" t="s">
        <v>436</v>
      </c>
      <c r="E1655" s="106" t="b">
        <v>0</v>
      </c>
      <c r="F1655" s="106" t="b">
        <v>0</v>
      </c>
      <c r="G1655" s="106" t="b">
        <v>0</v>
      </c>
    </row>
    <row r="1656" spans="1:7" ht="15">
      <c r="A1656" s="108" t="s">
        <v>506</v>
      </c>
      <c r="B1656" s="106">
        <v>5</v>
      </c>
      <c r="C1656" s="110">
        <v>0.002118223574806614</v>
      </c>
      <c r="D1656" s="106" t="s">
        <v>436</v>
      </c>
      <c r="E1656" s="106" t="b">
        <v>0</v>
      </c>
      <c r="F1656" s="106" t="b">
        <v>0</v>
      </c>
      <c r="G1656" s="106" t="b">
        <v>0</v>
      </c>
    </row>
    <row r="1657" spans="1:7" ht="15">
      <c r="A1657" s="108" t="s">
        <v>638</v>
      </c>
      <c r="B1657" s="106">
        <v>5</v>
      </c>
      <c r="C1657" s="110">
        <v>0.0016675798687228096</v>
      </c>
      <c r="D1657" s="106" t="s">
        <v>436</v>
      </c>
      <c r="E1657" s="106" t="b">
        <v>0</v>
      </c>
      <c r="F1657" s="106" t="b">
        <v>0</v>
      </c>
      <c r="G1657" s="106" t="b">
        <v>0</v>
      </c>
    </row>
    <row r="1658" spans="1:7" ht="15">
      <c r="A1658" s="108" t="s">
        <v>676</v>
      </c>
      <c r="B1658" s="106">
        <v>5</v>
      </c>
      <c r="C1658" s="110">
        <v>0.0016675798687228096</v>
      </c>
      <c r="D1658" s="106" t="s">
        <v>436</v>
      </c>
      <c r="E1658" s="106" t="b">
        <v>0</v>
      </c>
      <c r="F1658" s="106" t="b">
        <v>0</v>
      </c>
      <c r="G1658" s="106" t="b">
        <v>0</v>
      </c>
    </row>
    <row r="1659" spans="1:7" ht="15">
      <c r="A1659" s="108" t="s">
        <v>585</v>
      </c>
      <c r="B1659" s="106">
        <v>5</v>
      </c>
      <c r="C1659" s="110">
        <v>0.0012169361626390054</v>
      </c>
      <c r="D1659" s="106" t="s">
        <v>436</v>
      </c>
      <c r="E1659" s="106" t="b">
        <v>0</v>
      </c>
      <c r="F1659" s="106" t="b">
        <v>0</v>
      </c>
      <c r="G1659" s="106" t="b">
        <v>0</v>
      </c>
    </row>
    <row r="1660" spans="1:7" ht="15">
      <c r="A1660" s="108" t="s">
        <v>850</v>
      </c>
      <c r="B1660" s="106">
        <v>5</v>
      </c>
      <c r="C1660" s="110">
        <v>0.0014039701994777777</v>
      </c>
      <c r="D1660" s="106" t="s">
        <v>436</v>
      </c>
      <c r="E1660" s="106" t="b">
        <v>0</v>
      </c>
      <c r="F1660" s="106" t="b">
        <v>0</v>
      </c>
      <c r="G1660" s="106" t="b">
        <v>0</v>
      </c>
    </row>
    <row r="1661" spans="1:7" ht="15">
      <c r="A1661" s="108" t="s">
        <v>673</v>
      </c>
      <c r="B1661" s="106">
        <v>5</v>
      </c>
      <c r="C1661" s="110">
        <v>0.0016675798687228096</v>
      </c>
      <c r="D1661" s="106" t="s">
        <v>436</v>
      </c>
      <c r="E1661" s="106" t="b">
        <v>0</v>
      </c>
      <c r="F1661" s="106" t="b">
        <v>0</v>
      </c>
      <c r="G1661" s="106" t="b">
        <v>0</v>
      </c>
    </row>
    <row r="1662" spans="1:7" ht="15">
      <c r="A1662" s="108" t="s">
        <v>852</v>
      </c>
      <c r="B1662" s="106">
        <v>5</v>
      </c>
      <c r="C1662" s="110">
        <v>0.0014039701994777777</v>
      </c>
      <c r="D1662" s="106" t="s">
        <v>436</v>
      </c>
      <c r="E1662" s="106" t="b">
        <v>0</v>
      </c>
      <c r="F1662" s="106" t="b">
        <v>0</v>
      </c>
      <c r="G1662" s="106" t="b">
        <v>0</v>
      </c>
    </row>
    <row r="1663" spans="1:7" ht="15">
      <c r="A1663" s="108" t="s">
        <v>539</v>
      </c>
      <c r="B1663" s="106">
        <v>5</v>
      </c>
      <c r="C1663" s="110">
        <v>0.0012169361626390054</v>
      </c>
      <c r="D1663" s="106" t="s">
        <v>436</v>
      </c>
      <c r="E1663" s="106" t="b">
        <v>0</v>
      </c>
      <c r="F1663" s="106" t="b">
        <v>0</v>
      </c>
      <c r="G1663" s="106" t="b">
        <v>0</v>
      </c>
    </row>
    <row r="1664" spans="1:7" ht="15">
      <c r="A1664" s="108" t="s">
        <v>776</v>
      </c>
      <c r="B1664" s="106">
        <v>5</v>
      </c>
      <c r="C1664" s="110">
        <v>0.0012169361626390054</v>
      </c>
      <c r="D1664" s="106" t="s">
        <v>436</v>
      </c>
      <c r="E1664" s="106" t="b">
        <v>0</v>
      </c>
      <c r="F1664" s="106" t="b">
        <v>0</v>
      </c>
      <c r="G1664" s="106" t="b">
        <v>0</v>
      </c>
    </row>
    <row r="1665" spans="1:7" ht="15">
      <c r="A1665" s="108" t="s">
        <v>851</v>
      </c>
      <c r="B1665" s="106">
        <v>5</v>
      </c>
      <c r="C1665" s="110">
        <v>0.0016675798687228096</v>
      </c>
      <c r="D1665" s="106" t="s">
        <v>436</v>
      </c>
      <c r="E1665" s="106" t="b">
        <v>0</v>
      </c>
      <c r="F1665" s="106" t="b">
        <v>0</v>
      </c>
      <c r="G1665" s="106" t="b">
        <v>0</v>
      </c>
    </row>
    <row r="1666" spans="1:7" ht="15">
      <c r="A1666" s="108" t="s">
        <v>623</v>
      </c>
      <c r="B1666" s="106">
        <v>5</v>
      </c>
      <c r="C1666" s="110">
        <v>0.0016675798687228096</v>
      </c>
      <c r="D1666" s="106" t="s">
        <v>436</v>
      </c>
      <c r="E1666" s="106" t="b">
        <v>0</v>
      </c>
      <c r="F1666" s="106" t="b">
        <v>0</v>
      </c>
      <c r="G1666" s="106" t="b">
        <v>0</v>
      </c>
    </row>
    <row r="1667" spans="1:7" ht="15">
      <c r="A1667" s="108" t="s">
        <v>637</v>
      </c>
      <c r="B1667" s="106">
        <v>5</v>
      </c>
      <c r="C1667" s="110">
        <v>0.002118223574806614</v>
      </c>
      <c r="D1667" s="106" t="s">
        <v>436</v>
      </c>
      <c r="E1667" s="106" t="b">
        <v>0</v>
      </c>
      <c r="F1667" s="106" t="b">
        <v>0</v>
      </c>
      <c r="G1667" s="106" t="b">
        <v>0</v>
      </c>
    </row>
    <row r="1668" spans="1:7" ht="15">
      <c r="A1668" s="108" t="s">
        <v>788</v>
      </c>
      <c r="B1668" s="106">
        <v>4</v>
      </c>
      <c r="C1668" s="110">
        <v>0.0013340638949782475</v>
      </c>
      <c r="D1668" s="106" t="s">
        <v>436</v>
      </c>
      <c r="E1668" s="106" t="b">
        <v>0</v>
      </c>
      <c r="F1668" s="106" t="b">
        <v>0</v>
      </c>
      <c r="G1668" s="106" t="b">
        <v>0</v>
      </c>
    </row>
    <row r="1669" spans="1:7" ht="15">
      <c r="A1669" s="108" t="s">
        <v>806</v>
      </c>
      <c r="B1669" s="106">
        <v>4</v>
      </c>
      <c r="C1669" s="110">
        <v>0.001694578859845291</v>
      </c>
      <c r="D1669" s="106" t="s">
        <v>436</v>
      </c>
      <c r="E1669" s="106" t="b">
        <v>0</v>
      </c>
      <c r="F1669" s="106" t="b">
        <v>0</v>
      </c>
      <c r="G1669" s="106" t="b">
        <v>0</v>
      </c>
    </row>
    <row r="1670" spans="1:7" ht="15">
      <c r="A1670" s="108" t="s">
        <v>544</v>
      </c>
      <c r="B1670" s="106">
        <v>4</v>
      </c>
      <c r="C1670" s="110">
        <v>0.0013340638949782475</v>
      </c>
      <c r="D1670" s="106" t="s">
        <v>436</v>
      </c>
      <c r="E1670" s="106" t="b">
        <v>0</v>
      </c>
      <c r="F1670" s="106" t="b">
        <v>0</v>
      </c>
      <c r="G1670" s="106" t="b">
        <v>0</v>
      </c>
    </row>
    <row r="1671" spans="1:7" ht="15">
      <c r="A1671" s="108" t="s">
        <v>872</v>
      </c>
      <c r="B1671" s="106">
        <v>4</v>
      </c>
      <c r="C1671" s="110">
        <v>0.001123176159582222</v>
      </c>
      <c r="D1671" s="106" t="s">
        <v>436</v>
      </c>
      <c r="E1671" s="106" t="b">
        <v>0</v>
      </c>
      <c r="F1671" s="106" t="b">
        <v>0</v>
      </c>
      <c r="G1671" s="106" t="b">
        <v>0</v>
      </c>
    </row>
    <row r="1672" spans="1:7" ht="15">
      <c r="A1672" s="108" t="s">
        <v>619</v>
      </c>
      <c r="B1672" s="106">
        <v>4</v>
      </c>
      <c r="C1672" s="110">
        <v>0.001123176159582222</v>
      </c>
      <c r="D1672" s="106" t="s">
        <v>436</v>
      </c>
      <c r="E1672" s="106" t="b">
        <v>0</v>
      </c>
      <c r="F1672" s="106" t="b">
        <v>0</v>
      </c>
      <c r="G1672" s="106" t="b">
        <v>0</v>
      </c>
    </row>
    <row r="1673" spans="1:7" ht="15">
      <c r="A1673" s="108" t="s">
        <v>694</v>
      </c>
      <c r="B1673" s="106">
        <v>4</v>
      </c>
      <c r="C1673" s="110">
        <v>0.001123176159582222</v>
      </c>
      <c r="D1673" s="106" t="s">
        <v>436</v>
      </c>
      <c r="E1673" s="106" t="b">
        <v>0</v>
      </c>
      <c r="F1673" s="106" t="b">
        <v>0</v>
      </c>
      <c r="G1673" s="106" t="b">
        <v>0</v>
      </c>
    </row>
    <row r="1674" spans="1:7" ht="15">
      <c r="A1674" s="108" t="s">
        <v>698</v>
      </c>
      <c r="B1674" s="106">
        <v>4</v>
      </c>
      <c r="C1674" s="110">
        <v>0.0013340638949782475</v>
      </c>
      <c r="D1674" s="106" t="s">
        <v>436</v>
      </c>
      <c r="E1674" s="106" t="b">
        <v>0</v>
      </c>
      <c r="F1674" s="106" t="b">
        <v>0</v>
      </c>
      <c r="G1674" s="106" t="b">
        <v>0</v>
      </c>
    </row>
    <row r="1675" spans="1:7" ht="15">
      <c r="A1675" s="108" t="s">
        <v>684</v>
      </c>
      <c r="B1675" s="106">
        <v>4</v>
      </c>
      <c r="C1675" s="110">
        <v>0.0009735489301112043</v>
      </c>
      <c r="D1675" s="106" t="s">
        <v>436</v>
      </c>
      <c r="E1675" s="106" t="b">
        <v>0</v>
      </c>
      <c r="F1675" s="106" t="b">
        <v>0</v>
      </c>
      <c r="G1675" s="106" t="b">
        <v>0</v>
      </c>
    </row>
    <row r="1676" spans="1:7" ht="15">
      <c r="A1676" s="108" t="s">
        <v>683</v>
      </c>
      <c r="B1676" s="106">
        <v>4</v>
      </c>
      <c r="C1676" s="110">
        <v>0.0009735489301112043</v>
      </c>
      <c r="D1676" s="106" t="s">
        <v>436</v>
      </c>
      <c r="E1676" s="106" t="b">
        <v>0</v>
      </c>
      <c r="F1676" s="106" t="b">
        <v>0</v>
      </c>
      <c r="G1676" s="106" t="b">
        <v>0</v>
      </c>
    </row>
    <row r="1677" spans="1:7" ht="15">
      <c r="A1677" s="108" t="s">
        <v>739</v>
      </c>
      <c r="B1677" s="106">
        <v>4</v>
      </c>
      <c r="C1677" s="110">
        <v>0.0013340638949782475</v>
      </c>
      <c r="D1677" s="106" t="s">
        <v>436</v>
      </c>
      <c r="E1677" s="106" t="b">
        <v>0</v>
      </c>
      <c r="F1677" s="106" t="b">
        <v>0</v>
      </c>
      <c r="G1677" s="106" t="b">
        <v>0</v>
      </c>
    </row>
    <row r="1678" spans="1:7" ht="15">
      <c r="A1678" s="108" t="s">
        <v>687</v>
      </c>
      <c r="B1678" s="106">
        <v>4</v>
      </c>
      <c r="C1678" s="110">
        <v>0.0009735489301112043</v>
      </c>
      <c r="D1678" s="106" t="s">
        <v>436</v>
      </c>
      <c r="E1678" s="106" t="b">
        <v>0</v>
      </c>
      <c r="F1678" s="106" t="b">
        <v>0</v>
      </c>
      <c r="G1678" s="106" t="b">
        <v>0</v>
      </c>
    </row>
    <row r="1679" spans="1:7" ht="15">
      <c r="A1679" s="108" t="s">
        <v>785</v>
      </c>
      <c r="B1679" s="106">
        <v>4</v>
      </c>
      <c r="C1679" s="110">
        <v>0.001123176159582222</v>
      </c>
      <c r="D1679" s="106" t="s">
        <v>436</v>
      </c>
      <c r="E1679" s="106" t="b">
        <v>0</v>
      </c>
      <c r="F1679" s="106" t="b">
        <v>0</v>
      </c>
      <c r="G1679" s="106" t="b">
        <v>0</v>
      </c>
    </row>
    <row r="1680" spans="1:7" ht="15">
      <c r="A1680" s="108" t="s">
        <v>674</v>
      </c>
      <c r="B1680" s="106">
        <v>4</v>
      </c>
      <c r="C1680" s="110">
        <v>0.0013340638949782475</v>
      </c>
      <c r="D1680" s="106" t="s">
        <v>436</v>
      </c>
      <c r="E1680" s="106" t="b">
        <v>0</v>
      </c>
      <c r="F1680" s="106" t="b">
        <v>0</v>
      </c>
      <c r="G1680" s="106" t="b">
        <v>0</v>
      </c>
    </row>
    <row r="1681" spans="1:7" ht="15">
      <c r="A1681" s="108" t="s">
        <v>953</v>
      </c>
      <c r="B1681" s="106">
        <v>4</v>
      </c>
      <c r="C1681" s="110">
        <v>0.0013340638949782475</v>
      </c>
      <c r="D1681" s="106" t="s">
        <v>436</v>
      </c>
      <c r="E1681" s="106" t="b">
        <v>0</v>
      </c>
      <c r="F1681" s="106" t="b">
        <v>0</v>
      </c>
      <c r="G1681" s="106" t="b">
        <v>0</v>
      </c>
    </row>
    <row r="1682" spans="1:7" ht="15">
      <c r="A1682" s="108" t="s">
        <v>559</v>
      </c>
      <c r="B1682" s="106">
        <v>4</v>
      </c>
      <c r="C1682" s="110">
        <v>0.0009735489301112043</v>
      </c>
      <c r="D1682" s="106" t="s">
        <v>436</v>
      </c>
      <c r="E1682" s="106" t="b">
        <v>0</v>
      </c>
      <c r="F1682" s="106" t="b">
        <v>0</v>
      </c>
      <c r="G1682" s="106" t="b">
        <v>0</v>
      </c>
    </row>
    <row r="1683" spans="1:7" ht="15">
      <c r="A1683" s="108" t="s">
        <v>727</v>
      </c>
      <c r="B1683" s="106">
        <v>4</v>
      </c>
      <c r="C1683" s="110">
        <v>0.0013340638949782475</v>
      </c>
      <c r="D1683" s="106" t="s">
        <v>436</v>
      </c>
      <c r="E1683" s="106" t="b">
        <v>0</v>
      </c>
      <c r="F1683" s="106" t="b">
        <v>0</v>
      </c>
      <c r="G1683" s="106" t="b">
        <v>0</v>
      </c>
    </row>
    <row r="1684" spans="1:7" ht="15">
      <c r="A1684" s="108" t="s">
        <v>547</v>
      </c>
      <c r="B1684" s="106">
        <v>4</v>
      </c>
      <c r="C1684" s="110">
        <v>0.0009735489301112043</v>
      </c>
      <c r="D1684" s="106" t="s">
        <v>436</v>
      </c>
      <c r="E1684" s="106" t="b">
        <v>0</v>
      </c>
      <c r="F1684" s="106" t="b">
        <v>0</v>
      </c>
      <c r="G1684" s="106" t="b">
        <v>0</v>
      </c>
    </row>
    <row r="1685" spans="1:7" ht="15">
      <c r="A1685" s="108" t="s">
        <v>568</v>
      </c>
      <c r="B1685" s="106">
        <v>4</v>
      </c>
      <c r="C1685" s="110">
        <v>0.001123176159582222</v>
      </c>
      <c r="D1685" s="106" t="s">
        <v>436</v>
      </c>
      <c r="E1685" s="106" t="b">
        <v>0</v>
      </c>
      <c r="F1685" s="106" t="b">
        <v>0</v>
      </c>
      <c r="G1685" s="106" t="b">
        <v>0</v>
      </c>
    </row>
    <row r="1686" spans="1:7" ht="15">
      <c r="A1686" s="108" t="s">
        <v>751</v>
      </c>
      <c r="B1686" s="106">
        <v>4</v>
      </c>
      <c r="C1686" s="110">
        <v>0.001123176159582222</v>
      </c>
      <c r="D1686" s="106" t="s">
        <v>436</v>
      </c>
      <c r="E1686" s="106" t="b">
        <v>0</v>
      </c>
      <c r="F1686" s="106" t="b">
        <v>0</v>
      </c>
      <c r="G1686" s="106" t="b">
        <v>0</v>
      </c>
    </row>
    <row r="1687" spans="1:7" ht="15">
      <c r="A1687" s="108" t="s">
        <v>811</v>
      </c>
      <c r="B1687" s="106">
        <v>4</v>
      </c>
      <c r="C1687" s="110">
        <v>0.0013340638949782475</v>
      </c>
      <c r="D1687" s="106" t="s">
        <v>436</v>
      </c>
      <c r="E1687" s="106" t="b">
        <v>0</v>
      </c>
      <c r="F1687" s="106" t="b">
        <v>0</v>
      </c>
      <c r="G1687" s="106" t="b">
        <v>0</v>
      </c>
    </row>
    <row r="1688" spans="1:7" ht="15">
      <c r="A1688" s="108" t="s">
        <v>877</v>
      </c>
      <c r="B1688" s="106">
        <v>4</v>
      </c>
      <c r="C1688" s="110">
        <v>0.0013340638949782475</v>
      </c>
      <c r="D1688" s="106" t="s">
        <v>436</v>
      </c>
      <c r="E1688" s="106" t="b">
        <v>0</v>
      </c>
      <c r="F1688" s="106" t="b">
        <v>0</v>
      </c>
      <c r="G1688" s="106" t="b">
        <v>0</v>
      </c>
    </row>
    <row r="1689" spans="1:7" ht="15">
      <c r="A1689" s="108" t="s">
        <v>719</v>
      </c>
      <c r="B1689" s="106">
        <v>4</v>
      </c>
      <c r="C1689" s="110">
        <v>0.0013340638949782475</v>
      </c>
      <c r="D1689" s="106" t="s">
        <v>436</v>
      </c>
      <c r="E1689" s="106" t="b">
        <v>0</v>
      </c>
      <c r="F1689" s="106" t="b">
        <v>0</v>
      </c>
      <c r="G1689" s="106" t="b">
        <v>0</v>
      </c>
    </row>
    <row r="1690" spans="1:7" ht="15">
      <c r="A1690" s="108" t="s">
        <v>1015</v>
      </c>
      <c r="B1690" s="106">
        <v>4</v>
      </c>
      <c r="C1690" s="110">
        <v>0.001694578859845291</v>
      </c>
      <c r="D1690" s="106" t="s">
        <v>436</v>
      </c>
      <c r="E1690" s="106" t="b">
        <v>0</v>
      </c>
      <c r="F1690" s="106" t="b">
        <v>0</v>
      </c>
      <c r="G1690" s="106" t="b">
        <v>0</v>
      </c>
    </row>
    <row r="1691" spans="1:7" ht="15">
      <c r="A1691" s="108" t="s">
        <v>1016</v>
      </c>
      <c r="B1691" s="106">
        <v>4</v>
      </c>
      <c r="C1691" s="110">
        <v>0.001694578859845291</v>
      </c>
      <c r="D1691" s="106" t="s">
        <v>436</v>
      </c>
      <c r="E1691" s="106" t="b">
        <v>0</v>
      </c>
      <c r="F1691" s="106" t="b">
        <v>0</v>
      </c>
      <c r="G1691" s="106" t="b">
        <v>0</v>
      </c>
    </row>
    <row r="1692" spans="1:7" ht="15">
      <c r="A1692" s="108" t="s">
        <v>983</v>
      </c>
      <c r="B1692" s="106">
        <v>4</v>
      </c>
      <c r="C1692" s="110">
        <v>0.0009735489301112043</v>
      </c>
      <c r="D1692" s="106" t="s">
        <v>436</v>
      </c>
      <c r="E1692" s="106" t="b">
        <v>0</v>
      </c>
      <c r="F1692" s="106" t="b">
        <v>0</v>
      </c>
      <c r="G1692" s="106" t="b">
        <v>0</v>
      </c>
    </row>
    <row r="1693" spans="1:7" ht="15">
      <c r="A1693" s="108" t="s">
        <v>498</v>
      </c>
      <c r="B1693" s="106">
        <v>4</v>
      </c>
      <c r="C1693" s="110">
        <v>0.001123176159582222</v>
      </c>
      <c r="D1693" s="106" t="s">
        <v>436</v>
      </c>
      <c r="E1693" s="106" t="b">
        <v>0</v>
      </c>
      <c r="F1693" s="106" t="b">
        <v>0</v>
      </c>
      <c r="G1693" s="106" t="b">
        <v>0</v>
      </c>
    </row>
    <row r="1694" spans="1:7" ht="15">
      <c r="A1694" s="108" t="s">
        <v>1017</v>
      </c>
      <c r="B1694" s="106">
        <v>4</v>
      </c>
      <c r="C1694" s="110">
        <v>0.001694578859845291</v>
      </c>
      <c r="D1694" s="106" t="s">
        <v>436</v>
      </c>
      <c r="E1694" s="106" t="b">
        <v>0</v>
      </c>
      <c r="F1694" s="106" t="b">
        <v>0</v>
      </c>
      <c r="G1694" s="106" t="b">
        <v>0</v>
      </c>
    </row>
    <row r="1695" spans="1:7" ht="15">
      <c r="A1695" s="108" t="s">
        <v>531</v>
      </c>
      <c r="B1695" s="106">
        <v>4</v>
      </c>
      <c r="C1695" s="110">
        <v>0.0009735489301112043</v>
      </c>
      <c r="D1695" s="106" t="s">
        <v>436</v>
      </c>
      <c r="E1695" s="106" t="b">
        <v>0</v>
      </c>
      <c r="F1695" s="106" t="b">
        <v>0</v>
      </c>
      <c r="G1695" s="106" t="b">
        <v>0</v>
      </c>
    </row>
    <row r="1696" spans="1:7" ht="15">
      <c r="A1696" s="108" t="s">
        <v>949</v>
      </c>
      <c r="B1696" s="106">
        <v>4</v>
      </c>
      <c r="C1696" s="110">
        <v>0.001123176159582222</v>
      </c>
      <c r="D1696" s="106" t="s">
        <v>436</v>
      </c>
      <c r="E1696" s="106" t="b">
        <v>0</v>
      </c>
      <c r="F1696" s="106" t="b">
        <v>0</v>
      </c>
      <c r="G1696" s="106" t="b">
        <v>0</v>
      </c>
    </row>
    <row r="1697" spans="1:7" ht="15">
      <c r="A1697" s="108" t="s">
        <v>553</v>
      </c>
      <c r="B1697" s="106">
        <v>4</v>
      </c>
      <c r="C1697" s="110">
        <v>0.001123176159582222</v>
      </c>
      <c r="D1697" s="106" t="s">
        <v>436</v>
      </c>
      <c r="E1697" s="106" t="b">
        <v>0</v>
      </c>
      <c r="F1697" s="106" t="b">
        <v>0</v>
      </c>
      <c r="G1697" s="106" t="b">
        <v>0</v>
      </c>
    </row>
    <row r="1698" spans="1:7" ht="15">
      <c r="A1698" s="108" t="s">
        <v>863</v>
      </c>
      <c r="B1698" s="106">
        <v>4</v>
      </c>
      <c r="C1698" s="110">
        <v>0.001694578859845291</v>
      </c>
      <c r="D1698" s="106" t="s">
        <v>436</v>
      </c>
      <c r="E1698" s="106" t="b">
        <v>0</v>
      </c>
      <c r="F1698" s="106" t="b">
        <v>0</v>
      </c>
      <c r="G1698" s="106" t="b">
        <v>0</v>
      </c>
    </row>
    <row r="1699" spans="1:7" ht="15">
      <c r="A1699" s="108" t="s">
        <v>554</v>
      </c>
      <c r="B1699" s="106">
        <v>4</v>
      </c>
      <c r="C1699" s="110">
        <v>0.001123176159582222</v>
      </c>
      <c r="D1699" s="106" t="s">
        <v>436</v>
      </c>
      <c r="E1699" s="106" t="b">
        <v>0</v>
      </c>
      <c r="F1699" s="106" t="b">
        <v>0</v>
      </c>
      <c r="G1699" s="106" t="b">
        <v>0</v>
      </c>
    </row>
    <row r="1700" spans="1:7" ht="15">
      <c r="A1700" s="108" t="s">
        <v>497</v>
      </c>
      <c r="B1700" s="106">
        <v>4</v>
      </c>
      <c r="C1700" s="110">
        <v>0.0009735489301112043</v>
      </c>
      <c r="D1700" s="106" t="s">
        <v>436</v>
      </c>
      <c r="E1700" s="106" t="b">
        <v>0</v>
      </c>
      <c r="F1700" s="106" t="b">
        <v>0</v>
      </c>
      <c r="G1700" s="106" t="b">
        <v>0</v>
      </c>
    </row>
    <row r="1701" spans="1:7" ht="15">
      <c r="A1701" s="108" t="s">
        <v>533</v>
      </c>
      <c r="B1701" s="106">
        <v>4</v>
      </c>
      <c r="C1701" s="110">
        <v>0.0009735489301112043</v>
      </c>
      <c r="D1701" s="106" t="s">
        <v>436</v>
      </c>
      <c r="E1701" s="106" t="b">
        <v>0</v>
      </c>
      <c r="F1701" s="106" t="b">
        <v>0</v>
      </c>
      <c r="G1701" s="106" t="b">
        <v>0</v>
      </c>
    </row>
    <row r="1702" spans="1:7" ht="15">
      <c r="A1702" s="108" t="s">
        <v>781</v>
      </c>
      <c r="B1702" s="106">
        <v>4</v>
      </c>
      <c r="C1702" s="110">
        <v>0.001694578859845291</v>
      </c>
      <c r="D1702" s="106" t="s">
        <v>436</v>
      </c>
      <c r="E1702" s="106" t="b">
        <v>0</v>
      </c>
      <c r="F1702" s="106" t="b">
        <v>0</v>
      </c>
      <c r="G1702" s="106" t="b">
        <v>0</v>
      </c>
    </row>
    <row r="1703" spans="1:7" ht="15">
      <c r="A1703" s="108" t="s">
        <v>592</v>
      </c>
      <c r="B1703" s="106">
        <v>4</v>
      </c>
      <c r="C1703" s="110">
        <v>0.001123176159582222</v>
      </c>
      <c r="D1703" s="106" t="s">
        <v>436</v>
      </c>
      <c r="E1703" s="106" t="b">
        <v>0</v>
      </c>
      <c r="F1703" s="106" t="b">
        <v>0</v>
      </c>
      <c r="G1703" s="106" t="b">
        <v>0</v>
      </c>
    </row>
    <row r="1704" spans="1:7" ht="15">
      <c r="A1704" s="108" t="s">
        <v>256</v>
      </c>
      <c r="B1704" s="106">
        <v>4</v>
      </c>
      <c r="C1704" s="110">
        <v>0.001694578859845291</v>
      </c>
      <c r="D1704" s="106" t="s">
        <v>436</v>
      </c>
      <c r="E1704" s="106" t="b">
        <v>0</v>
      </c>
      <c r="F1704" s="106" t="b">
        <v>0</v>
      </c>
      <c r="G1704" s="106" t="b">
        <v>0</v>
      </c>
    </row>
    <row r="1705" spans="1:7" ht="15">
      <c r="A1705" s="108" t="s">
        <v>604</v>
      </c>
      <c r="B1705" s="106">
        <v>4</v>
      </c>
      <c r="C1705" s="110">
        <v>0.0013340638949782475</v>
      </c>
      <c r="D1705" s="106" t="s">
        <v>436</v>
      </c>
      <c r="E1705" s="106" t="b">
        <v>0</v>
      </c>
      <c r="F1705" s="106" t="b">
        <v>0</v>
      </c>
      <c r="G1705" s="106" t="b">
        <v>0</v>
      </c>
    </row>
    <row r="1706" spans="1:7" ht="15">
      <c r="A1706" s="108" t="s">
        <v>590</v>
      </c>
      <c r="B1706" s="106">
        <v>4</v>
      </c>
      <c r="C1706" s="110">
        <v>0.001123176159582222</v>
      </c>
      <c r="D1706" s="106" t="s">
        <v>436</v>
      </c>
      <c r="E1706" s="106" t="b">
        <v>0</v>
      </c>
      <c r="F1706" s="106" t="b">
        <v>0</v>
      </c>
      <c r="G1706" s="106" t="b">
        <v>0</v>
      </c>
    </row>
    <row r="1707" spans="1:7" ht="15">
      <c r="A1707" s="108" t="s">
        <v>967</v>
      </c>
      <c r="B1707" s="106">
        <v>4</v>
      </c>
      <c r="C1707" s="110">
        <v>0.0013340638949782475</v>
      </c>
      <c r="D1707" s="106" t="s">
        <v>436</v>
      </c>
      <c r="E1707" s="106" t="b">
        <v>0</v>
      </c>
      <c r="F1707" s="106" t="b">
        <v>0</v>
      </c>
      <c r="G1707" s="106" t="b">
        <v>0</v>
      </c>
    </row>
    <row r="1708" spans="1:7" ht="15">
      <c r="A1708" s="108" t="s">
        <v>968</v>
      </c>
      <c r="B1708" s="106">
        <v>4</v>
      </c>
      <c r="C1708" s="110">
        <v>0.0013340638949782475</v>
      </c>
      <c r="D1708" s="106" t="s">
        <v>436</v>
      </c>
      <c r="E1708" s="106" t="b">
        <v>0</v>
      </c>
      <c r="F1708" s="106" t="b">
        <v>0</v>
      </c>
      <c r="G1708" s="106" t="b">
        <v>0</v>
      </c>
    </row>
    <row r="1709" spans="1:7" ht="15">
      <c r="A1709" s="108" t="s">
        <v>966</v>
      </c>
      <c r="B1709" s="106">
        <v>4</v>
      </c>
      <c r="C1709" s="110">
        <v>0.0013340638949782475</v>
      </c>
      <c r="D1709" s="106" t="s">
        <v>436</v>
      </c>
      <c r="E1709" s="106" t="b">
        <v>0</v>
      </c>
      <c r="F1709" s="106" t="b">
        <v>0</v>
      </c>
      <c r="G1709" s="106" t="b">
        <v>0</v>
      </c>
    </row>
    <row r="1710" spans="1:7" ht="15">
      <c r="A1710" s="108" t="s">
        <v>909</v>
      </c>
      <c r="B1710" s="106">
        <v>4</v>
      </c>
      <c r="C1710" s="110">
        <v>0.0013340638949782475</v>
      </c>
      <c r="D1710" s="106" t="s">
        <v>436</v>
      </c>
      <c r="E1710" s="106" t="b">
        <v>0</v>
      </c>
      <c r="F1710" s="106" t="b">
        <v>0</v>
      </c>
      <c r="G1710" s="106" t="b">
        <v>0</v>
      </c>
    </row>
    <row r="1711" spans="1:7" ht="15">
      <c r="A1711" s="108" t="s">
        <v>804</v>
      </c>
      <c r="B1711" s="106">
        <v>3</v>
      </c>
      <c r="C1711" s="110">
        <v>0.0010005479212336858</v>
      </c>
      <c r="D1711" s="106" t="s">
        <v>436</v>
      </c>
      <c r="E1711" s="106" t="b">
        <v>0</v>
      </c>
      <c r="F1711" s="106" t="b">
        <v>0</v>
      </c>
      <c r="G1711" s="106" t="b">
        <v>0</v>
      </c>
    </row>
    <row r="1712" spans="1:7" ht="15">
      <c r="A1712" s="108" t="s">
        <v>485</v>
      </c>
      <c r="B1712" s="106">
        <v>3</v>
      </c>
      <c r="C1712" s="110">
        <v>0.0008423821196866666</v>
      </c>
      <c r="D1712" s="106" t="s">
        <v>436</v>
      </c>
      <c r="E1712" s="106" t="b">
        <v>0</v>
      </c>
      <c r="F1712" s="106" t="b">
        <v>0</v>
      </c>
      <c r="G1712" s="106" t="b">
        <v>0</v>
      </c>
    </row>
    <row r="1713" spans="1:7" ht="15">
      <c r="A1713" s="108" t="s">
        <v>905</v>
      </c>
      <c r="B1713" s="106">
        <v>3</v>
      </c>
      <c r="C1713" s="110">
        <v>0.0008423821196866666</v>
      </c>
      <c r="D1713" s="106" t="s">
        <v>436</v>
      </c>
      <c r="E1713" s="106" t="b">
        <v>0</v>
      </c>
      <c r="F1713" s="106" t="b">
        <v>0</v>
      </c>
      <c r="G1713" s="106" t="b">
        <v>0</v>
      </c>
    </row>
    <row r="1714" spans="1:7" ht="15">
      <c r="A1714" s="108" t="s">
        <v>1022</v>
      </c>
      <c r="B1714" s="106">
        <v>3</v>
      </c>
      <c r="C1714" s="110">
        <v>0.0010005479212336858</v>
      </c>
      <c r="D1714" s="106" t="s">
        <v>436</v>
      </c>
      <c r="E1714" s="106" t="b">
        <v>0</v>
      </c>
      <c r="F1714" s="106" t="b">
        <v>0</v>
      </c>
      <c r="G1714" s="106" t="b">
        <v>0</v>
      </c>
    </row>
    <row r="1715" spans="1:7" ht="15">
      <c r="A1715" s="108" t="s">
        <v>1065</v>
      </c>
      <c r="B1715" s="106">
        <v>3</v>
      </c>
      <c r="C1715" s="110">
        <v>0.0008423821196866666</v>
      </c>
      <c r="D1715" s="106" t="s">
        <v>436</v>
      </c>
      <c r="E1715" s="106" t="b">
        <v>0</v>
      </c>
      <c r="F1715" s="106" t="b">
        <v>0</v>
      </c>
      <c r="G1715" s="106" t="b">
        <v>0</v>
      </c>
    </row>
    <row r="1716" spans="1:7" ht="15">
      <c r="A1716" s="108" t="s">
        <v>1067</v>
      </c>
      <c r="B1716" s="106">
        <v>3</v>
      </c>
      <c r="C1716" s="110">
        <v>0.0010005479212336858</v>
      </c>
      <c r="D1716" s="106" t="s">
        <v>436</v>
      </c>
      <c r="E1716" s="106" t="b">
        <v>0</v>
      </c>
      <c r="F1716" s="106" t="b">
        <v>0</v>
      </c>
      <c r="G1716" s="106" t="b">
        <v>0</v>
      </c>
    </row>
    <row r="1717" spans="1:7" ht="15">
      <c r="A1717" s="108" t="s">
        <v>906</v>
      </c>
      <c r="B1717" s="106">
        <v>3</v>
      </c>
      <c r="C1717" s="110">
        <v>0.0008423821196866666</v>
      </c>
      <c r="D1717" s="106" t="s">
        <v>436</v>
      </c>
      <c r="E1717" s="106" t="b">
        <v>0</v>
      </c>
      <c r="F1717" s="106" t="b">
        <v>0</v>
      </c>
      <c r="G1717" s="106" t="b">
        <v>0</v>
      </c>
    </row>
    <row r="1718" spans="1:7" ht="15">
      <c r="A1718" s="108" t="s">
        <v>487</v>
      </c>
      <c r="B1718" s="106">
        <v>3</v>
      </c>
      <c r="C1718" s="110">
        <v>0.0008423821196866666</v>
      </c>
      <c r="D1718" s="106" t="s">
        <v>436</v>
      </c>
      <c r="E1718" s="106" t="b">
        <v>0</v>
      </c>
      <c r="F1718" s="106" t="b">
        <v>0</v>
      </c>
      <c r="G1718" s="106" t="b">
        <v>0</v>
      </c>
    </row>
    <row r="1719" spans="1:7" ht="15">
      <c r="A1719" s="108" t="s">
        <v>1018</v>
      </c>
      <c r="B1719" s="106">
        <v>3</v>
      </c>
      <c r="C1719" s="110">
        <v>0.0008423821196866666</v>
      </c>
      <c r="D1719" s="106" t="s">
        <v>436</v>
      </c>
      <c r="E1719" s="106" t="b">
        <v>0</v>
      </c>
      <c r="F1719" s="106" t="b">
        <v>0</v>
      </c>
      <c r="G1719" s="106" t="b">
        <v>0</v>
      </c>
    </row>
    <row r="1720" spans="1:7" ht="15">
      <c r="A1720" s="108" t="s">
        <v>1070</v>
      </c>
      <c r="B1720" s="106">
        <v>3</v>
      </c>
      <c r="C1720" s="110">
        <v>0.0010005479212336858</v>
      </c>
      <c r="D1720" s="106" t="s">
        <v>436</v>
      </c>
      <c r="E1720" s="106" t="b">
        <v>0</v>
      </c>
      <c r="F1720" s="106" t="b">
        <v>0</v>
      </c>
      <c r="G1720" s="106" t="b">
        <v>0</v>
      </c>
    </row>
    <row r="1721" spans="1:7" ht="15">
      <c r="A1721" s="108" t="s">
        <v>1071</v>
      </c>
      <c r="B1721" s="106">
        <v>3</v>
      </c>
      <c r="C1721" s="110">
        <v>0.0012709341448839681</v>
      </c>
      <c r="D1721" s="106" t="s">
        <v>436</v>
      </c>
      <c r="E1721" s="106" t="b">
        <v>0</v>
      </c>
      <c r="F1721" s="106" t="b">
        <v>0</v>
      </c>
      <c r="G1721" s="106" t="b">
        <v>0</v>
      </c>
    </row>
    <row r="1722" spans="1:7" ht="15">
      <c r="A1722" s="108" t="s">
        <v>810</v>
      </c>
      <c r="B1722" s="106">
        <v>3</v>
      </c>
      <c r="C1722" s="110">
        <v>0.0008423821196866666</v>
      </c>
      <c r="D1722" s="106" t="s">
        <v>436</v>
      </c>
      <c r="E1722" s="106" t="b">
        <v>0</v>
      </c>
      <c r="F1722" s="106" t="b">
        <v>0</v>
      </c>
      <c r="G1722" s="106" t="b">
        <v>0</v>
      </c>
    </row>
    <row r="1723" spans="1:7" ht="15">
      <c r="A1723" s="108" t="s">
        <v>651</v>
      </c>
      <c r="B1723" s="106">
        <v>3</v>
      </c>
      <c r="C1723" s="110">
        <v>0.0008423821196866666</v>
      </c>
      <c r="D1723" s="106" t="s">
        <v>436</v>
      </c>
      <c r="E1723" s="106" t="b">
        <v>0</v>
      </c>
      <c r="F1723" s="106" t="b">
        <v>0</v>
      </c>
      <c r="G1723" s="106" t="b">
        <v>0</v>
      </c>
    </row>
    <row r="1724" spans="1:7" ht="15">
      <c r="A1724" s="108" t="s">
        <v>699</v>
      </c>
      <c r="B1724" s="106">
        <v>3</v>
      </c>
      <c r="C1724" s="110">
        <v>0.0008423821196866666</v>
      </c>
      <c r="D1724" s="106" t="s">
        <v>436</v>
      </c>
      <c r="E1724" s="106" t="b">
        <v>0</v>
      </c>
      <c r="F1724" s="106" t="b">
        <v>0</v>
      </c>
      <c r="G1724" s="106" t="b">
        <v>0</v>
      </c>
    </row>
    <row r="1725" spans="1:7" ht="15">
      <c r="A1725" s="108" t="s">
        <v>1075</v>
      </c>
      <c r="B1725" s="106">
        <v>3</v>
      </c>
      <c r="C1725" s="110">
        <v>0.0010005479212336858</v>
      </c>
      <c r="D1725" s="106" t="s">
        <v>436</v>
      </c>
      <c r="E1725" s="106" t="b">
        <v>0</v>
      </c>
      <c r="F1725" s="106" t="b">
        <v>0</v>
      </c>
      <c r="G1725" s="106" t="b">
        <v>0</v>
      </c>
    </row>
    <row r="1726" spans="1:7" ht="15">
      <c r="A1726" s="108" t="s">
        <v>1076</v>
      </c>
      <c r="B1726" s="106">
        <v>3</v>
      </c>
      <c r="C1726" s="110">
        <v>0.0008423821196866666</v>
      </c>
      <c r="D1726" s="106" t="s">
        <v>436</v>
      </c>
      <c r="E1726" s="106" t="b">
        <v>0</v>
      </c>
      <c r="F1726" s="106" t="b">
        <v>0</v>
      </c>
      <c r="G1726" s="106" t="b">
        <v>0</v>
      </c>
    </row>
    <row r="1727" spans="1:7" ht="15">
      <c r="A1727" s="108" t="s">
        <v>908</v>
      </c>
      <c r="B1727" s="106">
        <v>3</v>
      </c>
      <c r="C1727" s="110">
        <v>0.0010005479212336858</v>
      </c>
      <c r="D1727" s="106" t="s">
        <v>436</v>
      </c>
      <c r="E1727" s="106" t="b">
        <v>0</v>
      </c>
      <c r="F1727" s="106" t="b">
        <v>0</v>
      </c>
      <c r="G1727" s="106" t="b">
        <v>0</v>
      </c>
    </row>
    <row r="1728" spans="1:7" ht="15">
      <c r="A1728" s="108" t="s">
        <v>595</v>
      </c>
      <c r="B1728" s="106">
        <v>3</v>
      </c>
      <c r="C1728" s="110">
        <v>0.0008423821196866666</v>
      </c>
      <c r="D1728" s="106" t="s">
        <v>436</v>
      </c>
      <c r="E1728" s="106" t="b">
        <v>0</v>
      </c>
      <c r="F1728" s="106" t="b">
        <v>0</v>
      </c>
      <c r="G1728" s="106" t="b">
        <v>0</v>
      </c>
    </row>
    <row r="1729" spans="1:7" ht="15">
      <c r="A1729" s="108" t="s">
        <v>654</v>
      </c>
      <c r="B1729" s="106">
        <v>3</v>
      </c>
      <c r="C1729" s="110">
        <v>0.0008423821196866666</v>
      </c>
      <c r="D1729" s="106" t="s">
        <v>436</v>
      </c>
      <c r="E1729" s="106" t="b">
        <v>0</v>
      </c>
      <c r="F1729" s="106" t="b">
        <v>0</v>
      </c>
      <c r="G1729" s="106" t="b">
        <v>0</v>
      </c>
    </row>
    <row r="1730" spans="1:7" ht="15">
      <c r="A1730" s="108" t="s">
        <v>1011</v>
      </c>
      <c r="B1730" s="106">
        <v>3</v>
      </c>
      <c r="C1730" s="110">
        <v>0.0010005479212336858</v>
      </c>
      <c r="D1730" s="106" t="s">
        <v>436</v>
      </c>
      <c r="E1730" s="106" t="b">
        <v>0</v>
      </c>
      <c r="F1730" s="106" t="b">
        <v>0</v>
      </c>
      <c r="G1730" s="106" t="b">
        <v>0</v>
      </c>
    </row>
    <row r="1731" spans="1:7" ht="15">
      <c r="A1731" s="108" t="s">
        <v>543</v>
      </c>
      <c r="B1731" s="106">
        <v>3</v>
      </c>
      <c r="C1731" s="110">
        <v>0.0010005479212336858</v>
      </c>
      <c r="D1731" s="106" t="s">
        <v>436</v>
      </c>
      <c r="E1731" s="106" t="b">
        <v>0</v>
      </c>
      <c r="F1731" s="106" t="b">
        <v>0</v>
      </c>
      <c r="G1731" s="106" t="b">
        <v>0</v>
      </c>
    </row>
    <row r="1732" spans="1:7" ht="15">
      <c r="A1732" s="108" t="s">
        <v>1007</v>
      </c>
      <c r="B1732" s="106">
        <v>3</v>
      </c>
      <c r="C1732" s="110">
        <v>0.0010005479212336858</v>
      </c>
      <c r="D1732" s="106" t="s">
        <v>436</v>
      </c>
      <c r="E1732" s="106" t="b">
        <v>0</v>
      </c>
      <c r="F1732" s="106" t="b">
        <v>0</v>
      </c>
      <c r="G1732" s="106" t="b">
        <v>0</v>
      </c>
    </row>
    <row r="1733" spans="1:7" ht="15">
      <c r="A1733" s="108" t="s">
        <v>1313</v>
      </c>
      <c r="B1733" s="106">
        <v>3</v>
      </c>
      <c r="C1733" s="110">
        <v>0.0008423821196866666</v>
      </c>
      <c r="D1733" s="106" t="s">
        <v>436</v>
      </c>
      <c r="E1733" s="106" t="b">
        <v>0</v>
      </c>
      <c r="F1733" s="106" t="b">
        <v>0</v>
      </c>
      <c r="G1733" s="106" t="b">
        <v>0</v>
      </c>
    </row>
    <row r="1734" spans="1:7" ht="15">
      <c r="A1734" s="108" t="s">
        <v>624</v>
      </c>
      <c r="B1734" s="106">
        <v>3</v>
      </c>
      <c r="C1734" s="110">
        <v>0.0010005479212336858</v>
      </c>
      <c r="D1734" s="106" t="s">
        <v>436</v>
      </c>
      <c r="E1734" s="106" t="b">
        <v>0</v>
      </c>
      <c r="F1734" s="106" t="b">
        <v>0</v>
      </c>
      <c r="G1734" s="106" t="b">
        <v>0</v>
      </c>
    </row>
    <row r="1735" spans="1:7" ht="15">
      <c r="A1735" s="108" t="s">
        <v>1081</v>
      </c>
      <c r="B1735" s="106">
        <v>3</v>
      </c>
      <c r="C1735" s="110">
        <v>0.0010005479212336858</v>
      </c>
      <c r="D1735" s="106" t="s">
        <v>436</v>
      </c>
      <c r="E1735" s="106" t="b">
        <v>0</v>
      </c>
      <c r="F1735" s="106" t="b">
        <v>0</v>
      </c>
      <c r="G1735" s="106" t="b">
        <v>0</v>
      </c>
    </row>
    <row r="1736" spans="1:7" ht="15">
      <c r="A1736" s="108" t="s">
        <v>912</v>
      </c>
      <c r="B1736" s="106">
        <v>3</v>
      </c>
      <c r="C1736" s="110">
        <v>0.0008423821196866666</v>
      </c>
      <c r="D1736" s="106" t="s">
        <v>436</v>
      </c>
      <c r="E1736" s="106" t="b">
        <v>0</v>
      </c>
      <c r="F1736" s="106" t="b">
        <v>0</v>
      </c>
      <c r="G1736" s="106" t="b">
        <v>0</v>
      </c>
    </row>
    <row r="1737" spans="1:7" ht="15">
      <c r="A1737" s="108" t="s">
        <v>622</v>
      </c>
      <c r="B1737" s="106">
        <v>3</v>
      </c>
      <c r="C1737" s="110">
        <v>0.0010005479212336858</v>
      </c>
      <c r="D1737" s="106" t="s">
        <v>436</v>
      </c>
      <c r="E1737" s="106" t="b">
        <v>0</v>
      </c>
      <c r="F1737" s="106" t="b">
        <v>0</v>
      </c>
      <c r="G1737" s="106" t="b">
        <v>0</v>
      </c>
    </row>
    <row r="1738" spans="1:7" ht="15">
      <c r="A1738" s="108" t="s">
        <v>1234</v>
      </c>
      <c r="B1738" s="106">
        <v>3</v>
      </c>
      <c r="C1738" s="110">
        <v>0.0010005479212336858</v>
      </c>
      <c r="D1738" s="106" t="s">
        <v>436</v>
      </c>
      <c r="E1738" s="106" t="b">
        <v>0</v>
      </c>
      <c r="F1738" s="106" t="b">
        <v>0</v>
      </c>
      <c r="G1738" s="106" t="b">
        <v>0</v>
      </c>
    </row>
    <row r="1739" spans="1:7" ht="15">
      <c r="A1739" s="108" t="s">
        <v>873</v>
      </c>
      <c r="B1739" s="106">
        <v>3</v>
      </c>
      <c r="C1739" s="110">
        <v>0.0008423821196866666</v>
      </c>
      <c r="D1739" s="106" t="s">
        <v>436</v>
      </c>
      <c r="E1739" s="106" t="b">
        <v>0</v>
      </c>
      <c r="F1739" s="106" t="b">
        <v>0</v>
      </c>
      <c r="G1739" s="106" t="b">
        <v>0</v>
      </c>
    </row>
    <row r="1740" spans="1:7" ht="15">
      <c r="A1740" s="108" t="s">
        <v>490</v>
      </c>
      <c r="B1740" s="106">
        <v>3</v>
      </c>
      <c r="C1740" s="110">
        <v>0.0008423821196866666</v>
      </c>
      <c r="D1740" s="106" t="s">
        <v>436</v>
      </c>
      <c r="E1740" s="106" t="b">
        <v>0</v>
      </c>
      <c r="F1740" s="106" t="b">
        <v>0</v>
      </c>
      <c r="G1740" s="106" t="b">
        <v>0</v>
      </c>
    </row>
    <row r="1741" spans="1:7" ht="15">
      <c r="A1741" s="108" t="s">
        <v>741</v>
      </c>
      <c r="B1741" s="106">
        <v>3</v>
      </c>
      <c r="C1741" s="110">
        <v>0.0010005479212336858</v>
      </c>
      <c r="D1741" s="106" t="s">
        <v>436</v>
      </c>
      <c r="E1741" s="106" t="b">
        <v>0</v>
      </c>
      <c r="F1741" s="106" t="b">
        <v>0</v>
      </c>
      <c r="G1741" s="106" t="b">
        <v>0</v>
      </c>
    </row>
    <row r="1742" spans="1:7" ht="15">
      <c r="A1742" s="108" t="s">
        <v>840</v>
      </c>
      <c r="B1742" s="106">
        <v>3</v>
      </c>
      <c r="C1742" s="110">
        <v>0.0010005479212336858</v>
      </c>
      <c r="D1742" s="106" t="s">
        <v>436</v>
      </c>
      <c r="E1742" s="106" t="b">
        <v>0</v>
      </c>
      <c r="F1742" s="106" t="b">
        <v>0</v>
      </c>
      <c r="G1742" s="106" t="b">
        <v>0</v>
      </c>
    </row>
    <row r="1743" spans="1:7" ht="15">
      <c r="A1743" s="108" t="s">
        <v>537</v>
      </c>
      <c r="B1743" s="106">
        <v>3</v>
      </c>
      <c r="C1743" s="110">
        <v>0.0008423821196866666</v>
      </c>
      <c r="D1743" s="106" t="s">
        <v>436</v>
      </c>
      <c r="E1743" s="106" t="b">
        <v>0</v>
      </c>
      <c r="F1743" s="106" t="b">
        <v>0</v>
      </c>
      <c r="G1743" s="106" t="b">
        <v>0</v>
      </c>
    </row>
    <row r="1744" spans="1:7" ht="15">
      <c r="A1744" s="108" t="s">
        <v>504</v>
      </c>
      <c r="B1744" s="106">
        <v>3</v>
      </c>
      <c r="C1744" s="110">
        <v>0.0008423821196866666</v>
      </c>
      <c r="D1744" s="106" t="s">
        <v>436</v>
      </c>
      <c r="E1744" s="106" t="b">
        <v>0</v>
      </c>
      <c r="F1744" s="106" t="b">
        <v>0</v>
      </c>
      <c r="G1744" s="106" t="b">
        <v>0</v>
      </c>
    </row>
    <row r="1745" spans="1:7" ht="15">
      <c r="A1745" s="108" t="s">
        <v>671</v>
      </c>
      <c r="B1745" s="106">
        <v>3</v>
      </c>
      <c r="C1745" s="110">
        <v>0.0008423821196866666</v>
      </c>
      <c r="D1745" s="106" t="s">
        <v>436</v>
      </c>
      <c r="E1745" s="106" t="b">
        <v>0</v>
      </c>
      <c r="F1745" s="106" t="b">
        <v>0</v>
      </c>
      <c r="G1745" s="106" t="b">
        <v>0</v>
      </c>
    </row>
    <row r="1746" spans="1:7" ht="15">
      <c r="A1746" s="108" t="s">
        <v>510</v>
      </c>
      <c r="B1746" s="106">
        <v>3</v>
      </c>
      <c r="C1746" s="110">
        <v>0.0008423821196866666</v>
      </c>
      <c r="D1746" s="106" t="s">
        <v>436</v>
      </c>
      <c r="E1746" s="106" t="b">
        <v>0</v>
      </c>
      <c r="F1746" s="106" t="b">
        <v>0</v>
      </c>
      <c r="G1746" s="106" t="b">
        <v>0</v>
      </c>
    </row>
    <row r="1747" spans="1:7" ht="15">
      <c r="A1747" s="108" t="s">
        <v>650</v>
      </c>
      <c r="B1747" s="106">
        <v>3</v>
      </c>
      <c r="C1747" s="110">
        <v>0.0010005479212336858</v>
      </c>
      <c r="D1747" s="106" t="s">
        <v>436</v>
      </c>
      <c r="E1747" s="106" t="b">
        <v>0</v>
      </c>
      <c r="F1747" s="106" t="b">
        <v>0</v>
      </c>
      <c r="G1747" s="106" t="b">
        <v>0</v>
      </c>
    </row>
    <row r="1748" spans="1:7" ht="15">
      <c r="A1748" s="108" t="s">
        <v>1212</v>
      </c>
      <c r="B1748" s="106">
        <v>3</v>
      </c>
      <c r="C1748" s="110">
        <v>0.0010005479212336858</v>
      </c>
      <c r="D1748" s="106" t="s">
        <v>436</v>
      </c>
      <c r="E1748" s="106" t="b">
        <v>0</v>
      </c>
      <c r="F1748" s="106" t="b">
        <v>0</v>
      </c>
      <c r="G1748" s="106" t="b">
        <v>0</v>
      </c>
    </row>
    <row r="1749" spans="1:7" ht="15">
      <c r="A1749" s="108" t="s">
        <v>1315</v>
      </c>
      <c r="B1749" s="106">
        <v>3</v>
      </c>
      <c r="C1749" s="110">
        <v>0.0012709341448839681</v>
      </c>
      <c r="D1749" s="106" t="s">
        <v>436</v>
      </c>
      <c r="E1749" s="106" t="b">
        <v>0</v>
      </c>
      <c r="F1749" s="106" t="b">
        <v>0</v>
      </c>
      <c r="G1749" s="106" t="b">
        <v>0</v>
      </c>
    </row>
    <row r="1750" spans="1:7" ht="15">
      <c r="A1750" s="108" t="s">
        <v>911</v>
      </c>
      <c r="B1750" s="106">
        <v>3</v>
      </c>
      <c r="C1750" s="110">
        <v>0.0010005479212336858</v>
      </c>
      <c r="D1750" s="106" t="s">
        <v>436</v>
      </c>
      <c r="E1750" s="106" t="b">
        <v>0</v>
      </c>
      <c r="F1750" s="106" t="b">
        <v>0</v>
      </c>
      <c r="G1750" s="106" t="b">
        <v>0</v>
      </c>
    </row>
    <row r="1751" spans="1:7" ht="15">
      <c r="A1751" s="108" t="s">
        <v>621</v>
      </c>
      <c r="B1751" s="106">
        <v>3</v>
      </c>
      <c r="C1751" s="110">
        <v>0.0012709341448839681</v>
      </c>
      <c r="D1751" s="106" t="s">
        <v>436</v>
      </c>
      <c r="E1751" s="106" t="b">
        <v>0</v>
      </c>
      <c r="F1751" s="106" t="b">
        <v>0</v>
      </c>
      <c r="G1751" s="106" t="b">
        <v>0</v>
      </c>
    </row>
    <row r="1752" spans="1:7" ht="15">
      <c r="A1752" s="108" t="s">
        <v>617</v>
      </c>
      <c r="B1752" s="106">
        <v>3</v>
      </c>
      <c r="C1752" s="110">
        <v>0.0010005479212336858</v>
      </c>
      <c r="D1752" s="106" t="s">
        <v>436</v>
      </c>
      <c r="E1752" s="106" t="b">
        <v>0</v>
      </c>
      <c r="F1752" s="106" t="b">
        <v>0</v>
      </c>
      <c r="G1752" s="106" t="b">
        <v>0</v>
      </c>
    </row>
    <row r="1753" spans="1:7" ht="15">
      <c r="A1753" s="108" t="s">
        <v>558</v>
      </c>
      <c r="B1753" s="106">
        <v>3</v>
      </c>
      <c r="C1753" s="110">
        <v>0.0010005479212336858</v>
      </c>
      <c r="D1753" s="106" t="s">
        <v>436</v>
      </c>
      <c r="E1753" s="106" t="b">
        <v>0</v>
      </c>
      <c r="F1753" s="106" t="b">
        <v>0</v>
      </c>
      <c r="G1753" s="106" t="b">
        <v>0</v>
      </c>
    </row>
    <row r="1754" spans="1:7" ht="15">
      <c r="A1754" s="108" t="s">
        <v>571</v>
      </c>
      <c r="B1754" s="106">
        <v>3</v>
      </c>
      <c r="C1754" s="110">
        <v>0.0008423821196866666</v>
      </c>
      <c r="D1754" s="106" t="s">
        <v>436</v>
      </c>
      <c r="E1754" s="106" t="b">
        <v>0</v>
      </c>
      <c r="F1754" s="106" t="b">
        <v>0</v>
      </c>
      <c r="G1754" s="106" t="b">
        <v>0</v>
      </c>
    </row>
    <row r="1755" spans="1:7" ht="15">
      <c r="A1755" s="108" t="s">
        <v>1217</v>
      </c>
      <c r="B1755" s="106">
        <v>3</v>
      </c>
      <c r="C1755" s="110">
        <v>0.0010005479212336858</v>
      </c>
      <c r="D1755" s="106" t="s">
        <v>436</v>
      </c>
      <c r="E1755" s="106" t="b">
        <v>0</v>
      </c>
      <c r="F1755" s="106" t="b">
        <v>0</v>
      </c>
      <c r="G1755" s="106" t="b">
        <v>0</v>
      </c>
    </row>
    <row r="1756" spans="1:7" ht="15">
      <c r="A1756" s="108" t="s">
        <v>1311</v>
      </c>
      <c r="B1756" s="106">
        <v>3</v>
      </c>
      <c r="C1756" s="110">
        <v>0.0012709341448839681</v>
      </c>
      <c r="D1756" s="106" t="s">
        <v>436</v>
      </c>
      <c r="E1756" s="106" t="b">
        <v>0</v>
      </c>
      <c r="F1756" s="106" t="b">
        <v>0</v>
      </c>
      <c r="G1756" s="106" t="b">
        <v>0</v>
      </c>
    </row>
    <row r="1757" spans="1:7" ht="15">
      <c r="A1757" s="108" t="s">
        <v>1312</v>
      </c>
      <c r="B1757" s="106">
        <v>3</v>
      </c>
      <c r="C1757" s="110">
        <v>0.0012709341448839681</v>
      </c>
      <c r="D1757" s="106" t="s">
        <v>436</v>
      </c>
      <c r="E1757" s="106" t="b">
        <v>0</v>
      </c>
      <c r="F1757" s="106" t="b">
        <v>0</v>
      </c>
      <c r="G1757" s="106" t="b">
        <v>0</v>
      </c>
    </row>
    <row r="1758" spans="1:7" ht="15">
      <c r="A1758" s="108" t="s">
        <v>625</v>
      </c>
      <c r="B1758" s="106">
        <v>3</v>
      </c>
      <c r="C1758" s="110">
        <v>0.0008423821196866666</v>
      </c>
      <c r="D1758" s="106" t="s">
        <v>436</v>
      </c>
      <c r="E1758" s="106" t="b">
        <v>0</v>
      </c>
      <c r="F1758" s="106" t="b">
        <v>0</v>
      </c>
      <c r="G1758" s="106" t="b">
        <v>0</v>
      </c>
    </row>
    <row r="1759" spans="1:7" ht="15">
      <c r="A1759" s="108" t="s">
        <v>1202</v>
      </c>
      <c r="B1759" s="106">
        <v>3</v>
      </c>
      <c r="C1759" s="110">
        <v>0.0008423821196866666</v>
      </c>
      <c r="D1759" s="106" t="s">
        <v>436</v>
      </c>
      <c r="E1759" s="106" t="b">
        <v>0</v>
      </c>
      <c r="F1759" s="106" t="b">
        <v>0</v>
      </c>
      <c r="G1759" s="106" t="b">
        <v>0</v>
      </c>
    </row>
    <row r="1760" spans="1:7" ht="15">
      <c r="A1760" s="108" t="s">
        <v>600</v>
      </c>
      <c r="B1760" s="106">
        <v>3</v>
      </c>
      <c r="C1760" s="110">
        <v>0.0010005479212336858</v>
      </c>
      <c r="D1760" s="106" t="s">
        <v>436</v>
      </c>
      <c r="E1760" s="106" t="b">
        <v>0</v>
      </c>
      <c r="F1760" s="106" t="b">
        <v>0</v>
      </c>
      <c r="G1760" s="106" t="b">
        <v>0</v>
      </c>
    </row>
    <row r="1761" spans="1:7" ht="15">
      <c r="A1761" s="108" t="s">
        <v>1314</v>
      </c>
      <c r="B1761" s="106">
        <v>3</v>
      </c>
      <c r="C1761" s="110">
        <v>0.0012709341448839681</v>
      </c>
      <c r="D1761" s="106" t="s">
        <v>436</v>
      </c>
      <c r="E1761" s="106" t="b">
        <v>0</v>
      </c>
      <c r="F1761" s="106" t="b">
        <v>0</v>
      </c>
      <c r="G1761" s="106" t="b">
        <v>0</v>
      </c>
    </row>
    <row r="1762" spans="1:7" ht="15">
      <c r="A1762" s="108" t="s">
        <v>616</v>
      </c>
      <c r="B1762" s="106">
        <v>3</v>
      </c>
      <c r="C1762" s="110">
        <v>0.0008423821196866666</v>
      </c>
      <c r="D1762" s="106" t="s">
        <v>436</v>
      </c>
      <c r="E1762" s="106" t="b">
        <v>0</v>
      </c>
      <c r="F1762" s="106" t="b">
        <v>0</v>
      </c>
      <c r="G1762" s="106" t="b">
        <v>0</v>
      </c>
    </row>
    <row r="1763" spans="1:7" ht="15">
      <c r="A1763" s="108" t="s">
        <v>614</v>
      </c>
      <c r="B1763" s="106">
        <v>3</v>
      </c>
      <c r="C1763" s="110">
        <v>0.0008423821196866666</v>
      </c>
      <c r="D1763" s="106" t="s">
        <v>436</v>
      </c>
      <c r="E1763" s="106" t="b">
        <v>0</v>
      </c>
      <c r="F1763" s="106" t="b">
        <v>0</v>
      </c>
      <c r="G1763" s="106" t="b">
        <v>0</v>
      </c>
    </row>
    <row r="1764" spans="1:7" ht="15">
      <c r="A1764" s="108" t="s">
        <v>530</v>
      </c>
      <c r="B1764" s="106">
        <v>3</v>
      </c>
      <c r="C1764" s="110">
        <v>0.0008423821196866666</v>
      </c>
      <c r="D1764" s="106" t="s">
        <v>436</v>
      </c>
      <c r="E1764" s="106" t="b">
        <v>0</v>
      </c>
      <c r="F1764" s="106" t="b">
        <v>0</v>
      </c>
      <c r="G1764" s="106" t="b">
        <v>0</v>
      </c>
    </row>
    <row r="1765" spans="1:7" ht="15">
      <c r="A1765" s="108" t="s">
        <v>563</v>
      </c>
      <c r="B1765" s="106">
        <v>3</v>
      </c>
      <c r="C1765" s="110">
        <v>0.0008423821196866666</v>
      </c>
      <c r="D1765" s="106" t="s">
        <v>436</v>
      </c>
      <c r="E1765" s="106" t="b">
        <v>0</v>
      </c>
      <c r="F1765" s="106" t="b">
        <v>0</v>
      </c>
      <c r="G1765" s="106" t="b">
        <v>0</v>
      </c>
    </row>
    <row r="1766" spans="1:7" ht="15">
      <c r="A1766" s="108" t="s">
        <v>1310</v>
      </c>
      <c r="B1766" s="106">
        <v>3</v>
      </c>
      <c r="C1766" s="110">
        <v>0.0012709341448839681</v>
      </c>
      <c r="D1766" s="106" t="s">
        <v>436</v>
      </c>
      <c r="E1766" s="106" t="b">
        <v>0</v>
      </c>
      <c r="F1766" s="106" t="b">
        <v>0</v>
      </c>
      <c r="G1766" s="106" t="b">
        <v>0</v>
      </c>
    </row>
    <row r="1767" spans="1:7" ht="15">
      <c r="A1767" s="108" t="s">
        <v>862</v>
      </c>
      <c r="B1767" s="106">
        <v>3</v>
      </c>
      <c r="C1767" s="110">
        <v>0.0010005479212336858</v>
      </c>
      <c r="D1767" s="106" t="s">
        <v>436</v>
      </c>
      <c r="E1767" s="106" t="b">
        <v>0</v>
      </c>
      <c r="F1767" s="106" t="b">
        <v>0</v>
      </c>
      <c r="G1767" s="106" t="b">
        <v>0</v>
      </c>
    </row>
    <row r="1768" spans="1:7" ht="15">
      <c r="A1768" s="108" t="s">
        <v>527</v>
      </c>
      <c r="B1768" s="106">
        <v>3</v>
      </c>
      <c r="C1768" s="110">
        <v>0.0010005479212336858</v>
      </c>
      <c r="D1768" s="106" t="s">
        <v>436</v>
      </c>
      <c r="E1768" s="106" t="b">
        <v>0</v>
      </c>
      <c r="F1768" s="106" t="b">
        <v>0</v>
      </c>
      <c r="G1768" s="106" t="b">
        <v>0</v>
      </c>
    </row>
    <row r="1769" spans="1:7" ht="15">
      <c r="A1769" s="108" t="s">
        <v>582</v>
      </c>
      <c r="B1769" s="106">
        <v>3</v>
      </c>
      <c r="C1769" s="110">
        <v>0.0008423821196866666</v>
      </c>
      <c r="D1769" s="106" t="s">
        <v>436</v>
      </c>
      <c r="E1769" s="106" t="b">
        <v>0</v>
      </c>
      <c r="F1769" s="106" t="b">
        <v>0</v>
      </c>
      <c r="G1769" s="106" t="b">
        <v>0</v>
      </c>
    </row>
    <row r="1770" spans="1:7" ht="15">
      <c r="A1770" s="108" t="s">
        <v>711</v>
      </c>
      <c r="B1770" s="106">
        <v>3</v>
      </c>
      <c r="C1770" s="110">
        <v>0.0008423821196866666</v>
      </c>
      <c r="D1770" s="106" t="s">
        <v>436</v>
      </c>
      <c r="E1770" s="106" t="b">
        <v>0</v>
      </c>
      <c r="F1770" s="106" t="b">
        <v>0</v>
      </c>
      <c r="G1770" s="106" t="b">
        <v>0</v>
      </c>
    </row>
    <row r="1771" spans="1:7" ht="15">
      <c r="A1771" s="108" t="s">
        <v>1087</v>
      </c>
      <c r="B1771" s="106">
        <v>3</v>
      </c>
      <c r="C1771" s="110">
        <v>0.0008423821196866666</v>
      </c>
      <c r="D1771" s="106" t="s">
        <v>436</v>
      </c>
      <c r="E1771" s="106" t="b">
        <v>0</v>
      </c>
      <c r="F1771" s="106" t="b">
        <v>0</v>
      </c>
      <c r="G1771" s="106" t="b">
        <v>0</v>
      </c>
    </row>
    <row r="1772" spans="1:7" ht="15">
      <c r="A1772" s="108" t="s">
        <v>987</v>
      </c>
      <c r="B1772" s="106">
        <v>3</v>
      </c>
      <c r="C1772" s="110">
        <v>0.0010005479212336858</v>
      </c>
      <c r="D1772" s="106" t="s">
        <v>436</v>
      </c>
      <c r="E1772" s="106" t="b">
        <v>0</v>
      </c>
      <c r="F1772" s="106" t="b">
        <v>0</v>
      </c>
      <c r="G1772" s="106" t="b">
        <v>0</v>
      </c>
    </row>
    <row r="1773" spans="1:7" ht="15">
      <c r="A1773" s="108" t="s">
        <v>986</v>
      </c>
      <c r="B1773" s="106">
        <v>3</v>
      </c>
      <c r="C1773" s="110">
        <v>0.0010005479212336858</v>
      </c>
      <c r="D1773" s="106" t="s">
        <v>436</v>
      </c>
      <c r="E1773" s="106" t="b">
        <v>0</v>
      </c>
      <c r="F1773" s="106" t="b">
        <v>0</v>
      </c>
      <c r="G1773" s="106" t="b">
        <v>0</v>
      </c>
    </row>
    <row r="1774" spans="1:7" ht="15">
      <c r="A1774" s="108" t="s">
        <v>1220</v>
      </c>
      <c r="B1774" s="106">
        <v>3</v>
      </c>
      <c r="C1774" s="110">
        <v>0.0010005479212336858</v>
      </c>
      <c r="D1774" s="106" t="s">
        <v>436</v>
      </c>
      <c r="E1774" s="106" t="b">
        <v>0</v>
      </c>
      <c r="F1774" s="106" t="b">
        <v>0</v>
      </c>
      <c r="G1774" s="106" t="b">
        <v>0</v>
      </c>
    </row>
    <row r="1775" spans="1:7" ht="15">
      <c r="A1775" s="108" t="s">
        <v>579</v>
      </c>
      <c r="B1775" s="106">
        <v>3</v>
      </c>
      <c r="C1775" s="110">
        <v>0.0008423821196866666</v>
      </c>
      <c r="D1775" s="106" t="s">
        <v>436</v>
      </c>
      <c r="E1775" s="106" t="b">
        <v>0</v>
      </c>
      <c r="F1775" s="106" t="b">
        <v>0</v>
      </c>
      <c r="G1775" s="106" t="b">
        <v>0</v>
      </c>
    </row>
    <row r="1776" spans="1:7" ht="15">
      <c r="A1776" s="108" t="s">
        <v>528</v>
      </c>
      <c r="B1776" s="106">
        <v>3</v>
      </c>
      <c r="C1776" s="110">
        <v>0.0010005479212336858</v>
      </c>
      <c r="D1776" s="106" t="s">
        <v>436</v>
      </c>
      <c r="E1776" s="106" t="b">
        <v>0</v>
      </c>
      <c r="F1776" s="106" t="b">
        <v>0</v>
      </c>
      <c r="G1776" s="106" t="b">
        <v>0</v>
      </c>
    </row>
    <row r="1777" spans="1:7" ht="15">
      <c r="A1777" s="108" t="s">
        <v>632</v>
      </c>
      <c r="B1777" s="106">
        <v>3</v>
      </c>
      <c r="C1777" s="110">
        <v>0.0008423821196866666</v>
      </c>
      <c r="D1777" s="106" t="s">
        <v>436</v>
      </c>
      <c r="E1777" s="106" t="b">
        <v>0</v>
      </c>
      <c r="F1777" s="106" t="b">
        <v>0</v>
      </c>
      <c r="G1777" s="106" t="b">
        <v>0</v>
      </c>
    </row>
    <row r="1778" spans="1:7" ht="15">
      <c r="A1778" s="108" t="s">
        <v>1204</v>
      </c>
      <c r="B1778" s="106">
        <v>3</v>
      </c>
      <c r="C1778" s="110">
        <v>0.0010005479212336858</v>
      </c>
      <c r="D1778" s="106" t="s">
        <v>436</v>
      </c>
      <c r="E1778" s="106" t="b">
        <v>0</v>
      </c>
      <c r="F1778" s="106" t="b">
        <v>0</v>
      </c>
      <c r="G1778" s="106" t="b">
        <v>0</v>
      </c>
    </row>
    <row r="1779" spans="1:7" ht="15">
      <c r="A1779" s="108" t="s">
        <v>947</v>
      </c>
      <c r="B1779" s="106">
        <v>3</v>
      </c>
      <c r="C1779" s="110">
        <v>0.0010005479212336858</v>
      </c>
      <c r="D1779" s="106" t="s">
        <v>436</v>
      </c>
      <c r="E1779" s="106" t="b">
        <v>0</v>
      </c>
      <c r="F1779" s="106" t="b">
        <v>0</v>
      </c>
      <c r="G1779" s="106" t="b">
        <v>0</v>
      </c>
    </row>
    <row r="1780" spans="1:7" ht="15">
      <c r="A1780" s="108" t="s">
        <v>948</v>
      </c>
      <c r="B1780" s="106">
        <v>3</v>
      </c>
      <c r="C1780" s="110">
        <v>0.0010005479212336858</v>
      </c>
      <c r="D1780" s="106" t="s">
        <v>436</v>
      </c>
      <c r="E1780" s="106" t="b">
        <v>0</v>
      </c>
      <c r="F1780" s="106" t="b">
        <v>0</v>
      </c>
      <c r="G1780" s="106" t="b">
        <v>0</v>
      </c>
    </row>
    <row r="1781" spans="1:7" ht="15">
      <c r="A1781" s="108" t="s">
        <v>835</v>
      </c>
      <c r="B1781" s="106">
        <v>3</v>
      </c>
      <c r="C1781" s="110">
        <v>0.0012709341448839681</v>
      </c>
      <c r="D1781" s="106" t="s">
        <v>436</v>
      </c>
      <c r="E1781" s="106" t="b">
        <v>0</v>
      </c>
      <c r="F1781" s="106" t="b">
        <v>0</v>
      </c>
      <c r="G1781" s="106" t="b">
        <v>0</v>
      </c>
    </row>
    <row r="1782" spans="1:7" ht="15">
      <c r="A1782" s="108" t="s">
        <v>546</v>
      </c>
      <c r="B1782" s="106">
        <v>3</v>
      </c>
      <c r="C1782" s="110">
        <v>0.0010005479212336858</v>
      </c>
      <c r="D1782" s="106" t="s">
        <v>436</v>
      </c>
      <c r="E1782" s="106" t="b">
        <v>0</v>
      </c>
      <c r="F1782" s="106" t="b">
        <v>0</v>
      </c>
      <c r="G1782" s="106" t="b">
        <v>0</v>
      </c>
    </row>
    <row r="1783" spans="1:7" ht="15">
      <c r="A1783" s="108" t="s">
        <v>819</v>
      </c>
      <c r="B1783" s="106">
        <v>3</v>
      </c>
      <c r="C1783" s="110">
        <v>0.0010005479212336858</v>
      </c>
      <c r="D1783" s="106" t="s">
        <v>436</v>
      </c>
      <c r="E1783" s="106" t="b">
        <v>0</v>
      </c>
      <c r="F1783" s="106" t="b">
        <v>0</v>
      </c>
      <c r="G1783" s="106" t="b">
        <v>0</v>
      </c>
    </row>
    <row r="1784" spans="1:7" ht="15">
      <c r="A1784" s="108" t="s">
        <v>1029</v>
      </c>
      <c r="B1784" s="106">
        <v>3</v>
      </c>
      <c r="C1784" s="110">
        <v>0.0010005479212336858</v>
      </c>
      <c r="D1784" s="106" t="s">
        <v>436</v>
      </c>
      <c r="E1784" s="106" t="b">
        <v>0</v>
      </c>
      <c r="F1784" s="106" t="b">
        <v>0</v>
      </c>
      <c r="G1784" s="106" t="b">
        <v>0</v>
      </c>
    </row>
    <row r="1785" spans="1:7" ht="15">
      <c r="A1785" s="108" t="s">
        <v>1207</v>
      </c>
      <c r="B1785" s="106">
        <v>3</v>
      </c>
      <c r="C1785" s="110">
        <v>0.0012709341448839681</v>
      </c>
      <c r="D1785" s="106" t="s">
        <v>436</v>
      </c>
      <c r="E1785" s="106" t="b">
        <v>0</v>
      </c>
      <c r="F1785" s="106" t="b">
        <v>0</v>
      </c>
      <c r="G1785" s="106" t="b">
        <v>0</v>
      </c>
    </row>
    <row r="1786" spans="1:7" ht="15">
      <c r="A1786" s="108" t="s">
        <v>1208</v>
      </c>
      <c r="B1786" s="106">
        <v>3</v>
      </c>
      <c r="C1786" s="110">
        <v>0.0012709341448839681</v>
      </c>
      <c r="D1786" s="106" t="s">
        <v>436</v>
      </c>
      <c r="E1786" s="106" t="b">
        <v>0</v>
      </c>
      <c r="F1786" s="106" t="b">
        <v>0</v>
      </c>
      <c r="G1786" s="106" t="b">
        <v>0</v>
      </c>
    </row>
    <row r="1787" spans="1:7" ht="15">
      <c r="A1787" s="108" t="s">
        <v>1185</v>
      </c>
      <c r="B1787" s="106">
        <v>3</v>
      </c>
      <c r="C1787" s="110">
        <v>0.0012709341448839681</v>
      </c>
      <c r="D1787" s="106" t="s">
        <v>436</v>
      </c>
      <c r="E1787" s="106" t="b">
        <v>0</v>
      </c>
      <c r="F1787" s="106" t="b">
        <v>0</v>
      </c>
      <c r="G1787" s="106" t="b">
        <v>0</v>
      </c>
    </row>
    <row r="1788" spans="1:7" ht="15">
      <c r="A1788" s="108" t="s">
        <v>667</v>
      </c>
      <c r="B1788" s="106">
        <v>3</v>
      </c>
      <c r="C1788" s="110">
        <v>0.0012709341448839681</v>
      </c>
      <c r="D1788" s="106" t="s">
        <v>436</v>
      </c>
      <c r="E1788" s="106" t="b">
        <v>0</v>
      </c>
      <c r="F1788" s="106" t="b">
        <v>0</v>
      </c>
      <c r="G1788" s="106" t="b">
        <v>0</v>
      </c>
    </row>
    <row r="1789" spans="1:7" ht="15">
      <c r="A1789" s="108" t="s">
        <v>831</v>
      </c>
      <c r="B1789" s="106">
        <v>3</v>
      </c>
      <c r="C1789" s="110">
        <v>0.0012709341448839681</v>
      </c>
      <c r="D1789" s="106" t="s">
        <v>436</v>
      </c>
      <c r="E1789" s="106" t="b">
        <v>0</v>
      </c>
      <c r="F1789" s="106" t="b">
        <v>0</v>
      </c>
      <c r="G1789" s="106" t="b">
        <v>0</v>
      </c>
    </row>
    <row r="1790" spans="1:7" ht="15">
      <c r="A1790" s="108" t="s">
        <v>884</v>
      </c>
      <c r="B1790" s="106">
        <v>3</v>
      </c>
      <c r="C1790" s="110">
        <v>0.0012709341448839681</v>
      </c>
      <c r="D1790" s="106" t="s">
        <v>436</v>
      </c>
      <c r="E1790" s="106" t="b">
        <v>0</v>
      </c>
      <c r="F1790" s="106" t="b">
        <v>0</v>
      </c>
      <c r="G1790" s="106" t="b">
        <v>0</v>
      </c>
    </row>
    <row r="1791" spans="1:7" ht="15">
      <c r="A1791" s="108" t="s">
        <v>1078</v>
      </c>
      <c r="B1791" s="106">
        <v>3</v>
      </c>
      <c r="C1791" s="110">
        <v>0.0012709341448839681</v>
      </c>
      <c r="D1791" s="106" t="s">
        <v>436</v>
      </c>
      <c r="E1791" s="106" t="b">
        <v>0</v>
      </c>
      <c r="F1791" s="106" t="b">
        <v>0</v>
      </c>
      <c r="G1791" s="106" t="b">
        <v>0</v>
      </c>
    </row>
    <row r="1792" spans="1:7" ht="15">
      <c r="A1792" s="108" t="s">
        <v>601</v>
      </c>
      <c r="B1792" s="106">
        <v>3</v>
      </c>
      <c r="C1792" s="110">
        <v>0.0012709341448839681</v>
      </c>
      <c r="D1792" s="106" t="s">
        <v>436</v>
      </c>
      <c r="E1792" s="106" t="b">
        <v>0</v>
      </c>
      <c r="F1792" s="106" t="b">
        <v>0</v>
      </c>
      <c r="G1792" s="106" t="b">
        <v>0</v>
      </c>
    </row>
    <row r="1793" spans="1:7" ht="15">
      <c r="A1793" s="108" t="s">
        <v>1082</v>
      </c>
      <c r="B1793" s="106">
        <v>3</v>
      </c>
      <c r="C1793" s="110">
        <v>0.0012709341448839681</v>
      </c>
      <c r="D1793" s="106" t="s">
        <v>436</v>
      </c>
      <c r="E1793" s="106" t="b">
        <v>0</v>
      </c>
      <c r="F1793" s="106" t="b">
        <v>0</v>
      </c>
      <c r="G1793" s="106" t="b">
        <v>0</v>
      </c>
    </row>
    <row r="1794" spans="1:7" ht="15">
      <c r="A1794" s="108" t="s">
        <v>613</v>
      </c>
      <c r="B1794" s="106">
        <v>3</v>
      </c>
      <c r="C1794" s="110">
        <v>0.0010005479212336858</v>
      </c>
      <c r="D1794" s="106" t="s">
        <v>436</v>
      </c>
      <c r="E1794" s="106" t="b">
        <v>0</v>
      </c>
      <c r="F1794" s="106" t="b">
        <v>0</v>
      </c>
      <c r="G1794" s="106" t="b">
        <v>0</v>
      </c>
    </row>
    <row r="1795" spans="1:7" ht="15">
      <c r="A1795" s="108" t="s">
        <v>1086</v>
      </c>
      <c r="B1795" s="106">
        <v>3</v>
      </c>
      <c r="C1795" s="110">
        <v>0.0012709341448839681</v>
      </c>
      <c r="D1795" s="106" t="s">
        <v>436</v>
      </c>
      <c r="E1795" s="106" t="b">
        <v>0</v>
      </c>
      <c r="F1795" s="106" t="b">
        <v>0</v>
      </c>
      <c r="G1795" s="106" t="b">
        <v>0</v>
      </c>
    </row>
    <row r="1796" spans="1:7" ht="15">
      <c r="A1796" s="108" t="s">
        <v>870</v>
      </c>
      <c r="B1796" s="106">
        <v>3</v>
      </c>
      <c r="C1796" s="110">
        <v>0.0012709341448839681</v>
      </c>
      <c r="D1796" s="106" t="s">
        <v>436</v>
      </c>
      <c r="E1796" s="106" t="b">
        <v>0</v>
      </c>
      <c r="F1796" s="106" t="b">
        <v>0</v>
      </c>
      <c r="G1796" s="106" t="b">
        <v>0</v>
      </c>
    </row>
    <row r="1797" spans="1:7" ht="15">
      <c r="A1797" s="108" t="s">
        <v>652</v>
      </c>
      <c r="B1797" s="106">
        <v>2</v>
      </c>
      <c r="C1797" s="110">
        <v>0.0006670319474891237</v>
      </c>
      <c r="D1797" s="106" t="s">
        <v>436</v>
      </c>
      <c r="E1797" s="106" t="b">
        <v>0</v>
      </c>
      <c r="F1797" s="106" t="b">
        <v>0</v>
      </c>
      <c r="G1797" s="106" t="b">
        <v>0</v>
      </c>
    </row>
    <row r="1798" spans="1:7" ht="15">
      <c r="A1798" s="108" t="s">
        <v>1319</v>
      </c>
      <c r="B1798" s="106">
        <v>2</v>
      </c>
      <c r="C1798" s="110">
        <v>0.0006670319474891237</v>
      </c>
      <c r="D1798" s="106" t="s">
        <v>436</v>
      </c>
      <c r="E1798" s="106" t="b">
        <v>0</v>
      </c>
      <c r="F1798" s="106" t="b">
        <v>0</v>
      </c>
      <c r="G1798" s="106" t="b">
        <v>0</v>
      </c>
    </row>
    <row r="1799" spans="1:7" ht="15">
      <c r="A1799" s="108" t="s">
        <v>1427</v>
      </c>
      <c r="B1799" s="106">
        <v>2</v>
      </c>
      <c r="C1799" s="110">
        <v>0.0008472894299226455</v>
      </c>
      <c r="D1799" s="106" t="s">
        <v>436</v>
      </c>
      <c r="E1799" s="106" t="b">
        <v>0</v>
      </c>
      <c r="F1799" s="106" t="b">
        <v>0</v>
      </c>
      <c r="G1799" s="106" t="b">
        <v>0</v>
      </c>
    </row>
    <row r="1800" spans="1:7" ht="15">
      <c r="A1800" s="108" t="s">
        <v>1428</v>
      </c>
      <c r="B1800" s="106">
        <v>2</v>
      </c>
      <c r="C1800" s="110">
        <v>0.0008472894299226455</v>
      </c>
      <c r="D1800" s="106" t="s">
        <v>436</v>
      </c>
      <c r="E1800" s="106" t="b">
        <v>0</v>
      </c>
      <c r="F1800" s="106" t="b">
        <v>0</v>
      </c>
      <c r="G1800" s="106" t="b">
        <v>0</v>
      </c>
    </row>
    <row r="1801" spans="1:7" ht="15">
      <c r="A1801" s="108" t="s">
        <v>526</v>
      </c>
      <c r="B1801" s="106">
        <v>2</v>
      </c>
      <c r="C1801" s="110">
        <v>0.0008472894299226455</v>
      </c>
      <c r="D1801" s="106" t="s">
        <v>436</v>
      </c>
      <c r="E1801" s="106" t="b">
        <v>0</v>
      </c>
      <c r="F1801" s="106" t="b">
        <v>0</v>
      </c>
      <c r="G1801" s="106" t="b">
        <v>0</v>
      </c>
    </row>
    <row r="1802" spans="1:7" ht="15">
      <c r="A1802" s="108" t="s">
        <v>1061</v>
      </c>
      <c r="B1802" s="106">
        <v>2</v>
      </c>
      <c r="C1802" s="110">
        <v>0.0008472894299226455</v>
      </c>
      <c r="D1802" s="106" t="s">
        <v>436</v>
      </c>
      <c r="E1802" s="106" t="b">
        <v>0</v>
      </c>
      <c r="F1802" s="106" t="b">
        <v>0</v>
      </c>
      <c r="G1802" s="106" t="b">
        <v>0</v>
      </c>
    </row>
    <row r="1803" spans="1:7" ht="15">
      <c r="A1803" s="108" t="s">
        <v>1430</v>
      </c>
      <c r="B1803" s="106">
        <v>2</v>
      </c>
      <c r="C1803" s="110">
        <v>0.0006670319474891237</v>
      </c>
      <c r="D1803" s="106" t="s">
        <v>436</v>
      </c>
      <c r="E1803" s="106" t="b">
        <v>0</v>
      </c>
      <c r="F1803" s="106" t="b">
        <v>0</v>
      </c>
      <c r="G1803" s="106" t="b">
        <v>0</v>
      </c>
    </row>
    <row r="1804" spans="1:7" ht="15">
      <c r="A1804" s="108" t="s">
        <v>1431</v>
      </c>
      <c r="B1804" s="106">
        <v>2</v>
      </c>
      <c r="C1804" s="110">
        <v>0.0008472894299226455</v>
      </c>
      <c r="D1804" s="106" t="s">
        <v>436</v>
      </c>
      <c r="E1804" s="106" t="b">
        <v>0</v>
      </c>
      <c r="F1804" s="106" t="b">
        <v>0</v>
      </c>
      <c r="G1804" s="106" t="b">
        <v>0</v>
      </c>
    </row>
    <row r="1805" spans="1:7" ht="15">
      <c r="A1805" s="108" t="s">
        <v>1433</v>
      </c>
      <c r="B1805" s="106">
        <v>2</v>
      </c>
      <c r="C1805" s="110">
        <v>0.0006670319474891237</v>
      </c>
      <c r="D1805" s="106" t="s">
        <v>436</v>
      </c>
      <c r="E1805" s="106" t="b">
        <v>0</v>
      </c>
      <c r="F1805" s="106" t="b">
        <v>0</v>
      </c>
      <c r="G1805" s="106" t="b">
        <v>0</v>
      </c>
    </row>
    <row r="1806" spans="1:7" ht="15">
      <c r="A1806" s="108" t="s">
        <v>1434</v>
      </c>
      <c r="B1806" s="106">
        <v>2</v>
      </c>
      <c r="C1806" s="110">
        <v>0.0008472894299226455</v>
      </c>
      <c r="D1806" s="106" t="s">
        <v>436</v>
      </c>
      <c r="E1806" s="106" t="b">
        <v>0</v>
      </c>
      <c r="F1806" s="106" t="b">
        <v>0</v>
      </c>
      <c r="G1806" s="106" t="b">
        <v>0</v>
      </c>
    </row>
    <row r="1807" spans="1:7" ht="15">
      <c r="A1807" s="108" t="s">
        <v>1436</v>
      </c>
      <c r="B1807" s="106">
        <v>2</v>
      </c>
      <c r="C1807" s="110">
        <v>0.0008472894299226455</v>
      </c>
      <c r="D1807" s="106" t="s">
        <v>436</v>
      </c>
      <c r="E1807" s="106" t="b">
        <v>0</v>
      </c>
      <c r="F1807" s="106" t="b">
        <v>0</v>
      </c>
      <c r="G1807" s="106" t="b">
        <v>0</v>
      </c>
    </row>
    <row r="1808" spans="1:7" ht="15">
      <c r="A1808" s="108" t="s">
        <v>1437</v>
      </c>
      <c r="B1808" s="106">
        <v>2</v>
      </c>
      <c r="C1808" s="110">
        <v>0.0006670319474891237</v>
      </c>
      <c r="D1808" s="106" t="s">
        <v>436</v>
      </c>
      <c r="E1808" s="106" t="b">
        <v>0</v>
      </c>
      <c r="F1808" s="106" t="b">
        <v>0</v>
      </c>
      <c r="G1808" s="106" t="b">
        <v>0</v>
      </c>
    </row>
    <row r="1809" spans="1:7" ht="15">
      <c r="A1809" s="108" t="s">
        <v>556</v>
      </c>
      <c r="B1809" s="106">
        <v>2</v>
      </c>
      <c r="C1809" s="110">
        <v>0.0006670319474891237</v>
      </c>
      <c r="D1809" s="106" t="s">
        <v>436</v>
      </c>
      <c r="E1809" s="106" t="b">
        <v>0</v>
      </c>
      <c r="F1809" s="106" t="b">
        <v>0</v>
      </c>
      <c r="G1809" s="106" t="b">
        <v>0</v>
      </c>
    </row>
    <row r="1810" spans="1:7" ht="15">
      <c r="A1810" s="108" t="s">
        <v>1439</v>
      </c>
      <c r="B1810" s="106">
        <v>2</v>
      </c>
      <c r="C1810" s="110">
        <v>0.0006670319474891237</v>
      </c>
      <c r="D1810" s="106" t="s">
        <v>436</v>
      </c>
      <c r="E1810" s="106" t="b">
        <v>0</v>
      </c>
      <c r="F1810" s="106" t="b">
        <v>0</v>
      </c>
      <c r="G1810" s="106" t="b">
        <v>0</v>
      </c>
    </row>
    <row r="1811" spans="1:7" ht="15">
      <c r="A1811" s="108" t="s">
        <v>1440</v>
      </c>
      <c r="B1811" s="106">
        <v>2</v>
      </c>
      <c r="C1811" s="110">
        <v>0.0006670319474891237</v>
      </c>
      <c r="D1811" s="106" t="s">
        <v>436</v>
      </c>
      <c r="E1811" s="106" t="b">
        <v>0</v>
      </c>
      <c r="F1811" s="106" t="b">
        <v>0</v>
      </c>
      <c r="G1811" s="106" t="b">
        <v>0</v>
      </c>
    </row>
    <row r="1812" spans="1:7" ht="15">
      <c r="A1812" s="108" t="s">
        <v>1066</v>
      </c>
      <c r="B1812" s="106">
        <v>2</v>
      </c>
      <c r="C1812" s="110">
        <v>0.0006670319474891237</v>
      </c>
      <c r="D1812" s="106" t="s">
        <v>436</v>
      </c>
      <c r="E1812" s="106" t="b">
        <v>0</v>
      </c>
      <c r="F1812" s="106" t="b">
        <v>0</v>
      </c>
      <c r="G1812" s="106" t="b">
        <v>0</v>
      </c>
    </row>
    <row r="1813" spans="1:7" ht="15">
      <c r="A1813" s="108" t="s">
        <v>869</v>
      </c>
      <c r="B1813" s="106">
        <v>2</v>
      </c>
      <c r="C1813" s="110">
        <v>0.0006670319474891237</v>
      </c>
      <c r="D1813" s="106" t="s">
        <v>436</v>
      </c>
      <c r="E1813" s="106" t="b">
        <v>0</v>
      </c>
      <c r="F1813" s="106" t="b">
        <v>0</v>
      </c>
      <c r="G1813" s="106" t="b">
        <v>0</v>
      </c>
    </row>
    <row r="1814" spans="1:7" ht="15">
      <c r="A1814" s="108" t="s">
        <v>1446</v>
      </c>
      <c r="B1814" s="106">
        <v>2</v>
      </c>
      <c r="C1814" s="110">
        <v>0.0006670319474891237</v>
      </c>
      <c r="D1814" s="106" t="s">
        <v>436</v>
      </c>
      <c r="E1814" s="106" t="b">
        <v>0</v>
      </c>
      <c r="F1814" s="106" t="b">
        <v>0</v>
      </c>
      <c r="G1814" s="106" t="b">
        <v>0</v>
      </c>
    </row>
    <row r="1815" spans="1:7" ht="15">
      <c r="A1815" s="108" t="s">
        <v>1343</v>
      </c>
      <c r="B1815" s="106">
        <v>2</v>
      </c>
      <c r="C1815" s="110">
        <v>0.0006670319474891237</v>
      </c>
      <c r="D1815" s="106" t="s">
        <v>436</v>
      </c>
      <c r="E1815" s="106" t="b">
        <v>0</v>
      </c>
      <c r="F1815" s="106" t="b">
        <v>0</v>
      </c>
      <c r="G1815" s="106" t="b">
        <v>0</v>
      </c>
    </row>
    <row r="1816" spans="1:7" ht="15">
      <c r="A1816" s="108" t="s">
        <v>1452</v>
      </c>
      <c r="B1816" s="106">
        <v>2</v>
      </c>
      <c r="C1816" s="110">
        <v>0.0008472894299226455</v>
      </c>
      <c r="D1816" s="106" t="s">
        <v>436</v>
      </c>
      <c r="E1816" s="106" t="b">
        <v>0</v>
      </c>
      <c r="F1816" s="106" t="b">
        <v>0</v>
      </c>
      <c r="G1816" s="106" t="b">
        <v>0</v>
      </c>
    </row>
    <row r="1817" spans="1:7" ht="15">
      <c r="A1817" s="108" t="s">
        <v>1351</v>
      </c>
      <c r="B1817" s="106">
        <v>2</v>
      </c>
      <c r="C1817" s="110">
        <v>0.0006670319474891237</v>
      </c>
      <c r="D1817" s="106" t="s">
        <v>436</v>
      </c>
      <c r="E1817" s="106" t="b">
        <v>0</v>
      </c>
      <c r="F1817" s="106" t="b">
        <v>0</v>
      </c>
      <c r="G1817" s="106" t="b">
        <v>0</v>
      </c>
    </row>
    <row r="1818" spans="1:7" ht="15">
      <c r="A1818" s="108" t="s">
        <v>1454</v>
      </c>
      <c r="B1818" s="106">
        <v>2</v>
      </c>
      <c r="C1818" s="110">
        <v>0.0008472894299226455</v>
      </c>
      <c r="D1818" s="106" t="s">
        <v>436</v>
      </c>
      <c r="E1818" s="106" t="b">
        <v>0</v>
      </c>
      <c r="F1818" s="106" t="b">
        <v>0</v>
      </c>
      <c r="G1818" s="106" t="b">
        <v>0</v>
      </c>
    </row>
    <row r="1819" spans="1:7" ht="15">
      <c r="A1819" s="108" t="s">
        <v>1069</v>
      </c>
      <c r="B1819" s="106">
        <v>2</v>
      </c>
      <c r="C1819" s="110">
        <v>0.0006670319474891237</v>
      </c>
      <c r="D1819" s="106" t="s">
        <v>436</v>
      </c>
      <c r="E1819" s="106" t="b">
        <v>0</v>
      </c>
      <c r="F1819" s="106" t="b">
        <v>0</v>
      </c>
      <c r="G1819" s="106" t="b">
        <v>0</v>
      </c>
    </row>
    <row r="1820" spans="1:7" ht="15">
      <c r="A1820" s="108" t="s">
        <v>1353</v>
      </c>
      <c r="B1820" s="106">
        <v>2</v>
      </c>
      <c r="C1820" s="110">
        <v>0.0006670319474891237</v>
      </c>
      <c r="D1820" s="106" t="s">
        <v>436</v>
      </c>
      <c r="E1820" s="106" t="b">
        <v>0</v>
      </c>
      <c r="F1820" s="106" t="b">
        <v>0</v>
      </c>
      <c r="G1820" s="106" t="b">
        <v>0</v>
      </c>
    </row>
    <row r="1821" spans="1:7" ht="15">
      <c r="A1821" s="108" t="s">
        <v>1455</v>
      </c>
      <c r="B1821" s="106">
        <v>2</v>
      </c>
      <c r="C1821" s="110">
        <v>0.0006670319474891237</v>
      </c>
      <c r="D1821" s="106" t="s">
        <v>436</v>
      </c>
      <c r="E1821" s="106" t="b">
        <v>0</v>
      </c>
      <c r="F1821" s="106" t="b">
        <v>0</v>
      </c>
      <c r="G1821" s="106" t="b">
        <v>0</v>
      </c>
    </row>
    <row r="1822" spans="1:7" ht="15">
      <c r="A1822" s="108" t="s">
        <v>1457</v>
      </c>
      <c r="B1822" s="106">
        <v>2</v>
      </c>
      <c r="C1822" s="110">
        <v>0.0006670319474891237</v>
      </c>
      <c r="D1822" s="106" t="s">
        <v>436</v>
      </c>
      <c r="E1822" s="106" t="b">
        <v>0</v>
      </c>
      <c r="F1822" s="106" t="b">
        <v>0</v>
      </c>
      <c r="G1822" s="106" t="b">
        <v>0</v>
      </c>
    </row>
    <row r="1823" spans="1:7" ht="15">
      <c r="A1823" s="108" t="s">
        <v>737</v>
      </c>
      <c r="B1823" s="106">
        <v>2</v>
      </c>
      <c r="C1823" s="110">
        <v>0.0006670319474891237</v>
      </c>
      <c r="D1823" s="106" t="s">
        <v>436</v>
      </c>
      <c r="E1823" s="106" t="b">
        <v>0</v>
      </c>
      <c r="F1823" s="106" t="b">
        <v>0</v>
      </c>
      <c r="G1823" s="106" t="b">
        <v>0</v>
      </c>
    </row>
    <row r="1824" spans="1:7" ht="15">
      <c r="A1824" s="108" t="s">
        <v>1459</v>
      </c>
      <c r="B1824" s="106">
        <v>2</v>
      </c>
      <c r="C1824" s="110">
        <v>0.0006670319474891237</v>
      </c>
      <c r="D1824" s="106" t="s">
        <v>436</v>
      </c>
      <c r="E1824" s="106" t="b">
        <v>0</v>
      </c>
      <c r="F1824" s="106" t="b">
        <v>0</v>
      </c>
      <c r="G1824" s="106" t="b">
        <v>0</v>
      </c>
    </row>
    <row r="1825" spans="1:7" ht="15">
      <c r="A1825" s="108" t="s">
        <v>1347</v>
      </c>
      <c r="B1825" s="106">
        <v>2</v>
      </c>
      <c r="C1825" s="110">
        <v>0.0006670319474891237</v>
      </c>
      <c r="D1825" s="106" t="s">
        <v>436</v>
      </c>
      <c r="E1825" s="106" t="b">
        <v>0</v>
      </c>
      <c r="F1825" s="106" t="b">
        <v>0</v>
      </c>
      <c r="G1825" s="106" t="b">
        <v>0</v>
      </c>
    </row>
    <row r="1826" spans="1:7" ht="15">
      <c r="A1826" s="108" t="s">
        <v>1461</v>
      </c>
      <c r="B1826" s="106">
        <v>2</v>
      </c>
      <c r="C1826" s="110">
        <v>0.0008472894299226455</v>
      </c>
      <c r="D1826" s="106" t="s">
        <v>436</v>
      </c>
      <c r="E1826" s="106" t="b">
        <v>0</v>
      </c>
      <c r="F1826" s="106" t="b">
        <v>0</v>
      </c>
      <c r="G1826" s="106" t="b">
        <v>0</v>
      </c>
    </row>
    <row r="1827" spans="1:7" ht="15">
      <c r="A1827" s="108" t="s">
        <v>1462</v>
      </c>
      <c r="B1827" s="106">
        <v>2</v>
      </c>
      <c r="C1827" s="110">
        <v>0.0006670319474891237</v>
      </c>
      <c r="D1827" s="106" t="s">
        <v>436</v>
      </c>
      <c r="E1827" s="106" t="b">
        <v>0</v>
      </c>
      <c r="F1827" s="106" t="b">
        <v>0</v>
      </c>
      <c r="G1827" s="106" t="b">
        <v>0</v>
      </c>
    </row>
    <row r="1828" spans="1:7" ht="15">
      <c r="A1828" s="108" t="s">
        <v>1464</v>
      </c>
      <c r="B1828" s="106">
        <v>2</v>
      </c>
      <c r="C1828" s="110">
        <v>0.0008472894299226455</v>
      </c>
      <c r="D1828" s="106" t="s">
        <v>436</v>
      </c>
      <c r="E1828" s="106" t="b">
        <v>0</v>
      </c>
      <c r="F1828" s="106" t="b">
        <v>0</v>
      </c>
      <c r="G1828" s="106" t="b">
        <v>0</v>
      </c>
    </row>
    <row r="1829" spans="1:7" ht="15">
      <c r="A1829" s="108" t="s">
        <v>1465</v>
      </c>
      <c r="B1829" s="106">
        <v>2</v>
      </c>
      <c r="C1829" s="110">
        <v>0.0006670319474891237</v>
      </c>
      <c r="D1829" s="106" t="s">
        <v>436</v>
      </c>
      <c r="E1829" s="106" t="b">
        <v>0</v>
      </c>
      <c r="F1829" s="106" t="b">
        <v>0</v>
      </c>
      <c r="G1829" s="106" t="b">
        <v>0</v>
      </c>
    </row>
    <row r="1830" spans="1:7" ht="15">
      <c r="A1830" s="108" t="s">
        <v>1466</v>
      </c>
      <c r="B1830" s="106">
        <v>2</v>
      </c>
      <c r="C1830" s="110">
        <v>0.0008472894299226455</v>
      </c>
      <c r="D1830" s="106" t="s">
        <v>436</v>
      </c>
      <c r="E1830" s="106" t="b">
        <v>0</v>
      </c>
      <c r="F1830" s="106" t="b">
        <v>0</v>
      </c>
      <c r="G1830" s="106" t="b">
        <v>0</v>
      </c>
    </row>
    <row r="1831" spans="1:7" ht="15">
      <c r="A1831" s="108" t="s">
        <v>1467</v>
      </c>
      <c r="B1831" s="106">
        <v>2</v>
      </c>
      <c r="C1831" s="110">
        <v>0.0008472894299226455</v>
      </c>
      <c r="D1831" s="106" t="s">
        <v>436</v>
      </c>
      <c r="E1831" s="106" t="b">
        <v>0</v>
      </c>
      <c r="F1831" s="106" t="b">
        <v>0</v>
      </c>
      <c r="G1831" s="106" t="b">
        <v>0</v>
      </c>
    </row>
    <row r="1832" spans="1:7" ht="15">
      <c r="A1832" s="108" t="s">
        <v>1073</v>
      </c>
      <c r="B1832" s="106">
        <v>2</v>
      </c>
      <c r="C1832" s="110">
        <v>0.0008472894299226455</v>
      </c>
      <c r="D1832" s="106" t="s">
        <v>436</v>
      </c>
      <c r="E1832" s="106" t="b">
        <v>0</v>
      </c>
      <c r="F1832" s="106" t="b">
        <v>0</v>
      </c>
      <c r="G1832" s="106" t="b">
        <v>0</v>
      </c>
    </row>
    <row r="1833" spans="1:7" ht="15">
      <c r="A1833" s="108" t="s">
        <v>738</v>
      </c>
      <c r="B1833" s="106">
        <v>2</v>
      </c>
      <c r="C1833" s="110">
        <v>0.0006670319474891237</v>
      </c>
      <c r="D1833" s="106" t="s">
        <v>436</v>
      </c>
      <c r="E1833" s="106" t="b">
        <v>0</v>
      </c>
      <c r="F1833" s="106" t="b">
        <v>0</v>
      </c>
      <c r="G1833" s="106" t="b">
        <v>0</v>
      </c>
    </row>
    <row r="1834" spans="1:7" ht="15">
      <c r="A1834" s="108" t="s">
        <v>1469</v>
      </c>
      <c r="B1834" s="106">
        <v>2</v>
      </c>
      <c r="C1834" s="110">
        <v>0.0006670319474891237</v>
      </c>
      <c r="D1834" s="106" t="s">
        <v>436</v>
      </c>
      <c r="E1834" s="106" t="b">
        <v>0</v>
      </c>
      <c r="F1834" s="106" t="b">
        <v>0</v>
      </c>
      <c r="G1834" s="106" t="b">
        <v>0</v>
      </c>
    </row>
    <row r="1835" spans="1:7" ht="15">
      <c r="A1835" s="108" t="s">
        <v>733</v>
      </c>
      <c r="B1835" s="106">
        <v>2</v>
      </c>
      <c r="C1835" s="110">
        <v>0.0006670319474891237</v>
      </c>
      <c r="D1835" s="106" t="s">
        <v>436</v>
      </c>
      <c r="E1835" s="106" t="b">
        <v>0</v>
      </c>
      <c r="F1835" s="106" t="b">
        <v>0</v>
      </c>
      <c r="G1835" s="106" t="b">
        <v>0</v>
      </c>
    </row>
    <row r="1836" spans="1:7" ht="15">
      <c r="A1836" s="108" t="s">
        <v>1470</v>
      </c>
      <c r="B1836" s="106">
        <v>2</v>
      </c>
      <c r="C1836" s="110">
        <v>0.0006670319474891237</v>
      </c>
      <c r="D1836" s="106" t="s">
        <v>436</v>
      </c>
      <c r="E1836" s="106" t="b">
        <v>0</v>
      </c>
      <c r="F1836" s="106" t="b">
        <v>0</v>
      </c>
      <c r="G1836" s="106" t="b">
        <v>0</v>
      </c>
    </row>
    <row r="1837" spans="1:7" ht="15">
      <c r="A1837" s="108" t="s">
        <v>1335</v>
      </c>
      <c r="B1837" s="106">
        <v>2</v>
      </c>
      <c r="C1837" s="110">
        <v>0.0006670319474891237</v>
      </c>
      <c r="D1837" s="106" t="s">
        <v>436</v>
      </c>
      <c r="E1837" s="106" t="b">
        <v>0</v>
      </c>
      <c r="F1837" s="106" t="b">
        <v>0</v>
      </c>
      <c r="G1837" s="106" t="b">
        <v>0</v>
      </c>
    </row>
    <row r="1838" spans="1:7" ht="15">
      <c r="A1838" s="108" t="s">
        <v>896</v>
      </c>
      <c r="B1838" s="106">
        <v>2</v>
      </c>
      <c r="C1838" s="110">
        <v>0.0006670319474891237</v>
      </c>
      <c r="D1838" s="106" t="s">
        <v>436</v>
      </c>
      <c r="E1838" s="106" t="b">
        <v>0</v>
      </c>
      <c r="F1838" s="106" t="b">
        <v>0</v>
      </c>
      <c r="G1838" s="106" t="b">
        <v>0</v>
      </c>
    </row>
    <row r="1839" spans="1:7" ht="15">
      <c r="A1839" s="108" t="s">
        <v>639</v>
      </c>
      <c r="B1839" s="106">
        <v>2</v>
      </c>
      <c r="C1839" s="110">
        <v>0.0006670319474891237</v>
      </c>
      <c r="D1839" s="106" t="s">
        <v>436</v>
      </c>
      <c r="E1839" s="106" t="b">
        <v>0</v>
      </c>
      <c r="F1839" s="106" t="b">
        <v>0</v>
      </c>
      <c r="G1839" s="106" t="b">
        <v>0</v>
      </c>
    </row>
    <row r="1840" spans="1:7" ht="15">
      <c r="A1840" s="108" t="s">
        <v>1472</v>
      </c>
      <c r="B1840" s="106">
        <v>2</v>
      </c>
      <c r="C1840" s="110">
        <v>0.0006670319474891237</v>
      </c>
      <c r="D1840" s="106" t="s">
        <v>436</v>
      </c>
      <c r="E1840" s="106" t="b">
        <v>0</v>
      </c>
      <c r="F1840" s="106" t="b">
        <v>0</v>
      </c>
      <c r="G1840" s="106" t="b">
        <v>0</v>
      </c>
    </row>
    <row r="1841" spans="1:7" ht="15">
      <c r="A1841" s="108" t="s">
        <v>686</v>
      </c>
      <c r="B1841" s="106">
        <v>2</v>
      </c>
      <c r="C1841" s="110">
        <v>0.0006670319474891237</v>
      </c>
      <c r="D1841" s="106" t="s">
        <v>436</v>
      </c>
      <c r="E1841" s="106" t="b">
        <v>0</v>
      </c>
      <c r="F1841" s="106" t="b">
        <v>0</v>
      </c>
      <c r="G1841" s="106" t="b">
        <v>0</v>
      </c>
    </row>
    <row r="1842" spans="1:7" ht="15">
      <c r="A1842" s="108" t="s">
        <v>1323</v>
      </c>
      <c r="B1842" s="106">
        <v>2</v>
      </c>
      <c r="C1842" s="110">
        <v>0.0006670319474891237</v>
      </c>
      <c r="D1842" s="106" t="s">
        <v>436</v>
      </c>
      <c r="E1842" s="106" t="b">
        <v>0</v>
      </c>
      <c r="F1842" s="106" t="b">
        <v>0</v>
      </c>
      <c r="G1842" s="106" t="b">
        <v>0</v>
      </c>
    </row>
    <row r="1843" spans="1:7" ht="15">
      <c r="A1843" s="108" t="s">
        <v>2009</v>
      </c>
      <c r="B1843" s="106">
        <v>2</v>
      </c>
      <c r="C1843" s="110">
        <v>0.0008472894299226455</v>
      </c>
      <c r="D1843" s="106" t="s">
        <v>436</v>
      </c>
      <c r="E1843" s="106" t="b">
        <v>0</v>
      </c>
      <c r="F1843" s="106" t="b">
        <v>0</v>
      </c>
      <c r="G1843" s="106" t="b">
        <v>0</v>
      </c>
    </row>
    <row r="1844" spans="1:7" ht="15">
      <c r="A1844" s="108" t="s">
        <v>1133</v>
      </c>
      <c r="B1844" s="106">
        <v>2</v>
      </c>
      <c r="C1844" s="110">
        <v>0.0008472894299226455</v>
      </c>
      <c r="D1844" s="106" t="s">
        <v>436</v>
      </c>
      <c r="E1844" s="106" t="b">
        <v>0</v>
      </c>
      <c r="F1844" s="106" t="b">
        <v>0</v>
      </c>
      <c r="G1844" s="106" t="b">
        <v>0</v>
      </c>
    </row>
    <row r="1845" spans="1:7" ht="15">
      <c r="A1845" s="108" t="s">
        <v>964</v>
      </c>
      <c r="B1845" s="106">
        <v>2</v>
      </c>
      <c r="C1845" s="110">
        <v>0.0008472894299226455</v>
      </c>
      <c r="D1845" s="106" t="s">
        <v>436</v>
      </c>
      <c r="E1845" s="106" t="b">
        <v>0</v>
      </c>
      <c r="F1845" s="106" t="b">
        <v>0</v>
      </c>
      <c r="G1845" s="106" t="b">
        <v>0</v>
      </c>
    </row>
    <row r="1846" spans="1:7" ht="15">
      <c r="A1846" s="108" t="s">
        <v>2010</v>
      </c>
      <c r="B1846" s="106">
        <v>2</v>
      </c>
      <c r="C1846" s="110">
        <v>0.0008472894299226455</v>
      </c>
      <c r="D1846" s="106" t="s">
        <v>436</v>
      </c>
      <c r="E1846" s="106" t="b">
        <v>0</v>
      </c>
      <c r="F1846" s="106" t="b">
        <v>0</v>
      </c>
      <c r="G1846" s="106" t="b">
        <v>0</v>
      </c>
    </row>
    <row r="1847" spans="1:7" ht="15">
      <c r="A1847" s="108" t="s">
        <v>955</v>
      </c>
      <c r="B1847" s="106">
        <v>2</v>
      </c>
      <c r="C1847" s="110">
        <v>0.0006670319474891237</v>
      </c>
      <c r="D1847" s="106" t="s">
        <v>436</v>
      </c>
      <c r="E1847" s="106" t="b">
        <v>0</v>
      </c>
      <c r="F1847" s="106" t="b">
        <v>0</v>
      </c>
      <c r="G1847" s="106" t="b">
        <v>0</v>
      </c>
    </row>
    <row r="1848" spans="1:7" ht="15">
      <c r="A1848" s="108" t="s">
        <v>814</v>
      </c>
      <c r="B1848" s="106">
        <v>2</v>
      </c>
      <c r="C1848" s="110">
        <v>0.0006670319474891237</v>
      </c>
      <c r="D1848" s="106" t="s">
        <v>436</v>
      </c>
      <c r="E1848" s="106" t="b">
        <v>0</v>
      </c>
      <c r="F1848" s="106" t="b">
        <v>0</v>
      </c>
      <c r="G1848" s="106" t="b">
        <v>0</v>
      </c>
    </row>
    <row r="1849" spans="1:7" ht="15">
      <c r="A1849" s="108" t="s">
        <v>2011</v>
      </c>
      <c r="B1849" s="106">
        <v>2</v>
      </c>
      <c r="C1849" s="110">
        <v>0.0008472894299226455</v>
      </c>
      <c r="D1849" s="106" t="s">
        <v>436</v>
      </c>
      <c r="E1849" s="106" t="b">
        <v>0</v>
      </c>
      <c r="F1849" s="106" t="b">
        <v>0</v>
      </c>
      <c r="G1849" s="106" t="b">
        <v>0</v>
      </c>
    </row>
    <row r="1850" spans="1:7" ht="15">
      <c r="A1850" s="108" t="s">
        <v>2012</v>
      </c>
      <c r="B1850" s="106">
        <v>2</v>
      </c>
      <c r="C1850" s="110">
        <v>0.0008472894299226455</v>
      </c>
      <c r="D1850" s="106" t="s">
        <v>436</v>
      </c>
      <c r="E1850" s="106" t="b">
        <v>0</v>
      </c>
      <c r="F1850" s="106" t="b">
        <v>0</v>
      </c>
      <c r="G1850" s="106" t="b">
        <v>0</v>
      </c>
    </row>
    <row r="1851" spans="1:7" ht="15">
      <c r="A1851" s="108" t="s">
        <v>708</v>
      </c>
      <c r="B1851" s="106">
        <v>2</v>
      </c>
      <c r="C1851" s="110">
        <v>0.0006670319474891237</v>
      </c>
      <c r="D1851" s="106" t="s">
        <v>436</v>
      </c>
      <c r="E1851" s="106" t="b">
        <v>0</v>
      </c>
      <c r="F1851" s="106" t="b">
        <v>0</v>
      </c>
      <c r="G1851" s="106" t="b">
        <v>0</v>
      </c>
    </row>
    <row r="1852" spans="1:7" ht="15">
      <c r="A1852" s="108" t="s">
        <v>2013</v>
      </c>
      <c r="B1852" s="106">
        <v>2</v>
      </c>
      <c r="C1852" s="110">
        <v>0.0008472894299226455</v>
      </c>
      <c r="D1852" s="106" t="s">
        <v>436</v>
      </c>
      <c r="E1852" s="106" t="b">
        <v>0</v>
      </c>
      <c r="F1852" s="106" t="b">
        <v>0</v>
      </c>
      <c r="G1852" s="106" t="b">
        <v>0</v>
      </c>
    </row>
    <row r="1853" spans="1:7" ht="15">
      <c r="A1853" s="108" t="s">
        <v>2014</v>
      </c>
      <c r="B1853" s="106">
        <v>2</v>
      </c>
      <c r="C1853" s="110">
        <v>0.0008472894299226455</v>
      </c>
      <c r="D1853" s="106" t="s">
        <v>436</v>
      </c>
      <c r="E1853" s="106" t="b">
        <v>0</v>
      </c>
      <c r="F1853" s="106" t="b">
        <v>0</v>
      </c>
      <c r="G1853" s="106" t="b">
        <v>0</v>
      </c>
    </row>
    <row r="1854" spans="1:7" ht="15">
      <c r="A1854" s="108" t="s">
        <v>2015</v>
      </c>
      <c r="B1854" s="106">
        <v>2</v>
      </c>
      <c r="C1854" s="110">
        <v>0.0008472894299226455</v>
      </c>
      <c r="D1854" s="106" t="s">
        <v>436</v>
      </c>
      <c r="E1854" s="106" t="b">
        <v>0</v>
      </c>
      <c r="F1854" s="106" t="b">
        <v>0</v>
      </c>
      <c r="G1854" s="106" t="b">
        <v>0</v>
      </c>
    </row>
    <row r="1855" spans="1:7" ht="15">
      <c r="A1855" s="108" t="s">
        <v>1695</v>
      </c>
      <c r="B1855" s="106">
        <v>2</v>
      </c>
      <c r="C1855" s="110">
        <v>0.0006670319474891237</v>
      </c>
      <c r="D1855" s="106" t="s">
        <v>436</v>
      </c>
      <c r="E1855" s="106" t="b">
        <v>0</v>
      </c>
      <c r="F1855" s="106" t="b">
        <v>0</v>
      </c>
      <c r="G1855" s="106" t="b">
        <v>0</v>
      </c>
    </row>
    <row r="1856" spans="1:7" ht="15">
      <c r="A1856" s="108" t="s">
        <v>1678</v>
      </c>
      <c r="B1856" s="106">
        <v>2</v>
      </c>
      <c r="C1856" s="110">
        <v>0.0006670319474891237</v>
      </c>
      <c r="D1856" s="106" t="s">
        <v>436</v>
      </c>
      <c r="E1856" s="106" t="b">
        <v>0</v>
      </c>
      <c r="F1856" s="106" t="b">
        <v>0</v>
      </c>
      <c r="G1856" s="106" t="b">
        <v>0</v>
      </c>
    </row>
    <row r="1857" spans="1:7" ht="15">
      <c r="A1857" s="108" t="s">
        <v>709</v>
      </c>
      <c r="B1857" s="106">
        <v>2</v>
      </c>
      <c r="C1857" s="110">
        <v>0.0006670319474891237</v>
      </c>
      <c r="D1857" s="106" t="s">
        <v>436</v>
      </c>
      <c r="E1857" s="106" t="b">
        <v>0</v>
      </c>
      <c r="F1857" s="106" t="b">
        <v>0</v>
      </c>
      <c r="G1857" s="106" t="b">
        <v>0</v>
      </c>
    </row>
    <row r="1858" spans="1:7" ht="15">
      <c r="A1858" s="108" t="s">
        <v>636</v>
      </c>
      <c r="B1858" s="106">
        <v>2</v>
      </c>
      <c r="C1858" s="110">
        <v>0.0006670319474891237</v>
      </c>
      <c r="D1858" s="106" t="s">
        <v>436</v>
      </c>
      <c r="E1858" s="106" t="b">
        <v>0</v>
      </c>
      <c r="F1858" s="106" t="b">
        <v>0</v>
      </c>
      <c r="G1858" s="106" t="b">
        <v>0</v>
      </c>
    </row>
    <row r="1859" spans="1:7" ht="15">
      <c r="A1859" s="108" t="s">
        <v>1205</v>
      </c>
      <c r="B1859" s="106">
        <v>2</v>
      </c>
      <c r="C1859" s="110">
        <v>0.0006670319474891237</v>
      </c>
      <c r="D1859" s="106" t="s">
        <v>436</v>
      </c>
      <c r="E1859" s="106" t="b">
        <v>0</v>
      </c>
      <c r="F1859" s="106" t="b">
        <v>0</v>
      </c>
      <c r="G1859" s="106" t="b">
        <v>0</v>
      </c>
    </row>
    <row r="1860" spans="1:7" ht="15">
      <c r="A1860" s="108" t="s">
        <v>1306</v>
      </c>
      <c r="B1860" s="106">
        <v>2</v>
      </c>
      <c r="C1860" s="110">
        <v>0.0008472894299226455</v>
      </c>
      <c r="D1860" s="106" t="s">
        <v>436</v>
      </c>
      <c r="E1860" s="106" t="b">
        <v>0</v>
      </c>
      <c r="F1860" s="106" t="b">
        <v>0</v>
      </c>
      <c r="G1860" s="106" t="b">
        <v>0</v>
      </c>
    </row>
    <row r="1861" spans="1:7" ht="15">
      <c r="A1861" s="108" t="s">
        <v>1918</v>
      </c>
      <c r="B1861" s="106">
        <v>2</v>
      </c>
      <c r="C1861" s="110">
        <v>0.0006670319474891237</v>
      </c>
      <c r="D1861" s="106" t="s">
        <v>436</v>
      </c>
      <c r="E1861" s="106" t="b">
        <v>0</v>
      </c>
      <c r="F1861" s="106" t="b">
        <v>0</v>
      </c>
      <c r="G1861" s="106" t="b">
        <v>0</v>
      </c>
    </row>
    <row r="1862" spans="1:7" ht="15">
      <c r="A1862" s="108" t="s">
        <v>1295</v>
      </c>
      <c r="B1862" s="106">
        <v>2</v>
      </c>
      <c r="C1862" s="110">
        <v>0.0008472894299226455</v>
      </c>
      <c r="D1862" s="106" t="s">
        <v>436</v>
      </c>
      <c r="E1862" s="106" t="b">
        <v>0</v>
      </c>
      <c r="F1862" s="106" t="b">
        <v>0</v>
      </c>
      <c r="G1862" s="106" t="b">
        <v>0</v>
      </c>
    </row>
    <row r="1863" spans="1:7" ht="15">
      <c r="A1863" s="108" t="s">
        <v>1679</v>
      </c>
      <c r="B1863" s="106">
        <v>2</v>
      </c>
      <c r="C1863" s="110">
        <v>0.0006670319474891237</v>
      </c>
      <c r="D1863" s="106" t="s">
        <v>436</v>
      </c>
      <c r="E1863" s="106" t="b">
        <v>0</v>
      </c>
      <c r="F1863" s="106" t="b">
        <v>0</v>
      </c>
      <c r="G1863" s="106" t="b">
        <v>0</v>
      </c>
    </row>
    <row r="1864" spans="1:7" ht="15">
      <c r="A1864" s="108" t="s">
        <v>1025</v>
      </c>
      <c r="B1864" s="106">
        <v>2</v>
      </c>
      <c r="C1864" s="110">
        <v>0.0006670319474891237</v>
      </c>
      <c r="D1864" s="106" t="s">
        <v>436</v>
      </c>
      <c r="E1864" s="106" t="b">
        <v>0</v>
      </c>
      <c r="F1864" s="106" t="b">
        <v>0</v>
      </c>
      <c r="G1864" s="106" t="b">
        <v>0</v>
      </c>
    </row>
    <row r="1865" spans="1:7" ht="15">
      <c r="A1865" s="108" t="s">
        <v>930</v>
      </c>
      <c r="B1865" s="106">
        <v>2</v>
      </c>
      <c r="C1865" s="110">
        <v>0.0006670319474891237</v>
      </c>
      <c r="D1865" s="106" t="s">
        <v>436</v>
      </c>
      <c r="E1865" s="106" t="b">
        <v>0</v>
      </c>
      <c r="F1865" s="106" t="b">
        <v>0</v>
      </c>
      <c r="G1865" s="106" t="b">
        <v>0</v>
      </c>
    </row>
    <row r="1866" spans="1:7" ht="15">
      <c r="A1866" s="108" t="s">
        <v>818</v>
      </c>
      <c r="B1866" s="106">
        <v>2</v>
      </c>
      <c r="C1866" s="110">
        <v>0.0006670319474891237</v>
      </c>
      <c r="D1866" s="106" t="s">
        <v>436</v>
      </c>
      <c r="E1866" s="106" t="b">
        <v>0</v>
      </c>
      <c r="F1866" s="106" t="b">
        <v>0</v>
      </c>
      <c r="G1866" s="106" t="b">
        <v>0</v>
      </c>
    </row>
    <row r="1867" spans="1:7" ht="15">
      <c r="A1867" s="108" t="s">
        <v>763</v>
      </c>
      <c r="B1867" s="106">
        <v>2</v>
      </c>
      <c r="C1867" s="110">
        <v>0.0008472894299226455</v>
      </c>
      <c r="D1867" s="106" t="s">
        <v>436</v>
      </c>
      <c r="E1867" s="106" t="b">
        <v>0</v>
      </c>
      <c r="F1867" s="106" t="b">
        <v>0</v>
      </c>
      <c r="G1867" s="106" t="b">
        <v>0</v>
      </c>
    </row>
    <row r="1868" spans="1:7" ht="15">
      <c r="A1868" s="108" t="s">
        <v>555</v>
      </c>
      <c r="B1868" s="106">
        <v>2</v>
      </c>
      <c r="C1868" s="110">
        <v>0.0006670319474891237</v>
      </c>
      <c r="D1868" s="106" t="s">
        <v>436</v>
      </c>
      <c r="E1868" s="106" t="b">
        <v>0</v>
      </c>
      <c r="F1868" s="106" t="b">
        <v>0</v>
      </c>
      <c r="G1868" s="106" t="b">
        <v>0</v>
      </c>
    </row>
    <row r="1869" spans="1:7" ht="15">
      <c r="A1869" s="108" t="s">
        <v>784</v>
      </c>
      <c r="B1869" s="106">
        <v>2</v>
      </c>
      <c r="C1869" s="110">
        <v>0.0006670319474891237</v>
      </c>
      <c r="D1869" s="106" t="s">
        <v>436</v>
      </c>
      <c r="E1869" s="106" t="b">
        <v>0</v>
      </c>
      <c r="F1869" s="106" t="b">
        <v>0</v>
      </c>
      <c r="G1869" s="106" t="b">
        <v>0</v>
      </c>
    </row>
    <row r="1870" spans="1:7" ht="15">
      <c r="A1870" s="108" t="s">
        <v>868</v>
      </c>
      <c r="B1870" s="106">
        <v>2</v>
      </c>
      <c r="C1870" s="110">
        <v>0.0006670319474891237</v>
      </c>
      <c r="D1870" s="106" t="s">
        <v>436</v>
      </c>
      <c r="E1870" s="106" t="b">
        <v>0</v>
      </c>
      <c r="F1870" s="106" t="b">
        <v>0</v>
      </c>
      <c r="G1870" s="106" t="b">
        <v>0</v>
      </c>
    </row>
    <row r="1871" spans="1:7" ht="15">
      <c r="A1871" s="108" t="s">
        <v>1326</v>
      </c>
      <c r="B1871" s="106">
        <v>2</v>
      </c>
      <c r="C1871" s="110">
        <v>0.0006670319474891237</v>
      </c>
      <c r="D1871" s="106" t="s">
        <v>436</v>
      </c>
      <c r="E1871" s="106" t="b">
        <v>0</v>
      </c>
      <c r="F1871" s="106" t="b">
        <v>0</v>
      </c>
      <c r="G1871" s="106" t="b">
        <v>0</v>
      </c>
    </row>
    <row r="1872" spans="1:7" ht="15">
      <c r="A1872" s="108" t="s">
        <v>710</v>
      </c>
      <c r="B1872" s="106">
        <v>2</v>
      </c>
      <c r="C1872" s="110">
        <v>0.0006670319474891237</v>
      </c>
      <c r="D1872" s="106" t="s">
        <v>436</v>
      </c>
      <c r="E1872" s="106" t="b">
        <v>0</v>
      </c>
      <c r="F1872" s="106" t="b">
        <v>0</v>
      </c>
      <c r="G1872" s="106" t="b">
        <v>0</v>
      </c>
    </row>
    <row r="1873" spans="1:7" ht="15">
      <c r="A1873" s="108" t="s">
        <v>561</v>
      </c>
      <c r="B1873" s="106">
        <v>2</v>
      </c>
      <c r="C1873" s="110">
        <v>0.0006670319474891237</v>
      </c>
      <c r="D1873" s="106" t="s">
        <v>436</v>
      </c>
      <c r="E1873" s="106" t="b">
        <v>0</v>
      </c>
      <c r="F1873" s="106" t="b">
        <v>0</v>
      </c>
      <c r="G1873" s="106" t="b">
        <v>0</v>
      </c>
    </row>
    <row r="1874" spans="1:7" ht="15">
      <c r="A1874" s="108" t="s">
        <v>647</v>
      </c>
      <c r="B1874" s="106">
        <v>2</v>
      </c>
      <c r="C1874" s="110">
        <v>0.0006670319474891237</v>
      </c>
      <c r="D1874" s="106" t="s">
        <v>436</v>
      </c>
      <c r="E1874" s="106" t="b">
        <v>0</v>
      </c>
      <c r="F1874" s="106" t="b">
        <v>0</v>
      </c>
      <c r="G1874" s="106" t="b">
        <v>0</v>
      </c>
    </row>
    <row r="1875" spans="1:7" ht="15">
      <c r="A1875" s="108" t="s">
        <v>1917</v>
      </c>
      <c r="B1875" s="106">
        <v>2</v>
      </c>
      <c r="C1875" s="110">
        <v>0.0006670319474891237</v>
      </c>
      <c r="D1875" s="106" t="s">
        <v>436</v>
      </c>
      <c r="E1875" s="106" t="b">
        <v>0</v>
      </c>
      <c r="F1875" s="106" t="b">
        <v>0</v>
      </c>
      <c r="G1875" s="106" t="b">
        <v>0</v>
      </c>
    </row>
    <row r="1876" spans="1:7" ht="15">
      <c r="A1876" s="108" t="s">
        <v>826</v>
      </c>
      <c r="B1876" s="106">
        <v>2</v>
      </c>
      <c r="C1876" s="110">
        <v>0.0006670319474891237</v>
      </c>
      <c r="D1876" s="106" t="s">
        <v>436</v>
      </c>
      <c r="E1876" s="106" t="b">
        <v>0</v>
      </c>
      <c r="F1876" s="106" t="b">
        <v>0</v>
      </c>
      <c r="G1876" s="106" t="b">
        <v>0</v>
      </c>
    </row>
    <row r="1877" spans="1:7" ht="15">
      <c r="A1877" s="108" t="s">
        <v>1293</v>
      </c>
      <c r="B1877" s="106">
        <v>2</v>
      </c>
      <c r="C1877" s="110">
        <v>0.0006670319474891237</v>
      </c>
      <c r="D1877" s="106" t="s">
        <v>436</v>
      </c>
      <c r="E1877" s="106" t="b">
        <v>0</v>
      </c>
      <c r="F1877" s="106" t="b">
        <v>0</v>
      </c>
      <c r="G1877" s="106" t="b">
        <v>0</v>
      </c>
    </row>
    <row r="1878" spans="1:7" ht="15">
      <c r="A1878" s="108" t="s">
        <v>1191</v>
      </c>
      <c r="B1878" s="106">
        <v>2</v>
      </c>
      <c r="C1878" s="110">
        <v>0.0008472894299226455</v>
      </c>
      <c r="D1878" s="106" t="s">
        <v>436</v>
      </c>
      <c r="E1878" s="106" t="b">
        <v>0</v>
      </c>
      <c r="F1878" s="106" t="b">
        <v>0</v>
      </c>
      <c r="G1878" s="106" t="b">
        <v>0</v>
      </c>
    </row>
    <row r="1879" spans="1:7" ht="15">
      <c r="A1879" s="108" t="s">
        <v>1766</v>
      </c>
      <c r="B1879" s="106">
        <v>2</v>
      </c>
      <c r="C1879" s="110">
        <v>0.0006670319474891237</v>
      </c>
      <c r="D1879" s="106" t="s">
        <v>436</v>
      </c>
      <c r="E1879" s="106" t="b">
        <v>0</v>
      </c>
      <c r="F1879" s="106" t="b">
        <v>0</v>
      </c>
      <c r="G1879" s="106" t="b">
        <v>0</v>
      </c>
    </row>
    <row r="1880" spans="1:7" ht="15">
      <c r="A1880" s="108" t="s">
        <v>974</v>
      </c>
      <c r="B1880" s="106">
        <v>2</v>
      </c>
      <c r="C1880" s="110">
        <v>0.0006670319474891237</v>
      </c>
      <c r="D1880" s="106" t="s">
        <v>436</v>
      </c>
      <c r="E1880" s="106" t="b">
        <v>0</v>
      </c>
      <c r="F1880" s="106" t="b">
        <v>0</v>
      </c>
      <c r="G1880" s="106" t="b">
        <v>0</v>
      </c>
    </row>
    <row r="1881" spans="1:7" ht="15">
      <c r="A1881" s="108" t="s">
        <v>960</v>
      </c>
      <c r="B1881" s="106">
        <v>2</v>
      </c>
      <c r="C1881" s="110">
        <v>0.0006670319474891237</v>
      </c>
      <c r="D1881" s="106" t="s">
        <v>436</v>
      </c>
      <c r="E1881" s="106" t="b">
        <v>0</v>
      </c>
      <c r="F1881" s="106" t="b">
        <v>0</v>
      </c>
      <c r="G1881" s="106" t="b">
        <v>0</v>
      </c>
    </row>
    <row r="1882" spans="1:7" ht="15">
      <c r="A1882" s="108" t="s">
        <v>1764</v>
      </c>
      <c r="B1882" s="106">
        <v>2</v>
      </c>
      <c r="C1882" s="110">
        <v>0.0006670319474891237</v>
      </c>
      <c r="D1882" s="106" t="s">
        <v>436</v>
      </c>
      <c r="E1882" s="106" t="b">
        <v>0</v>
      </c>
      <c r="F1882" s="106" t="b">
        <v>0</v>
      </c>
      <c r="G1882" s="106" t="b">
        <v>0</v>
      </c>
    </row>
    <row r="1883" spans="1:7" ht="15">
      <c r="A1883" s="108" t="s">
        <v>2000</v>
      </c>
      <c r="B1883" s="106">
        <v>2</v>
      </c>
      <c r="C1883" s="110">
        <v>0.0006670319474891237</v>
      </c>
      <c r="D1883" s="106" t="s">
        <v>436</v>
      </c>
      <c r="E1883" s="106" t="b">
        <v>0</v>
      </c>
      <c r="F1883" s="106" t="b">
        <v>0</v>
      </c>
      <c r="G1883" s="106" t="b">
        <v>0</v>
      </c>
    </row>
    <row r="1884" spans="1:7" ht="15">
      <c r="A1884" s="108" t="s">
        <v>702</v>
      </c>
      <c r="B1884" s="106">
        <v>2</v>
      </c>
      <c r="C1884" s="110">
        <v>0.0006670319474891237</v>
      </c>
      <c r="D1884" s="106" t="s">
        <v>436</v>
      </c>
      <c r="E1884" s="106" t="b">
        <v>0</v>
      </c>
      <c r="F1884" s="106" t="b">
        <v>0</v>
      </c>
      <c r="G1884" s="106" t="b">
        <v>0</v>
      </c>
    </row>
    <row r="1885" spans="1:7" ht="15">
      <c r="A1885" s="108" t="s">
        <v>838</v>
      </c>
      <c r="B1885" s="106">
        <v>2</v>
      </c>
      <c r="C1885" s="110">
        <v>0.0008472894299226455</v>
      </c>
      <c r="D1885" s="106" t="s">
        <v>436</v>
      </c>
      <c r="E1885" s="106" t="b">
        <v>0</v>
      </c>
      <c r="F1885" s="106" t="b">
        <v>0</v>
      </c>
      <c r="G1885" s="106" t="b">
        <v>0</v>
      </c>
    </row>
    <row r="1886" spans="1:7" ht="15">
      <c r="A1886" s="108" t="s">
        <v>1026</v>
      </c>
      <c r="B1886" s="106">
        <v>2</v>
      </c>
      <c r="C1886" s="110">
        <v>0.0006670319474891237</v>
      </c>
      <c r="D1886" s="106" t="s">
        <v>436</v>
      </c>
      <c r="E1886" s="106" t="b">
        <v>0</v>
      </c>
      <c r="F1886" s="106" t="b">
        <v>0</v>
      </c>
      <c r="G1886" s="106" t="b">
        <v>0</v>
      </c>
    </row>
    <row r="1887" spans="1:7" ht="15">
      <c r="A1887" s="108" t="s">
        <v>2003</v>
      </c>
      <c r="B1887" s="106">
        <v>2</v>
      </c>
      <c r="C1887" s="110">
        <v>0.0008472894299226455</v>
      </c>
      <c r="D1887" s="106" t="s">
        <v>436</v>
      </c>
      <c r="E1887" s="106" t="b">
        <v>0</v>
      </c>
      <c r="F1887" s="106" t="b">
        <v>0</v>
      </c>
      <c r="G1887" s="106" t="b">
        <v>0</v>
      </c>
    </row>
    <row r="1888" spans="1:7" ht="15">
      <c r="A1888" s="108" t="s">
        <v>827</v>
      </c>
      <c r="B1888" s="106">
        <v>2</v>
      </c>
      <c r="C1888" s="110">
        <v>0.0008472894299226455</v>
      </c>
      <c r="D1888" s="106" t="s">
        <v>436</v>
      </c>
      <c r="E1888" s="106" t="b">
        <v>0</v>
      </c>
      <c r="F1888" s="106" t="b">
        <v>0</v>
      </c>
      <c r="G1888" s="106" t="b">
        <v>0</v>
      </c>
    </row>
    <row r="1889" spans="1:7" ht="15">
      <c r="A1889" s="108" t="s">
        <v>1137</v>
      </c>
      <c r="B1889" s="106">
        <v>2</v>
      </c>
      <c r="C1889" s="110">
        <v>0.0006670319474891237</v>
      </c>
      <c r="D1889" s="106" t="s">
        <v>436</v>
      </c>
      <c r="E1889" s="106" t="b">
        <v>0</v>
      </c>
      <c r="F1889" s="106" t="b">
        <v>0</v>
      </c>
      <c r="G1889" s="106" t="b">
        <v>0</v>
      </c>
    </row>
    <row r="1890" spans="1:7" ht="15">
      <c r="A1890" s="108" t="s">
        <v>887</v>
      </c>
      <c r="B1890" s="106">
        <v>2</v>
      </c>
      <c r="C1890" s="110">
        <v>0.0006670319474891237</v>
      </c>
      <c r="D1890" s="106" t="s">
        <v>436</v>
      </c>
      <c r="E1890" s="106" t="b">
        <v>0</v>
      </c>
      <c r="F1890" s="106" t="b">
        <v>0</v>
      </c>
      <c r="G1890" s="106" t="b">
        <v>0</v>
      </c>
    </row>
    <row r="1891" spans="1:7" ht="15">
      <c r="A1891" s="108" t="s">
        <v>2004</v>
      </c>
      <c r="B1891" s="106">
        <v>2</v>
      </c>
      <c r="C1891" s="110">
        <v>0.0008472894299226455</v>
      </c>
      <c r="D1891" s="106" t="s">
        <v>436</v>
      </c>
      <c r="E1891" s="106" t="b">
        <v>0</v>
      </c>
      <c r="F1891" s="106" t="b">
        <v>0</v>
      </c>
      <c r="G1891" s="106" t="b">
        <v>0</v>
      </c>
    </row>
    <row r="1892" spans="1:7" ht="15">
      <c r="A1892" s="108" t="s">
        <v>841</v>
      </c>
      <c r="B1892" s="106">
        <v>2</v>
      </c>
      <c r="C1892" s="110">
        <v>0.0006670319474891237</v>
      </c>
      <c r="D1892" s="106" t="s">
        <v>436</v>
      </c>
      <c r="E1892" s="106" t="b">
        <v>0</v>
      </c>
      <c r="F1892" s="106" t="b">
        <v>0</v>
      </c>
      <c r="G1892" s="106" t="b">
        <v>0</v>
      </c>
    </row>
    <row r="1893" spans="1:7" ht="15">
      <c r="A1893" s="108" t="s">
        <v>787</v>
      </c>
      <c r="B1893" s="106">
        <v>2</v>
      </c>
      <c r="C1893" s="110">
        <v>0.0006670319474891237</v>
      </c>
      <c r="D1893" s="106" t="s">
        <v>436</v>
      </c>
      <c r="E1893" s="106" t="b">
        <v>0</v>
      </c>
      <c r="F1893" s="106" t="b">
        <v>0</v>
      </c>
      <c r="G1893" s="106" t="b">
        <v>0</v>
      </c>
    </row>
    <row r="1894" spans="1:7" ht="15">
      <c r="A1894" s="108" t="s">
        <v>1994</v>
      </c>
      <c r="B1894" s="106">
        <v>2</v>
      </c>
      <c r="C1894" s="110">
        <v>0.0006670319474891237</v>
      </c>
      <c r="D1894" s="106" t="s">
        <v>436</v>
      </c>
      <c r="E1894" s="106" t="b">
        <v>0</v>
      </c>
      <c r="F1894" s="106" t="b">
        <v>0</v>
      </c>
      <c r="G1894" s="106" t="b">
        <v>0</v>
      </c>
    </row>
    <row r="1895" spans="1:7" ht="15">
      <c r="A1895" s="108" t="s">
        <v>937</v>
      </c>
      <c r="B1895" s="106">
        <v>2</v>
      </c>
      <c r="C1895" s="110">
        <v>0.0006670319474891237</v>
      </c>
      <c r="D1895" s="106" t="s">
        <v>436</v>
      </c>
      <c r="E1895" s="106" t="b">
        <v>0</v>
      </c>
      <c r="F1895" s="106" t="b">
        <v>0</v>
      </c>
      <c r="G1895" s="106" t="b">
        <v>0</v>
      </c>
    </row>
    <row r="1896" spans="1:7" ht="15">
      <c r="A1896" s="108" t="s">
        <v>1704</v>
      </c>
      <c r="B1896" s="106">
        <v>2</v>
      </c>
      <c r="C1896" s="110">
        <v>0.0006670319474891237</v>
      </c>
      <c r="D1896" s="106" t="s">
        <v>436</v>
      </c>
      <c r="E1896" s="106" t="b">
        <v>0</v>
      </c>
      <c r="F1896" s="106" t="b">
        <v>0</v>
      </c>
      <c r="G1896" s="106" t="b">
        <v>0</v>
      </c>
    </row>
    <row r="1897" spans="1:7" ht="15">
      <c r="A1897" s="108" t="s">
        <v>1997</v>
      </c>
      <c r="B1897" s="106">
        <v>2</v>
      </c>
      <c r="C1897" s="110">
        <v>0.0008472894299226455</v>
      </c>
      <c r="D1897" s="106" t="s">
        <v>436</v>
      </c>
      <c r="E1897" s="106" t="b">
        <v>0</v>
      </c>
      <c r="F1897" s="106" t="b">
        <v>0</v>
      </c>
      <c r="G1897" s="106" t="b">
        <v>0</v>
      </c>
    </row>
    <row r="1898" spans="1:7" ht="15">
      <c r="A1898" s="108" t="s">
        <v>1998</v>
      </c>
      <c r="B1898" s="106">
        <v>2</v>
      </c>
      <c r="C1898" s="110">
        <v>0.0008472894299226455</v>
      </c>
      <c r="D1898" s="106" t="s">
        <v>436</v>
      </c>
      <c r="E1898" s="106" t="b">
        <v>0</v>
      </c>
      <c r="F1898" s="106" t="b">
        <v>0</v>
      </c>
      <c r="G1898" s="106" t="b">
        <v>0</v>
      </c>
    </row>
    <row r="1899" spans="1:7" ht="15">
      <c r="A1899" s="108" t="s">
        <v>1999</v>
      </c>
      <c r="B1899" s="106">
        <v>2</v>
      </c>
      <c r="C1899" s="110">
        <v>0.0008472894299226455</v>
      </c>
      <c r="D1899" s="106" t="s">
        <v>436</v>
      </c>
      <c r="E1899" s="106" t="b">
        <v>0</v>
      </c>
      <c r="F1899" s="106" t="b">
        <v>0</v>
      </c>
      <c r="G1899" s="106" t="b">
        <v>0</v>
      </c>
    </row>
    <row r="1900" spans="1:7" ht="15">
      <c r="A1900" s="108" t="s">
        <v>1309</v>
      </c>
      <c r="B1900" s="106">
        <v>2</v>
      </c>
      <c r="C1900" s="110">
        <v>0.0006670319474891237</v>
      </c>
      <c r="D1900" s="106" t="s">
        <v>436</v>
      </c>
      <c r="E1900" s="106" t="b">
        <v>0</v>
      </c>
      <c r="F1900" s="106" t="b">
        <v>0</v>
      </c>
      <c r="G1900" s="106" t="b">
        <v>0</v>
      </c>
    </row>
    <row r="1901" spans="1:7" ht="15">
      <c r="A1901" s="108" t="s">
        <v>1154</v>
      </c>
      <c r="B1901" s="106">
        <v>2</v>
      </c>
      <c r="C1901" s="110">
        <v>0.0006670319474891237</v>
      </c>
      <c r="D1901" s="106" t="s">
        <v>436</v>
      </c>
      <c r="E1901" s="106" t="b">
        <v>0</v>
      </c>
      <c r="F1901" s="106" t="b">
        <v>0</v>
      </c>
      <c r="G1901" s="106" t="b">
        <v>0</v>
      </c>
    </row>
    <row r="1902" spans="1:7" ht="15">
      <c r="A1902" s="108" t="s">
        <v>2001</v>
      </c>
      <c r="B1902" s="106">
        <v>2</v>
      </c>
      <c r="C1902" s="110">
        <v>0.0008472894299226455</v>
      </c>
      <c r="D1902" s="106" t="s">
        <v>436</v>
      </c>
      <c r="E1902" s="106" t="b">
        <v>0</v>
      </c>
      <c r="F1902" s="106" t="b">
        <v>0</v>
      </c>
      <c r="G1902" s="106" t="b">
        <v>0</v>
      </c>
    </row>
    <row r="1903" spans="1:7" ht="15">
      <c r="A1903" s="108" t="s">
        <v>1023</v>
      </c>
      <c r="B1903" s="106">
        <v>2</v>
      </c>
      <c r="C1903" s="110">
        <v>0.0006670319474891237</v>
      </c>
      <c r="D1903" s="106" t="s">
        <v>436</v>
      </c>
      <c r="E1903" s="106" t="b">
        <v>0</v>
      </c>
      <c r="F1903" s="106" t="b">
        <v>0</v>
      </c>
      <c r="G1903" s="106" t="b">
        <v>0</v>
      </c>
    </row>
    <row r="1904" spans="1:7" ht="15">
      <c r="A1904" s="108" t="s">
        <v>2002</v>
      </c>
      <c r="B1904" s="106">
        <v>2</v>
      </c>
      <c r="C1904" s="110">
        <v>0.0008472894299226455</v>
      </c>
      <c r="D1904" s="106" t="s">
        <v>436</v>
      </c>
      <c r="E1904" s="106" t="b">
        <v>0</v>
      </c>
      <c r="F1904" s="106" t="b">
        <v>0</v>
      </c>
      <c r="G1904" s="106" t="b">
        <v>0</v>
      </c>
    </row>
    <row r="1905" spans="1:7" ht="15">
      <c r="A1905" s="108" t="s">
        <v>1162</v>
      </c>
      <c r="B1905" s="106">
        <v>2</v>
      </c>
      <c r="C1905" s="110">
        <v>0.0006670319474891237</v>
      </c>
      <c r="D1905" s="106" t="s">
        <v>436</v>
      </c>
      <c r="E1905" s="106" t="b">
        <v>0</v>
      </c>
      <c r="F1905" s="106" t="b">
        <v>0</v>
      </c>
      <c r="G1905" s="106" t="b">
        <v>0</v>
      </c>
    </row>
    <row r="1906" spans="1:7" ht="15">
      <c r="A1906" s="108" t="s">
        <v>755</v>
      </c>
      <c r="B1906" s="106">
        <v>2</v>
      </c>
      <c r="C1906" s="110">
        <v>0.0006670319474891237</v>
      </c>
      <c r="D1906" s="106" t="s">
        <v>436</v>
      </c>
      <c r="E1906" s="106" t="b">
        <v>0</v>
      </c>
      <c r="F1906" s="106" t="b">
        <v>0</v>
      </c>
      <c r="G1906" s="106" t="b">
        <v>0</v>
      </c>
    </row>
    <row r="1907" spans="1:7" ht="15">
      <c r="A1907" s="108" t="s">
        <v>1694</v>
      </c>
      <c r="B1907" s="106">
        <v>2</v>
      </c>
      <c r="C1907" s="110">
        <v>0.0006670319474891237</v>
      </c>
      <c r="D1907" s="106" t="s">
        <v>436</v>
      </c>
      <c r="E1907" s="106" t="b">
        <v>0</v>
      </c>
      <c r="F1907" s="106" t="b">
        <v>0</v>
      </c>
      <c r="G1907" s="106" t="b">
        <v>0</v>
      </c>
    </row>
    <row r="1908" spans="1:7" ht="15">
      <c r="A1908" s="108" t="s">
        <v>1717</v>
      </c>
      <c r="B1908" s="106">
        <v>2</v>
      </c>
      <c r="C1908" s="110">
        <v>0.0006670319474891237</v>
      </c>
      <c r="D1908" s="106" t="s">
        <v>436</v>
      </c>
      <c r="E1908" s="106" t="b">
        <v>0</v>
      </c>
      <c r="F1908" s="106" t="b">
        <v>0</v>
      </c>
      <c r="G1908" s="106" t="b">
        <v>0</v>
      </c>
    </row>
    <row r="1909" spans="1:7" ht="15">
      <c r="A1909" s="108" t="s">
        <v>1186</v>
      </c>
      <c r="B1909" s="106">
        <v>2</v>
      </c>
      <c r="C1909" s="110">
        <v>0.0006670319474891237</v>
      </c>
      <c r="D1909" s="106" t="s">
        <v>436</v>
      </c>
      <c r="E1909" s="106" t="b">
        <v>0</v>
      </c>
      <c r="F1909" s="106" t="b">
        <v>0</v>
      </c>
      <c r="G1909" s="106" t="b">
        <v>0</v>
      </c>
    </row>
    <row r="1910" spans="1:7" ht="15">
      <c r="A1910" s="108" t="s">
        <v>572</v>
      </c>
      <c r="B1910" s="106">
        <v>2</v>
      </c>
      <c r="C1910" s="110">
        <v>0.0006670319474891237</v>
      </c>
      <c r="D1910" s="106" t="s">
        <v>436</v>
      </c>
      <c r="E1910" s="106" t="b">
        <v>0</v>
      </c>
      <c r="F1910" s="106" t="b">
        <v>0</v>
      </c>
      <c r="G1910" s="106" t="b">
        <v>0</v>
      </c>
    </row>
    <row r="1911" spans="1:7" ht="15">
      <c r="A1911" s="108" t="s">
        <v>786</v>
      </c>
      <c r="B1911" s="106">
        <v>2</v>
      </c>
      <c r="C1911" s="110">
        <v>0.0006670319474891237</v>
      </c>
      <c r="D1911" s="106" t="s">
        <v>436</v>
      </c>
      <c r="E1911" s="106" t="b">
        <v>0</v>
      </c>
      <c r="F1911" s="106" t="b">
        <v>0</v>
      </c>
      <c r="G1911" s="106" t="b">
        <v>0</v>
      </c>
    </row>
    <row r="1912" spans="1:7" ht="15">
      <c r="A1912" s="108" t="s">
        <v>548</v>
      </c>
      <c r="B1912" s="106">
        <v>2</v>
      </c>
      <c r="C1912" s="110">
        <v>0.0006670319474891237</v>
      </c>
      <c r="D1912" s="106" t="s">
        <v>436</v>
      </c>
      <c r="E1912" s="106" t="b">
        <v>0</v>
      </c>
      <c r="F1912" s="106" t="b">
        <v>0</v>
      </c>
      <c r="G1912" s="106" t="b">
        <v>0</v>
      </c>
    </row>
    <row r="1913" spans="1:7" ht="15">
      <c r="A1913" s="108" t="s">
        <v>1995</v>
      </c>
      <c r="B1913" s="106">
        <v>2</v>
      </c>
      <c r="C1913" s="110">
        <v>0.0006670319474891237</v>
      </c>
      <c r="D1913" s="106" t="s">
        <v>436</v>
      </c>
      <c r="E1913" s="106" t="b">
        <v>0</v>
      </c>
      <c r="F1913" s="106" t="b">
        <v>0</v>
      </c>
      <c r="G1913" s="106" t="b">
        <v>0</v>
      </c>
    </row>
    <row r="1914" spans="1:7" ht="15">
      <c r="A1914" s="108" t="s">
        <v>731</v>
      </c>
      <c r="B1914" s="106">
        <v>2</v>
      </c>
      <c r="C1914" s="110">
        <v>0.0006670319474891237</v>
      </c>
      <c r="D1914" s="106" t="s">
        <v>436</v>
      </c>
      <c r="E1914" s="106" t="b">
        <v>0</v>
      </c>
      <c r="F1914" s="106" t="b">
        <v>0</v>
      </c>
      <c r="G1914" s="106" t="b">
        <v>0</v>
      </c>
    </row>
    <row r="1915" spans="1:7" ht="15">
      <c r="A1915" s="108" t="s">
        <v>1165</v>
      </c>
      <c r="B1915" s="106">
        <v>2</v>
      </c>
      <c r="C1915" s="110">
        <v>0.0006670319474891237</v>
      </c>
      <c r="D1915" s="106" t="s">
        <v>436</v>
      </c>
      <c r="E1915" s="106" t="b">
        <v>0</v>
      </c>
      <c r="F1915" s="106" t="b">
        <v>0</v>
      </c>
      <c r="G1915" s="106" t="b">
        <v>0</v>
      </c>
    </row>
    <row r="1916" spans="1:7" ht="15">
      <c r="A1916" s="108" t="s">
        <v>860</v>
      </c>
      <c r="B1916" s="106">
        <v>2</v>
      </c>
      <c r="C1916" s="110">
        <v>0.0006670319474891237</v>
      </c>
      <c r="D1916" s="106" t="s">
        <v>436</v>
      </c>
      <c r="E1916" s="106" t="b">
        <v>0</v>
      </c>
      <c r="F1916" s="106" t="b">
        <v>0</v>
      </c>
      <c r="G1916" s="106" t="b">
        <v>0</v>
      </c>
    </row>
    <row r="1917" spans="1:7" ht="15">
      <c r="A1917" s="108" t="s">
        <v>823</v>
      </c>
      <c r="B1917" s="106">
        <v>2</v>
      </c>
      <c r="C1917" s="110">
        <v>0.0006670319474891237</v>
      </c>
      <c r="D1917" s="106" t="s">
        <v>436</v>
      </c>
      <c r="E1917" s="106" t="b">
        <v>0</v>
      </c>
      <c r="F1917" s="106" t="b">
        <v>0</v>
      </c>
      <c r="G1917" s="106" t="b">
        <v>0</v>
      </c>
    </row>
    <row r="1918" spans="1:7" ht="15">
      <c r="A1918" s="108" t="s">
        <v>1245</v>
      </c>
      <c r="B1918" s="106">
        <v>2</v>
      </c>
      <c r="C1918" s="110">
        <v>0.0006670319474891237</v>
      </c>
      <c r="D1918" s="106" t="s">
        <v>436</v>
      </c>
      <c r="E1918" s="106" t="b">
        <v>0</v>
      </c>
      <c r="F1918" s="106" t="b">
        <v>0</v>
      </c>
      <c r="G1918" s="106" t="b">
        <v>0</v>
      </c>
    </row>
    <row r="1919" spans="1:7" ht="15">
      <c r="A1919" s="108" t="s">
        <v>1683</v>
      </c>
      <c r="B1919" s="106">
        <v>2</v>
      </c>
      <c r="C1919" s="110">
        <v>0.0006670319474891237</v>
      </c>
      <c r="D1919" s="106" t="s">
        <v>436</v>
      </c>
      <c r="E1919" s="106" t="b">
        <v>0</v>
      </c>
      <c r="F1919" s="106" t="b">
        <v>0</v>
      </c>
      <c r="G1919" s="106" t="b">
        <v>0</v>
      </c>
    </row>
    <row r="1920" spans="1:7" ht="15">
      <c r="A1920" s="108" t="s">
        <v>477</v>
      </c>
      <c r="B1920" s="106">
        <v>2</v>
      </c>
      <c r="C1920" s="110">
        <v>0.0006670319474891237</v>
      </c>
      <c r="D1920" s="106" t="s">
        <v>436</v>
      </c>
      <c r="E1920" s="106" t="b">
        <v>0</v>
      </c>
      <c r="F1920" s="106" t="b">
        <v>0</v>
      </c>
      <c r="G1920" s="106" t="b">
        <v>0</v>
      </c>
    </row>
    <row r="1921" spans="1:7" ht="15">
      <c r="A1921" s="108" t="s">
        <v>864</v>
      </c>
      <c r="B1921" s="106">
        <v>2</v>
      </c>
      <c r="C1921" s="110">
        <v>0.0008472894299226455</v>
      </c>
      <c r="D1921" s="106" t="s">
        <v>436</v>
      </c>
      <c r="E1921" s="106" t="b">
        <v>0</v>
      </c>
      <c r="F1921" s="106" t="b">
        <v>0</v>
      </c>
      <c r="G1921" s="106" t="b">
        <v>0</v>
      </c>
    </row>
    <row r="1922" spans="1:7" ht="15">
      <c r="A1922" s="108" t="s">
        <v>742</v>
      </c>
      <c r="B1922" s="106">
        <v>2</v>
      </c>
      <c r="C1922" s="110">
        <v>0.0006670319474891237</v>
      </c>
      <c r="D1922" s="106" t="s">
        <v>436</v>
      </c>
      <c r="E1922" s="106" t="b">
        <v>0</v>
      </c>
      <c r="F1922" s="106" t="b">
        <v>0</v>
      </c>
      <c r="G1922" s="106" t="b">
        <v>0</v>
      </c>
    </row>
    <row r="1923" spans="1:7" ht="15">
      <c r="A1923" s="108" t="s">
        <v>1726</v>
      </c>
      <c r="B1923" s="106">
        <v>2</v>
      </c>
      <c r="C1923" s="110">
        <v>0.0006670319474891237</v>
      </c>
      <c r="D1923" s="106" t="s">
        <v>436</v>
      </c>
      <c r="E1923" s="106" t="b">
        <v>0</v>
      </c>
      <c r="F1923" s="106" t="b">
        <v>0</v>
      </c>
      <c r="G1923" s="106" t="b">
        <v>0</v>
      </c>
    </row>
    <row r="1924" spans="1:7" ht="15">
      <c r="A1924" s="108" t="s">
        <v>1703</v>
      </c>
      <c r="B1924" s="106">
        <v>2</v>
      </c>
      <c r="C1924" s="110">
        <v>0.0006670319474891237</v>
      </c>
      <c r="D1924" s="106" t="s">
        <v>436</v>
      </c>
      <c r="E1924" s="106" t="b">
        <v>0</v>
      </c>
      <c r="F1924" s="106" t="b">
        <v>0</v>
      </c>
      <c r="G1924" s="106" t="b">
        <v>0</v>
      </c>
    </row>
    <row r="1925" spans="1:7" ht="15">
      <c r="A1925" s="108" t="s">
        <v>587</v>
      </c>
      <c r="B1925" s="106">
        <v>2</v>
      </c>
      <c r="C1925" s="110">
        <v>0.0006670319474891237</v>
      </c>
      <c r="D1925" s="106" t="s">
        <v>436</v>
      </c>
      <c r="E1925" s="106" t="b">
        <v>0</v>
      </c>
      <c r="F1925" s="106" t="b">
        <v>0</v>
      </c>
      <c r="G1925" s="106" t="b">
        <v>0</v>
      </c>
    </row>
    <row r="1926" spans="1:7" ht="15">
      <c r="A1926" s="108" t="s">
        <v>470</v>
      </c>
      <c r="B1926" s="106">
        <v>2</v>
      </c>
      <c r="C1926" s="110">
        <v>0.0006670319474891237</v>
      </c>
      <c r="D1926" s="106" t="s">
        <v>436</v>
      </c>
      <c r="E1926" s="106" t="b">
        <v>0</v>
      </c>
      <c r="F1926" s="106" t="b">
        <v>0</v>
      </c>
      <c r="G1926" s="106" t="b">
        <v>0</v>
      </c>
    </row>
    <row r="1927" spans="1:7" ht="15">
      <c r="A1927" s="108" t="s">
        <v>1799</v>
      </c>
      <c r="B1927" s="106">
        <v>2</v>
      </c>
      <c r="C1927" s="110">
        <v>0.0006670319474891237</v>
      </c>
      <c r="D1927" s="106" t="s">
        <v>436</v>
      </c>
      <c r="E1927" s="106" t="b">
        <v>0</v>
      </c>
      <c r="F1927" s="106" t="b">
        <v>0</v>
      </c>
      <c r="G1927" s="106" t="b">
        <v>0</v>
      </c>
    </row>
    <row r="1928" spans="1:7" ht="15">
      <c r="A1928" s="108" t="s">
        <v>1800</v>
      </c>
      <c r="B1928" s="106">
        <v>2</v>
      </c>
      <c r="C1928" s="110">
        <v>0.0006670319474891237</v>
      </c>
      <c r="D1928" s="106" t="s">
        <v>436</v>
      </c>
      <c r="E1928" s="106" t="b">
        <v>0</v>
      </c>
      <c r="F1928" s="106" t="b">
        <v>0</v>
      </c>
      <c r="G1928" s="106" t="b">
        <v>0</v>
      </c>
    </row>
    <row r="1929" spans="1:7" ht="15">
      <c r="A1929" s="108" t="s">
        <v>1094</v>
      </c>
      <c r="B1929" s="106">
        <v>2</v>
      </c>
      <c r="C1929" s="110">
        <v>0.0006670319474891237</v>
      </c>
      <c r="D1929" s="106" t="s">
        <v>436</v>
      </c>
      <c r="E1929" s="106" t="b">
        <v>0</v>
      </c>
      <c r="F1929" s="106" t="b">
        <v>0</v>
      </c>
      <c r="G1929" s="106" t="b">
        <v>0</v>
      </c>
    </row>
    <row r="1930" spans="1:7" ht="15">
      <c r="A1930" s="108" t="s">
        <v>1697</v>
      </c>
      <c r="B1930" s="106">
        <v>2</v>
      </c>
      <c r="C1930" s="110">
        <v>0.0006670319474891237</v>
      </c>
      <c r="D1930" s="106" t="s">
        <v>436</v>
      </c>
      <c r="E1930" s="106" t="b">
        <v>0</v>
      </c>
      <c r="F1930" s="106" t="b">
        <v>0</v>
      </c>
      <c r="G1930" s="106" t="b">
        <v>0</v>
      </c>
    </row>
    <row r="1931" spans="1:7" ht="15">
      <c r="A1931" s="108" t="s">
        <v>1246</v>
      </c>
      <c r="B1931" s="106">
        <v>2</v>
      </c>
      <c r="C1931" s="110">
        <v>0.0006670319474891237</v>
      </c>
      <c r="D1931" s="106" t="s">
        <v>436</v>
      </c>
      <c r="E1931" s="106" t="b">
        <v>0</v>
      </c>
      <c r="F1931" s="106" t="b">
        <v>0</v>
      </c>
      <c r="G1931" s="106" t="b">
        <v>0</v>
      </c>
    </row>
    <row r="1932" spans="1:7" ht="15">
      <c r="A1932" s="108" t="s">
        <v>578</v>
      </c>
      <c r="B1932" s="106">
        <v>2</v>
      </c>
      <c r="C1932" s="110">
        <v>0.0006670319474891237</v>
      </c>
      <c r="D1932" s="106" t="s">
        <v>436</v>
      </c>
      <c r="E1932" s="106" t="b">
        <v>0</v>
      </c>
      <c r="F1932" s="106" t="b">
        <v>0</v>
      </c>
      <c r="G1932" s="106" t="b">
        <v>0</v>
      </c>
    </row>
    <row r="1933" spans="1:7" ht="15">
      <c r="A1933" s="108" t="s">
        <v>1714</v>
      </c>
      <c r="B1933" s="106">
        <v>2</v>
      </c>
      <c r="C1933" s="110">
        <v>0.0006670319474891237</v>
      </c>
      <c r="D1933" s="106" t="s">
        <v>436</v>
      </c>
      <c r="E1933" s="106" t="b">
        <v>0</v>
      </c>
      <c r="F1933" s="106" t="b">
        <v>0</v>
      </c>
      <c r="G1933" s="106" t="b">
        <v>0</v>
      </c>
    </row>
    <row r="1934" spans="1:7" ht="15">
      <c r="A1934" s="108" t="s">
        <v>1798</v>
      </c>
      <c r="B1934" s="106">
        <v>2</v>
      </c>
      <c r="C1934" s="110">
        <v>0.0008472894299226455</v>
      </c>
      <c r="D1934" s="106" t="s">
        <v>436</v>
      </c>
      <c r="E1934" s="106" t="b">
        <v>0</v>
      </c>
      <c r="F1934" s="106" t="b">
        <v>0</v>
      </c>
      <c r="G1934" s="106" t="b">
        <v>0</v>
      </c>
    </row>
    <row r="1935" spans="1:7" ht="15">
      <c r="A1935" s="108" t="s">
        <v>1203</v>
      </c>
      <c r="B1935" s="106">
        <v>2</v>
      </c>
      <c r="C1935" s="110">
        <v>0.0006670319474891237</v>
      </c>
      <c r="D1935" s="106" t="s">
        <v>436</v>
      </c>
      <c r="E1935" s="106" t="b">
        <v>0</v>
      </c>
      <c r="F1935" s="106" t="b">
        <v>0</v>
      </c>
      <c r="G1935" s="106" t="b">
        <v>0</v>
      </c>
    </row>
    <row r="1936" spans="1:7" ht="15">
      <c r="A1936" s="108" t="s">
        <v>1476</v>
      </c>
      <c r="B1936" s="106">
        <v>2</v>
      </c>
      <c r="C1936" s="110">
        <v>0.0006670319474891237</v>
      </c>
      <c r="D1936" s="106" t="s">
        <v>436</v>
      </c>
      <c r="E1936" s="106" t="b">
        <v>0</v>
      </c>
      <c r="F1936" s="106" t="b">
        <v>0</v>
      </c>
      <c r="G1936" s="106" t="b">
        <v>0</v>
      </c>
    </row>
    <row r="1937" spans="1:7" ht="15">
      <c r="A1937" s="108" t="s">
        <v>1143</v>
      </c>
      <c r="B1937" s="106">
        <v>2</v>
      </c>
      <c r="C1937" s="110">
        <v>0.0006670319474891237</v>
      </c>
      <c r="D1937" s="106" t="s">
        <v>436</v>
      </c>
      <c r="E1937" s="106" t="b">
        <v>0</v>
      </c>
      <c r="F1937" s="106" t="b">
        <v>0</v>
      </c>
      <c r="G1937" s="106" t="b">
        <v>0</v>
      </c>
    </row>
    <row r="1938" spans="1:7" ht="15">
      <c r="A1938" s="108" t="s">
        <v>631</v>
      </c>
      <c r="B1938" s="106">
        <v>2</v>
      </c>
      <c r="C1938" s="110">
        <v>0.0006670319474891237</v>
      </c>
      <c r="D1938" s="106" t="s">
        <v>436</v>
      </c>
      <c r="E1938" s="106" t="b">
        <v>0</v>
      </c>
      <c r="F1938" s="106" t="b">
        <v>0</v>
      </c>
      <c r="G1938" s="106" t="b">
        <v>0</v>
      </c>
    </row>
    <row r="1939" spans="1:7" ht="15">
      <c r="A1939" s="108" t="s">
        <v>1967</v>
      </c>
      <c r="B1939" s="106">
        <v>2</v>
      </c>
      <c r="C1939" s="110">
        <v>0.0008472894299226455</v>
      </c>
      <c r="D1939" s="106" t="s">
        <v>436</v>
      </c>
      <c r="E1939" s="106" t="b">
        <v>0</v>
      </c>
      <c r="F1939" s="106" t="b">
        <v>0</v>
      </c>
      <c r="G1939" s="106" t="b">
        <v>0</v>
      </c>
    </row>
    <row r="1940" spans="1:7" ht="15">
      <c r="A1940" s="108" t="s">
        <v>249</v>
      </c>
      <c r="B1940" s="106">
        <v>2</v>
      </c>
      <c r="C1940" s="110">
        <v>0.0006670319474891237</v>
      </c>
      <c r="D1940" s="106" t="s">
        <v>436</v>
      </c>
      <c r="E1940" s="106" t="b">
        <v>0</v>
      </c>
      <c r="F1940" s="106" t="b">
        <v>0</v>
      </c>
      <c r="G1940" s="106" t="b">
        <v>0</v>
      </c>
    </row>
    <row r="1941" spans="1:7" ht="15">
      <c r="A1941" s="108" t="s">
        <v>1715</v>
      </c>
      <c r="B1941" s="106">
        <v>2</v>
      </c>
      <c r="C1941" s="110">
        <v>0.0008472894299226455</v>
      </c>
      <c r="D1941" s="106" t="s">
        <v>436</v>
      </c>
      <c r="E1941" s="106" t="b">
        <v>0</v>
      </c>
      <c r="F1941" s="106" t="b">
        <v>0</v>
      </c>
      <c r="G1941" s="106" t="b">
        <v>0</v>
      </c>
    </row>
    <row r="1942" spans="1:7" ht="15">
      <c r="A1942" s="108" t="s">
        <v>706</v>
      </c>
      <c r="B1942" s="106">
        <v>2</v>
      </c>
      <c r="C1942" s="110">
        <v>0.0006670319474891237</v>
      </c>
      <c r="D1942" s="106" t="s">
        <v>436</v>
      </c>
      <c r="E1942" s="106" t="b">
        <v>0</v>
      </c>
      <c r="F1942" s="106" t="b">
        <v>0</v>
      </c>
      <c r="G1942" s="106" t="b">
        <v>0</v>
      </c>
    </row>
    <row r="1943" spans="1:7" ht="15">
      <c r="A1943" s="108" t="s">
        <v>1080</v>
      </c>
      <c r="B1943" s="106">
        <v>2</v>
      </c>
      <c r="C1943" s="110">
        <v>0.0006670319474891237</v>
      </c>
      <c r="D1943" s="106" t="s">
        <v>436</v>
      </c>
      <c r="E1943" s="106" t="b">
        <v>0</v>
      </c>
      <c r="F1943" s="106" t="b">
        <v>0</v>
      </c>
      <c r="G1943" s="106" t="b">
        <v>0</v>
      </c>
    </row>
    <row r="1944" spans="1:7" ht="15">
      <c r="A1944" s="108" t="s">
        <v>1718</v>
      </c>
      <c r="B1944" s="106">
        <v>2</v>
      </c>
      <c r="C1944" s="110">
        <v>0.0008472894299226455</v>
      </c>
      <c r="D1944" s="106" t="s">
        <v>436</v>
      </c>
      <c r="E1944" s="106" t="b">
        <v>0</v>
      </c>
      <c r="F1944" s="106" t="b">
        <v>0</v>
      </c>
      <c r="G1944" s="106" t="b">
        <v>0</v>
      </c>
    </row>
    <row r="1945" spans="1:7" ht="15">
      <c r="A1945" s="108" t="s">
        <v>1719</v>
      </c>
      <c r="B1945" s="106">
        <v>2</v>
      </c>
      <c r="C1945" s="110">
        <v>0.0008472894299226455</v>
      </c>
      <c r="D1945" s="106" t="s">
        <v>436</v>
      </c>
      <c r="E1945" s="106" t="b">
        <v>0</v>
      </c>
      <c r="F1945" s="106" t="b">
        <v>0</v>
      </c>
      <c r="G1945" s="106" t="b">
        <v>0</v>
      </c>
    </row>
    <row r="1946" spans="1:7" ht="15">
      <c r="A1946" s="108" t="s">
        <v>1021</v>
      </c>
      <c r="B1946" s="106">
        <v>2</v>
      </c>
      <c r="C1946" s="110">
        <v>0.0006670319474891237</v>
      </c>
      <c r="D1946" s="106" t="s">
        <v>436</v>
      </c>
      <c r="E1946" s="106" t="b">
        <v>0</v>
      </c>
      <c r="F1946" s="106" t="b">
        <v>0</v>
      </c>
      <c r="G1946" s="106" t="b">
        <v>0</v>
      </c>
    </row>
    <row r="1947" spans="1:7" ht="15">
      <c r="A1947" s="108" t="s">
        <v>583</v>
      </c>
      <c r="B1947" s="106">
        <v>2</v>
      </c>
      <c r="C1947" s="110">
        <v>0.0006670319474891237</v>
      </c>
      <c r="D1947" s="106" t="s">
        <v>436</v>
      </c>
      <c r="E1947" s="106" t="b">
        <v>0</v>
      </c>
      <c r="F1947" s="106" t="b">
        <v>0</v>
      </c>
      <c r="G1947" s="106" t="b">
        <v>0</v>
      </c>
    </row>
    <row r="1948" spans="1:7" ht="15">
      <c r="A1948" s="108" t="s">
        <v>503</v>
      </c>
      <c r="B1948" s="106">
        <v>2</v>
      </c>
      <c r="C1948" s="110">
        <v>0.0006670319474891237</v>
      </c>
      <c r="D1948" s="106" t="s">
        <v>436</v>
      </c>
      <c r="E1948" s="106" t="b">
        <v>0</v>
      </c>
      <c r="F1948" s="106" t="b">
        <v>0</v>
      </c>
      <c r="G1948" s="106" t="b">
        <v>0</v>
      </c>
    </row>
    <row r="1949" spans="1:7" ht="15">
      <c r="A1949" s="108" t="s">
        <v>1722</v>
      </c>
      <c r="B1949" s="106">
        <v>2</v>
      </c>
      <c r="C1949" s="110">
        <v>0.0008472894299226455</v>
      </c>
      <c r="D1949" s="106" t="s">
        <v>436</v>
      </c>
      <c r="E1949" s="106" t="b">
        <v>0</v>
      </c>
      <c r="F1949" s="106" t="b">
        <v>0</v>
      </c>
      <c r="G1949" s="106" t="b">
        <v>0</v>
      </c>
    </row>
    <row r="1950" spans="1:7" ht="15">
      <c r="A1950" s="108" t="s">
        <v>1027</v>
      </c>
      <c r="B1950" s="106">
        <v>2</v>
      </c>
      <c r="C1950" s="110">
        <v>0.0006670319474891237</v>
      </c>
      <c r="D1950" s="106" t="s">
        <v>436</v>
      </c>
      <c r="E1950" s="106" t="b">
        <v>0</v>
      </c>
      <c r="F1950" s="106" t="b">
        <v>0</v>
      </c>
      <c r="G1950" s="106" t="b">
        <v>0</v>
      </c>
    </row>
    <row r="1951" spans="1:7" ht="15">
      <c r="A1951" s="108" t="s">
        <v>1218</v>
      </c>
      <c r="B1951" s="106">
        <v>2</v>
      </c>
      <c r="C1951" s="110">
        <v>0.0008472894299226455</v>
      </c>
      <c r="D1951" s="106" t="s">
        <v>436</v>
      </c>
      <c r="E1951" s="106" t="b">
        <v>0</v>
      </c>
      <c r="F1951" s="106" t="b">
        <v>0</v>
      </c>
      <c r="G1951" s="106" t="b">
        <v>0</v>
      </c>
    </row>
    <row r="1952" spans="1:7" ht="15">
      <c r="A1952" s="108" t="s">
        <v>664</v>
      </c>
      <c r="B1952" s="106">
        <v>2</v>
      </c>
      <c r="C1952" s="110">
        <v>0.0008472894299226455</v>
      </c>
      <c r="D1952" s="106" t="s">
        <v>436</v>
      </c>
      <c r="E1952" s="106" t="b">
        <v>0</v>
      </c>
      <c r="F1952" s="106" t="b">
        <v>0</v>
      </c>
      <c r="G1952" s="106" t="b">
        <v>0</v>
      </c>
    </row>
    <row r="1953" spans="1:7" ht="15">
      <c r="A1953" s="108" t="s">
        <v>1725</v>
      </c>
      <c r="B1953" s="106">
        <v>2</v>
      </c>
      <c r="C1953" s="110">
        <v>0.0008472894299226455</v>
      </c>
      <c r="D1953" s="106" t="s">
        <v>436</v>
      </c>
      <c r="E1953" s="106" t="b">
        <v>0</v>
      </c>
      <c r="F1953" s="106" t="b">
        <v>0</v>
      </c>
      <c r="G1953" s="106" t="b">
        <v>0</v>
      </c>
    </row>
    <row r="1954" spans="1:7" ht="15">
      <c r="A1954" s="108" t="s">
        <v>552</v>
      </c>
      <c r="B1954" s="106">
        <v>2</v>
      </c>
      <c r="C1954" s="110">
        <v>0.0006670319474891237</v>
      </c>
      <c r="D1954" s="106" t="s">
        <v>436</v>
      </c>
      <c r="E1954" s="106" t="b">
        <v>0</v>
      </c>
      <c r="F1954" s="106" t="b">
        <v>0</v>
      </c>
      <c r="G1954" s="106" t="b">
        <v>0</v>
      </c>
    </row>
    <row r="1955" spans="1:7" ht="15">
      <c r="A1955" s="108" t="s">
        <v>1221</v>
      </c>
      <c r="B1955" s="106">
        <v>2</v>
      </c>
      <c r="C1955" s="110">
        <v>0.0006670319474891237</v>
      </c>
      <c r="D1955" s="106" t="s">
        <v>436</v>
      </c>
      <c r="E1955" s="106" t="b">
        <v>0</v>
      </c>
      <c r="F1955" s="106" t="b">
        <v>0</v>
      </c>
      <c r="G1955" s="106" t="b">
        <v>0</v>
      </c>
    </row>
    <row r="1956" spans="1:7" ht="15">
      <c r="A1956" s="108" t="s">
        <v>1167</v>
      </c>
      <c r="B1956" s="106">
        <v>2</v>
      </c>
      <c r="C1956" s="110">
        <v>0.0006670319474891237</v>
      </c>
      <c r="D1956" s="106" t="s">
        <v>436</v>
      </c>
      <c r="E1956" s="106" t="b">
        <v>0</v>
      </c>
      <c r="F1956" s="106" t="b">
        <v>0</v>
      </c>
      <c r="G1956" s="106" t="b">
        <v>0</v>
      </c>
    </row>
    <row r="1957" spans="1:7" ht="15">
      <c r="A1957" s="108" t="s">
        <v>800</v>
      </c>
      <c r="B1957" s="106">
        <v>2</v>
      </c>
      <c r="C1957" s="110">
        <v>0.0008472894299226455</v>
      </c>
      <c r="D1957" s="106" t="s">
        <v>436</v>
      </c>
      <c r="E1957" s="106" t="b">
        <v>0</v>
      </c>
      <c r="F1957" s="106" t="b">
        <v>0</v>
      </c>
      <c r="G1957" s="106" t="b">
        <v>0</v>
      </c>
    </row>
    <row r="1958" spans="1:7" ht="15">
      <c r="A1958" s="108" t="s">
        <v>1770</v>
      </c>
      <c r="B1958" s="106">
        <v>2</v>
      </c>
      <c r="C1958" s="110">
        <v>0.0008472894299226455</v>
      </c>
      <c r="D1958" s="106" t="s">
        <v>436</v>
      </c>
      <c r="E1958" s="106" t="b">
        <v>0</v>
      </c>
      <c r="F1958" s="106" t="b">
        <v>0</v>
      </c>
      <c r="G1958" s="106" t="b">
        <v>0</v>
      </c>
    </row>
    <row r="1959" spans="1:7" ht="15">
      <c r="A1959" s="108" t="s">
        <v>1601</v>
      </c>
      <c r="B1959" s="106">
        <v>2</v>
      </c>
      <c r="C1959" s="110">
        <v>0.0006670319474891237</v>
      </c>
      <c r="D1959" s="106" t="s">
        <v>436</v>
      </c>
      <c r="E1959" s="106" t="b">
        <v>0</v>
      </c>
      <c r="F1959" s="106" t="b">
        <v>0</v>
      </c>
      <c r="G1959" s="106" t="b">
        <v>0</v>
      </c>
    </row>
    <row r="1960" spans="1:7" ht="15">
      <c r="A1960" s="108" t="s">
        <v>1607</v>
      </c>
      <c r="B1960" s="106">
        <v>2</v>
      </c>
      <c r="C1960" s="110">
        <v>0.0006670319474891237</v>
      </c>
      <c r="D1960" s="106" t="s">
        <v>436</v>
      </c>
      <c r="E1960" s="106" t="b">
        <v>0</v>
      </c>
      <c r="F1960" s="106" t="b">
        <v>0</v>
      </c>
      <c r="G1960" s="106" t="b">
        <v>0</v>
      </c>
    </row>
    <row r="1961" spans="1:7" ht="15">
      <c r="A1961" s="108" t="s">
        <v>1676</v>
      </c>
      <c r="B1961" s="106">
        <v>2</v>
      </c>
      <c r="C1961" s="110">
        <v>0.0006670319474891237</v>
      </c>
      <c r="D1961" s="106" t="s">
        <v>436</v>
      </c>
      <c r="E1961" s="106" t="b">
        <v>0</v>
      </c>
      <c r="F1961" s="106" t="b">
        <v>0</v>
      </c>
      <c r="G1961" s="106" t="b">
        <v>0</v>
      </c>
    </row>
    <row r="1962" spans="1:7" ht="15">
      <c r="A1962" s="108" t="s">
        <v>685</v>
      </c>
      <c r="B1962" s="106">
        <v>2</v>
      </c>
      <c r="C1962" s="110">
        <v>0.0006670319474891237</v>
      </c>
      <c r="D1962" s="106" t="s">
        <v>436</v>
      </c>
      <c r="E1962" s="106" t="b">
        <v>0</v>
      </c>
      <c r="F1962" s="106" t="b">
        <v>0</v>
      </c>
      <c r="G1962" s="106" t="b">
        <v>0</v>
      </c>
    </row>
    <row r="1963" spans="1:7" ht="15">
      <c r="A1963" s="108" t="s">
        <v>1349</v>
      </c>
      <c r="B1963" s="106">
        <v>2</v>
      </c>
      <c r="C1963" s="110">
        <v>0.0006670319474891237</v>
      </c>
      <c r="D1963" s="106" t="s">
        <v>436</v>
      </c>
      <c r="E1963" s="106" t="b">
        <v>0</v>
      </c>
      <c r="F1963" s="106" t="b">
        <v>0</v>
      </c>
      <c r="G1963" s="106" t="b">
        <v>0</v>
      </c>
    </row>
    <row r="1964" spans="1:7" ht="15">
      <c r="A1964" s="108" t="s">
        <v>1763</v>
      </c>
      <c r="B1964" s="106">
        <v>2</v>
      </c>
      <c r="C1964" s="110">
        <v>0.0008472894299226455</v>
      </c>
      <c r="D1964" s="106" t="s">
        <v>436</v>
      </c>
      <c r="E1964" s="106" t="b">
        <v>0</v>
      </c>
      <c r="F1964" s="106" t="b">
        <v>0</v>
      </c>
      <c r="G1964" s="106" t="b">
        <v>0</v>
      </c>
    </row>
    <row r="1965" spans="1:7" ht="15">
      <c r="A1965" s="108" t="s">
        <v>1765</v>
      </c>
      <c r="B1965" s="106">
        <v>2</v>
      </c>
      <c r="C1965" s="110">
        <v>0.0008472894299226455</v>
      </c>
      <c r="D1965" s="106" t="s">
        <v>436</v>
      </c>
      <c r="E1965" s="106" t="b">
        <v>0</v>
      </c>
      <c r="F1965" s="106" t="b">
        <v>0</v>
      </c>
      <c r="G1965" s="106" t="b">
        <v>0</v>
      </c>
    </row>
    <row r="1966" spans="1:7" ht="15">
      <c r="A1966" s="108" t="s">
        <v>1768</v>
      </c>
      <c r="B1966" s="106">
        <v>2</v>
      </c>
      <c r="C1966" s="110">
        <v>0.0008472894299226455</v>
      </c>
      <c r="D1966" s="106" t="s">
        <v>436</v>
      </c>
      <c r="E1966" s="106" t="b">
        <v>0</v>
      </c>
      <c r="F1966" s="106" t="b">
        <v>0</v>
      </c>
      <c r="G1966" s="106" t="b">
        <v>0</v>
      </c>
    </row>
    <row r="1967" spans="1:7" ht="15">
      <c r="A1967" s="108" t="s">
        <v>628</v>
      </c>
      <c r="B1967" s="106">
        <v>2</v>
      </c>
      <c r="C1967" s="110">
        <v>0.0006670319474891237</v>
      </c>
      <c r="D1967" s="106" t="s">
        <v>436</v>
      </c>
      <c r="E1967" s="106" t="b">
        <v>0</v>
      </c>
      <c r="F1967" s="106" t="b">
        <v>0</v>
      </c>
      <c r="G1967" s="106" t="b">
        <v>0</v>
      </c>
    </row>
    <row r="1968" spans="1:7" ht="15">
      <c r="A1968" s="108" t="s">
        <v>1688</v>
      </c>
      <c r="B1968" s="106">
        <v>2</v>
      </c>
      <c r="C1968" s="110">
        <v>0.0006670319474891237</v>
      </c>
      <c r="D1968" s="106" t="s">
        <v>436</v>
      </c>
      <c r="E1968" s="106" t="b">
        <v>0</v>
      </c>
      <c r="F1968" s="106" t="b">
        <v>0</v>
      </c>
      <c r="G1968" s="106" t="b">
        <v>0</v>
      </c>
    </row>
    <row r="1969" spans="1:7" ht="15">
      <c r="A1969" s="108" t="s">
        <v>1138</v>
      </c>
      <c r="B1969" s="106">
        <v>2</v>
      </c>
      <c r="C1969" s="110">
        <v>0.0006670319474891237</v>
      </c>
      <c r="D1969" s="106" t="s">
        <v>436</v>
      </c>
      <c r="E1969" s="106" t="b">
        <v>0</v>
      </c>
      <c r="F1969" s="106" t="b">
        <v>0</v>
      </c>
      <c r="G1969" s="106" t="b">
        <v>0</v>
      </c>
    </row>
    <row r="1970" spans="1:7" ht="15">
      <c r="A1970" s="108" t="s">
        <v>524</v>
      </c>
      <c r="B1970" s="106">
        <v>2</v>
      </c>
      <c r="C1970" s="110">
        <v>0.0008472894299226455</v>
      </c>
      <c r="D1970" s="106" t="s">
        <v>436</v>
      </c>
      <c r="E1970" s="106" t="b">
        <v>0</v>
      </c>
      <c r="F1970" s="106" t="b">
        <v>0</v>
      </c>
      <c r="G1970" s="106" t="b">
        <v>0</v>
      </c>
    </row>
    <row r="1971" spans="1:7" ht="15">
      <c r="A1971" s="108" t="s">
        <v>1211</v>
      </c>
      <c r="B1971" s="106">
        <v>2</v>
      </c>
      <c r="C1971" s="110">
        <v>0.0008472894299226455</v>
      </c>
      <c r="D1971" s="106" t="s">
        <v>436</v>
      </c>
      <c r="E1971" s="106" t="b">
        <v>0</v>
      </c>
      <c r="F1971" s="106" t="b">
        <v>0</v>
      </c>
      <c r="G1971" s="106" t="b">
        <v>0</v>
      </c>
    </row>
    <row r="1972" spans="1:7" ht="15">
      <c r="A1972" s="108" t="s">
        <v>1682</v>
      </c>
      <c r="B1972" s="106">
        <v>2</v>
      </c>
      <c r="C1972" s="110">
        <v>0.0008472894299226455</v>
      </c>
      <c r="D1972" s="106" t="s">
        <v>436</v>
      </c>
      <c r="E1972" s="106" t="b">
        <v>0</v>
      </c>
      <c r="F1972" s="106" t="b">
        <v>0</v>
      </c>
      <c r="G1972" s="106" t="b">
        <v>0</v>
      </c>
    </row>
    <row r="1973" spans="1:7" ht="15">
      <c r="A1973" s="108" t="s">
        <v>1352</v>
      </c>
      <c r="B1973" s="106">
        <v>2</v>
      </c>
      <c r="C1973" s="110">
        <v>0.0006670319474891237</v>
      </c>
      <c r="D1973" s="106" t="s">
        <v>436</v>
      </c>
      <c r="E1973" s="106" t="b">
        <v>0</v>
      </c>
      <c r="F1973" s="106" t="b">
        <v>0</v>
      </c>
      <c r="G1973" s="106" t="b">
        <v>0</v>
      </c>
    </row>
    <row r="1974" spans="1:7" ht="15">
      <c r="A1974" s="108" t="s">
        <v>1685</v>
      </c>
      <c r="B1974" s="106">
        <v>2</v>
      </c>
      <c r="C1974" s="110">
        <v>0.0008472894299226455</v>
      </c>
      <c r="D1974" s="106" t="s">
        <v>436</v>
      </c>
      <c r="E1974" s="106" t="b">
        <v>0</v>
      </c>
      <c r="F1974" s="106" t="b">
        <v>0</v>
      </c>
      <c r="G1974" s="106" t="b">
        <v>0</v>
      </c>
    </row>
    <row r="1975" spans="1:7" ht="15">
      <c r="A1975" s="108" t="s">
        <v>1690</v>
      </c>
      <c r="B1975" s="106">
        <v>2</v>
      </c>
      <c r="C1975" s="110">
        <v>0.0008472894299226455</v>
      </c>
      <c r="D1975" s="106" t="s">
        <v>436</v>
      </c>
      <c r="E1975" s="106" t="b">
        <v>0</v>
      </c>
      <c r="F1975" s="106" t="b">
        <v>0</v>
      </c>
      <c r="G1975" s="106" t="b">
        <v>0</v>
      </c>
    </row>
    <row r="1976" spans="1:7" ht="15">
      <c r="A1976" s="108" t="s">
        <v>1691</v>
      </c>
      <c r="B1976" s="106">
        <v>2</v>
      </c>
      <c r="C1976" s="110">
        <v>0.0008472894299226455</v>
      </c>
      <c r="D1976" s="106" t="s">
        <v>436</v>
      </c>
      <c r="E1976" s="106" t="b">
        <v>0</v>
      </c>
      <c r="F1976" s="106" t="b">
        <v>0</v>
      </c>
      <c r="G1976" s="106" t="b">
        <v>0</v>
      </c>
    </row>
    <row r="1977" spans="1:7" ht="15">
      <c r="A1977" s="108" t="s">
        <v>1209</v>
      </c>
      <c r="B1977" s="106">
        <v>2</v>
      </c>
      <c r="C1977" s="110">
        <v>0.0008472894299226455</v>
      </c>
      <c r="D1977" s="106" t="s">
        <v>436</v>
      </c>
      <c r="E1977" s="106" t="b">
        <v>0</v>
      </c>
      <c r="F1977" s="106" t="b">
        <v>0</v>
      </c>
      <c r="G1977" s="106" t="b">
        <v>0</v>
      </c>
    </row>
    <row r="1978" spans="1:7" ht="15">
      <c r="A1978" s="108" t="s">
        <v>668</v>
      </c>
      <c r="B1978" s="106">
        <v>2</v>
      </c>
      <c r="C1978" s="110">
        <v>0.0006670319474891237</v>
      </c>
      <c r="D1978" s="106" t="s">
        <v>436</v>
      </c>
      <c r="E1978" s="106" t="b">
        <v>0</v>
      </c>
      <c r="F1978" s="106" t="b">
        <v>0</v>
      </c>
      <c r="G1978" s="106" t="b">
        <v>0</v>
      </c>
    </row>
    <row r="1979" spans="1:7" ht="15">
      <c r="A1979" s="108" t="s">
        <v>899</v>
      </c>
      <c r="B1979" s="106">
        <v>2</v>
      </c>
      <c r="C1979" s="110">
        <v>0.0006670319474891237</v>
      </c>
      <c r="D1979" s="106" t="s">
        <v>436</v>
      </c>
      <c r="E1979" s="106" t="b">
        <v>0</v>
      </c>
      <c r="F1979" s="106" t="b">
        <v>0</v>
      </c>
      <c r="G1979" s="106" t="b">
        <v>0</v>
      </c>
    </row>
    <row r="1980" spans="1:7" ht="15">
      <c r="A1980" s="108" t="s">
        <v>1589</v>
      </c>
      <c r="B1980" s="106">
        <v>2</v>
      </c>
      <c r="C1980" s="110">
        <v>0.0006670319474891237</v>
      </c>
      <c r="D1980" s="106" t="s">
        <v>436</v>
      </c>
      <c r="E1980" s="106" t="b">
        <v>0</v>
      </c>
      <c r="F1980" s="106" t="b">
        <v>0</v>
      </c>
      <c r="G1980" s="106" t="b">
        <v>0</v>
      </c>
    </row>
    <row r="1981" spans="1:7" ht="15">
      <c r="A1981" s="108" t="s">
        <v>1085</v>
      </c>
      <c r="B1981" s="106">
        <v>2</v>
      </c>
      <c r="C1981" s="110">
        <v>0.0006670319474891237</v>
      </c>
      <c r="D1981" s="106" t="s">
        <v>436</v>
      </c>
      <c r="E1981" s="106" t="b">
        <v>0</v>
      </c>
      <c r="F1981" s="106" t="b">
        <v>0</v>
      </c>
      <c r="G1981" s="106" t="b">
        <v>0</v>
      </c>
    </row>
    <row r="1982" spans="1:7" ht="15">
      <c r="A1982" s="108" t="s">
        <v>1160</v>
      </c>
      <c r="B1982" s="106">
        <v>2</v>
      </c>
      <c r="C1982" s="110">
        <v>0.0008472894299226455</v>
      </c>
      <c r="D1982" s="106" t="s">
        <v>436</v>
      </c>
      <c r="E1982" s="106" t="b">
        <v>0</v>
      </c>
      <c r="F1982" s="106" t="b">
        <v>0</v>
      </c>
      <c r="G1982" s="106" t="b">
        <v>0</v>
      </c>
    </row>
    <row r="1983" spans="1:7" ht="15">
      <c r="A1983" s="108" t="s">
        <v>1593</v>
      </c>
      <c r="B1983" s="106">
        <v>2</v>
      </c>
      <c r="C1983" s="110">
        <v>0.0008472894299226455</v>
      </c>
      <c r="D1983" s="106" t="s">
        <v>436</v>
      </c>
      <c r="E1983" s="106" t="b">
        <v>0</v>
      </c>
      <c r="F1983" s="106" t="b">
        <v>0</v>
      </c>
      <c r="G1983" s="106" t="b">
        <v>0</v>
      </c>
    </row>
    <row r="1984" spans="1:7" ht="15">
      <c r="A1984" s="108" t="s">
        <v>1594</v>
      </c>
      <c r="B1984" s="106">
        <v>2</v>
      </c>
      <c r="C1984" s="110">
        <v>0.0008472894299226455</v>
      </c>
      <c r="D1984" s="106" t="s">
        <v>436</v>
      </c>
      <c r="E1984" s="106" t="b">
        <v>0</v>
      </c>
      <c r="F1984" s="106" t="b">
        <v>0</v>
      </c>
      <c r="G1984" s="106" t="b">
        <v>0</v>
      </c>
    </row>
    <row r="1985" spans="1:7" ht="15">
      <c r="A1985" s="108" t="s">
        <v>1595</v>
      </c>
      <c r="B1985" s="106">
        <v>2</v>
      </c>
      <c r="C1985" s="110">
        <v>0.0008472894299226455</v>
      </c>
      <c r="D1985" s="106" t="s">
        <v>436</v>
      </c>
      <c r="E1985" s="106" t="b">
        <v>0</v>
      </c>
      <c r="F1985" s="106" t="b">
        <v>0</v>
      </c>
      <c r="G1985" s="106" t="b">
        <v>0</v>
      </c>
    </row>
    <row r="1986" spans="1:7" ht="15">
      <c r="A1986" s="108" t="s">
        <v>705</v>
      </c>
      <c r="B1986" s="106">
        <v>2</v>
      </c>
      <c r="C1986" s="110">
        <v>0.0008472894299226455</v>
      </c>
      <c r="D1986" s="106" t="s">
        <v>436</v>
      </c>
      <c r="E1986" s="106" t="b">
        <v>0</v>
      </c>
      <c r="F1986" s="106" t="b">
        <v>0</v>
      </c>
      <c r="G1986" s="106" t="b">
        <v>0</v>
      </c>
    </row>
    <row r="1987" spans="1:7" ht="15">
      <c r="A1987" s="108" t="s">
        <v>1597</v>
      </c>
      <c r="B1987" s="106">
        <v>2</v>
      </c>
      <c r="C1987" s="110">
        <v>0.0008472894299226455</v>
      </c>
      <c r="D1987" s="106" t="s">
        <v>436</v>
      </c>
      <c r="E1987" s="106" t="b">
        <v>0</v>
      </c>
      <c r="F1987" s="106" t="b">
        <v>0</v>
      </c>
      <c r="G1987" s="106" t="b">
        <v>0</v>
      </c>
    </row>
    <row r="1988" spans="1:7" ht="15">
      <c r="A1988" s="108" t="s">
        <v>1598</v>
      </c>
      <c r="B1988" s="106">
        <v>2</v>
      </c>
      <c r="C1988" s="110">
        <v>0.0008472894299226455</v>
      </c>
      <c r="D1988" s="106" t="s">
        <v>436</v>
      </c>
      <c r="E1988" s="106" t="b">
        <v>0</v>
      </c>
      <c r="F1988" s="106" t="b">
        <v>0</v>
      </c>
      <c r="G1988" s="106" t="b">
        <v>0</v>
      </c>
    </row>
    <row r="1989" spans="1:7" ht="15">
      <c r="A1989" s="108" t="s">
        <v>1603</v>
      </c>
      <c r="B1989" s="106">
        <v>2</v>
      </c>
      <c r="C1989" s="110">
        <v>0.0008472894299226455</v>
      </c>
      <c r="D1989" s="106" t="s">
        <v>436</v>
      </c>
      <c r="E1989" s="106" t="b">
        <v>0</v>
      </c>
      <c r="F1989" s="106" t="b">
        <v>0</v>
      </c>
      <c r="G1989" s="106" t="b">
        <v>0</v>
      </c>
    </row>
    <row r="1990" spans="1:7" ht="15">
      <c r="A1990" s="108" t="s">
        <v>1605</v>
      </c>
      <c r="B1990" s="106">
        <v>2</v>
      </c>
      <c r="C1990" s="110">
        <v>0.0008472894299226455</v>
      </c>
      <c r="D1990" s="106" t="s">
        <v>436</v>
      </c>
      <c r="E1990" s="106" t="b">
        <v>0</v>
      </c>
      <c r="F1990" s="106" t="b">
        <v>0</v>
      </c>
      <c r="G1990" s="106" t="b">
        <v>0</v>
      </c>
    </row>
    <row r="1991" spans="1:7" ht="15">
      <c r="A1991" s="108" t="s">
        <v>1606</v>
      </c>
      <c r="B1991" s="106">
        <v>2</v>
      </c>
      <c r="C1991" s="110">
        <v>0.0008472894299226455</v>
      </c>
      <c r="D1991" s="106" t="s">
        <v>436</v>
      </c>
      <c r="E1991" s="106" t="b">
        <v>0</v>
      </c>
      <c r="F1991" s="106" t="b">
        <v>0</v>
      </c>
      <c r="G1991" s="106" t="b">
        <v>0</v>
      </c>
    </row>
    <row r="1992" spans="1:7" ht="15">
      <c r="A1992" s="108" t="s">
        <v>1611</v>
      </c>
      <c r="B1992" s="106">
        <v>2</v>
      </c>
      <c r="C1992" s="110">
        <v>0.0008472894299226455</v>
      </c>
      <c r="D1992" s="106" t="s">
        <v>436</v>
      </c>
      <c r="E1992" s="106" t="b">
        <v>0</v>
      </c>
      <c r="F1992" s="106" t="b">
        <v>0</v>
      </c>
      <c r="G1992" s="106" t="b">
        <v>0</v>
      </c>
    </row>
    <row r="1993" spans="1:7" ht="15">
      <c r="A1993" s="108" t="s">
        <v>1051</v>
      </c>
      <c r="B1993" s="106">
        <v>2</v>
      </c>
      <c r="C1993" s="110">
        <v>0.0008472894299226455</v>
      </c>
      <c r="D1993" s="106" t="s">
        <v>436</v>
      </c>
      <c r="E1993" s="106" t="b">
        <v>0</v>
      </c>
      <c r="F1993" s="106" t="b">
        <v>0</v>
      </c>
      <c r="G1993" s="106" t="b">
        <v>0</v>
      </c>
    </row>
    <row r="1994" spans="1:7" ht="15">
      <c r="A1994" s="108" t="s">
        <v>1613</v>
      </c>
      <c r="B1994" s="106">
        <v>2</v>
      </c>
      <c r="C1994" s="110">
        <v>0.0008472894299226455</v>
      </c>
      <c r="D1994" s="106" t="s">
        <v>436</v>
      </c>
      <c r="E1994" s="106" t="b">
        <v>0</v>
      </c>
      <c r="F1994" s="106" t="b">
        <v>0</v>
      </c>
      <c r="G1994" s="106" t="b">
        <v>0</v>
      </c>
    </row>
    <row r="1995" spans="1:7" ht="15">
      <c r="A1995" s="108" t="s">
        <v>701</v>
      </c>
      <c r="B1995" s="106">
        <v>2</v>
      </c>
      <c r="C1995" s="110">
        <v>0.0008472894299226455</v>
      </c>
      <c r="D1995" s="106" t="s">
        <v>436</v>
      </c>
      <c r="E1995" s="106" t="b">
        <v>0</v>
      </c>
      <c r="F1995" s="106" t="b">
        <v>0</v>
      </c>
      <c r="G1995" s="106" t="b">
        <v>0</v>
      </c>
    </row>
    <row r="1996" spans="1:7" ht="15">
      <c r="A1996" s="108" t="s">
        <v>1079</v>
      </c>
      <c r="B1996" s="106">
        <v>2</v>
      </c>
      <c r="C1996" s="110">
        <v>0.0008472894299226455</v>
      </c>
      <c r="D1996" s="106" t="s">
        <v>436</v>
      </c>
      <c r="E1996" s="106" t="b">
        <v>0</v>
      </c>
      <c r="F1996" s="106" t="b">
        <v>0</v>
      </c>
      <c r="G1996" s="106" t="b">
        <v>0</v>
      </c>
    </row>
    <row r="1997" spans="1:7" ht="15">
      <c r="A1997" s="108" t="s">
        <v>1474</v>
      </c>
      <c r="B1997" s="106">
        <v>2</v>
      </c>
      <c r="C1997" s="110">
        <v>0.0008472894299226455</v>
      </c>
      <c r="D1997" s="106" t="s">
        <v>436</v>
      </c>
      <c r="E1997" s="106" t="b">
        <v>0</v>
      </c>
      <c r="F1997" s="106" t="b">
        <v>0</v>
      </c>
      <c r="G1997" s="106" t="b">
        <v>0</v>
      </c>
    </row>
    <row r="1998" spans="1:7" ht="15">
      <c r="A1998" s="108" t="s">
        <v>910</v>
      </c>
      <c r="B1998" s="106">
        <v>2</v>
      </c>
      <c r="C1998" s="110">
        <v>0.0008472894299226455</v>
      </c>
      <c r="D1998" s="106" t="s">
        <v>436</v>
      </c>
      <c r="E1998" s="106" t="b">
        <v>0</v>
      </c>
      <c r="F1998" s="106" t="b">
        <v>0</v>
      </c>
      <c r="G1998" s="106" t="b">
        <v>0</v>
      </c>
    </row>
    <row r="1999" spans="1:7" ht="15">
      <c r="A1999" s="108" t="s">
        <v>1084</v>
      </c>
      <c r="B1999" s="106">
        <v>2</v>
      </c>
      <c r="C1999" s="110">
        <v>0.0008472894299226455</v>
      </c>
      <c r="D1999" s="106" t="s">
        <v>436</v>
      </c>
      <c r="E1999" s="106" t="b">
        <v>0</v>
      </c>
      <c r="F1999" s="106" t="b">
        <v>0</v>
      </c>
      <c r="G1999" s="106" t="b">
        <v>0</v>
      </c>
    </row>
    <row r="2000" spans="1:7" ht="15">
      <c r="A2000" s="108" t="s">
        <v>1475</v>
      </c>
      <c r="B2000" s="106">
        <v>2</v>
      </c>
      <c r="C2000" s="110">
        <v>0.0008472894299226455</v>
      </c>
      <c r="D2000" s="106" t="s">
        <v>436</v>
      </c>
      <c r="E2000" s="106" t="b">
        <v>0</v>
      </c>
      <c r="F2000" s="106" t="b">
        <v>0</v>
      </c>
      <c r="G2000" s="106" t="b">
        <v>0</v>
      </c>
    </row>
    <row r="2001" spans="1:7" ht="15">
      <c r="A2001" s="108" t="s">
        <v>602</v>
      </c>
      <c r="B2001" s="106">
        <v>2</v>
      </c>
      <c r="C2001" s="110">
        <v>0.0008472894299226455</v>
      </c>
      <c r="D2001" s="106" t="s">
        <v>436</v>
      </c>
      <c r="E2001" s="106" t="b">
        <v>0</v>
      </c>
      <c r="F2001" s="106" t="b">
        <v>0</v>
      </c>
      <c r="G2001" s="106" t="b">
        <v>0</v>
      </c>
    </row>
    <row r="2002" spans="1:7" ht="15">
      <c r="A2002" s="108" t="s">
        <v>509</v>
      </c>
      <c r="B2002" s="106">
        <v>2</v>
      </c>
      <c r="C2002" s="110">
        <v>0.0008472894299226455</v>
      </c>
      <c r="D2002" s="106" t="s">
        <v>436</v>
      </c>
      <c r="E2002" s="106" t="b">
        <v>0</v>
      </c>
      <c r="F2002" s="106" t="b">
        <v>0</v>
      </c>
      <c r="G2002" s="106" t="b">
        <v>0</v>
      </c>
    </row>
    <row r="2003" spans="1:7" ht="15">
      <c r="A2003" s="108" t="s">
        <v>1477</v>
      </c>
      <c r="B2003" s="106">
        <v>2</v>
      </c>
      <c r="C2003" s="110">
        <v>0.0008472894299226455</v>
      </c>
      <c r="D2003" s="106" t="s">
        <v>436</v>
      </c>
      <c r="E2003" s="106" t="b">
        <v>0</v>
      </c>
      <c r="F2003" s="106" t="b">
        <v>0</v>
      </c>
      <c r="G2003" s="106" t="b">
        <v>0</v>
      </c>
    </row>
    <row r="2004" spans="1:7" ht="15">
      <c r="A2004" s="108" t="s">
        <v>1019</v>
      </c>
      <c r="B2004" s="106">
        <v>2</v>
      </c>
      <c r="C2004" s="110">
        <v>0.0006670319474891237</v>
      </c>
      <c r="D2004" s="106" t="s">
        <v>436</v>
      </c>
      <c r="E2004" s="106" t="b">
        <v>0</v>
      </c>
      <c r="F2004" s="106" t="b">
        <v>0</v>
      </c>
      <c r="G2004" s="106" t="b">
        <v>0</v>
      </c>
    </row>
    <row r="2005" spans="1:7" ht="15">
      <c r="A2005" s="108" t="s">
        <v>1345</v>
      </c>
      <c r="B2005" s="106">
        <v>2</v>
      </c>
      <c r="C2005" s="110">
        <v>0.0008472894299226455</v>
      </c>
      <c r="D2005" s="106" t="s">
        <v>436</v>
      </c>
      <c r="E2005" s="106" t="b">
        <v>0</v>
      </c>
      <c r="F2005" s="106" t="b">
        <v>0</v>
      </c>
      <c r="G2005" s="106" t="b">
        <v>0</v>
      </c>
    </row>
    <row r="2006" spans="1:7" ht="15">
      <c r="A2006" s="108" t="s">
        <v>874</v>
      </c>
      <c r="B2006" s="106">
        <v>2</v>
      </c>
      <c r="C2006" s="110">
        <v>0.0008472894299226455</v>
      </c>
      <c r="D2006" s="106" t="s">
        <v>436</v>
      </c>
      <c r="E2006" s="106" t="b">
        <v>0</v>
      </c>
      <c r="F2006" s="106" t="b">
        <v>0</v>
      </c>
      <c r="G2006" s="106" t="b">
        <v>0</v>
      </c>
    </row>
    <row r="2007" spans="1:7" ht="15">
      <c r="A2007" s="108" t="s">
        <v>1350</v>
      </c>
      <c r="B2007" s="106">
        <v>2</v>
      </c>
      <c r="C2007" s="110">
        <v>0.0008472894299226455</v>
      </c>
      <c r="D2007" s="106" t="s">
        <v>436</v>
      </c>
      <c r="E2007" s="106" t="b">
        <v>0</v>
      </c>
      <c r="F2007" s="106" t="b">
        <v>0</v>
      </c>
      <c r="G2007" s="106" t="b">
        <v>0</v>
      </c>
    </row>
    <row r="2008" spans="1:7" ht="15">
      <c r="A2008" s="108" t="s">
        <v>1339</v>
      </c>
      <c r="B2008" s="106">
        <v>2</v>
      </c>
      <c r="C2008" s="110">
        <v>0.0008472894299226455</v>
      </c>
      <c r="D2008" s="106" t="s">
        <v>436</v>
      </c>
      <c r="E2008" s="106" t="b">
        <v>0</v>
      </c>
      <c r="F2008" s="106" t="b">
        <v>0</v>
      </c>
      <c r="G2008" s="106" t="b">
        <v>0</v>
      </c>
    </row>
    <row r="2009" spans="1:7" ht="15">
      <c r="A2009" s="108" t="s">
        <v>458</v>
      </c>
      <c r="B2009" s="106">
        <v>163</v>
      </c>
      <c r="C2009" s="110">
        <v>0.0017405114133077855</v>
      </c>
      <c r="D2009" s="106" t="s">
        <v>437</v>
      </c>
      <c r="E2009" s="106" t="b">
        <v>0</v>
      </c>
      <c r="F2009" s="106" t="b">
        <v>0</v>
      </c>
      <c r="G2009" s="106" t="b">
        <v>0</v>
      </c>
    </row>
    <row r="2010" spans="1:7" ht="15">
      <c r="A2010" s="108" t="s">
        <v>459</v>
      </c>
      <c r="B2010" s="106">
        <v>100</v>
      </c>
      <c r="C2010" s="110">
        <v>0.0035480787740356486</v>
      </c>
      <c r="D2010" s="106" t="s">
        <v>437</v>
      </c>
      <c r="E2010" s="106" t="b">
        <v>0</v>
      </c>
      <c r="F2010" s="106" t="b">
        <v>0</v>
      </c>
      <c r="G2010" s="106" t="b">
        <v>0</v>
      </c>
    </row>
    <row r="2011" spans="1:7" ht="15">
      <c r="A2011" s="108" t="s">
        <v>270</v>
      </c>
      <c r="B2011" s="106">
        <v>59</v>
      </c>
      <c r="C2011" s="110">
        <v>0.0020933664766810325</v>
      </c>
      <c r="D2011" s="106" t="s">
        <v>437</v>
      </c>
      <c r="E2011" s="106" t="b">
        <v>0</v>
      </c>
      <c r="F2011" s="106" t="b">
        <v>0</v>
      </c>
      <c r="G2011" s="106" t="b">
        <v>0</v>
      </c>
    </row>
    <row r="2012" spans="1:7" ht="15">
      <c r="A2012" s="108" t="s">
        <v>461</v>
      </c>
      <c r="B2012" s="106">
        <v>44</v>
      </c>
      <c r="C2012" s="110">
        <v>0.003809390983192482</v>
      </c>
      <c r="D2012" s="106" t="s">
        <v>437</v>
      </c>
      <c r="E2012" s="106" t="b">
        <v>0</v>
      </c>
      <c r="F2012" s="106" t="b">
        <v>0</v>
      </c>
      <c r="G2012" s="106" t="b">
        <v>0</v>
      </c>
    </row>
    <row r="2013" spans="1:7" ht="15">
      <c r="A2013" s="108" t="s">
        <v>464</v>
      </c>
      <c r="B2013" s="106">
        <v>40</v>
      </c>
      <c r="C2013" s="110">
        <v>0.0063089360609075605</v>
      </c>
      <c r="D2013" s="106" t="s">
        <v>437</v>
      </c>
      <c r="E2013" s="106" t="b">
        <v>0</v>
      </c>
      <c r="F2013" s="106" t="b">
        <v>0</v>
      </c>
      <c r="G2013" s="106" t="b">
        <v>0</v>
      </c>
    </row>
    <row r="2014" spans="1:7" ht="15">
      <c r="A2014" s="108" t="s">
        <v>460</v>
      </c>
      <c r="B2014" s="106">
        <v>35</v>
      </c>
      <c r="C2014" s="110">
        <v>0.002039457570777681</v>
      </c>
      <c r="D2014" s="106" t="s">
        <v>437</v>
      </c>
      <c r="E2014" s="106" t="b">
        <v>0</v>
      </c>
      <c r="F2014" s="106" t="b">
        <v>0</v>
      </c>
      <c r="G2014" s="106" t="b">
        <v>0</v>
      </c>
    </row>
    <row r="2015" spans="1:7" ht="15">
      <c r="A2015" s="108" t="s">
        <v>471</v>
      </c>
      <c r="B2015" s="106">
        <v>24</v>
      </c>
      <c r="C2015" s="110">
        <v>0.0033511121902919092</v>
      </c>
      <c r="D2015" s="106" t="s">
        <v>437</v>
      </c>
      <c r="E2015" s="106" t="b">
        <v>0</v>
      </c>
      <c r="F2015" s="106" t="b">
        <v>0</v>
      </c>
      <c r="G2015" s="106" t="b">
        <v>0</v>
      </c>
    </row>
    <row r="2016" spans="1:7" ht="15">
      <c r="A2016" s="108" t="s">
        <v>468</v>
      </c>
      <c r="B2016" s="106">
        <v>19</v>
      </c>
      <c r="C2016" s="110">
        <v>0.0018575213200903414</v>
      </c>
      <c r="D2016" s="106" t="s">
        <v>437</v>
      </c>
      <c r="E2016" s="106" t="b">
        <v>0</v>
      </c>
      <c r="F2016" s="106" t="b">
        <v>0</v>
      </c>
      <c r="G2016" s="106" t="b">
        <v>0</v>
      </c>
    </row>
    <row r="2017" spans="1:7" ht="15">
      <c r="A2017" s="108" t="s">
        <v>478</v>
      </c>
      <c r="B2017" s="106">
        <v>19</v>
      </c>
      <c r="C2017" s="110">
        <v>0.0014509149214674034</v>
      </c>
      <c r="D2017" s="106" t="s">
        <v>437</v>
      </c>
      <c r="E2017" s="106" t="b">
        <v>0</v>
      </c>
      <c r="F2017" s="106" t="b">
        <v>0</v>
      </c>
      <c r="G2017" s="106" t="b">
        <v>0</v>
      </c>
    </row>
    <row r="2018" spans="1:7" ht="15">
      <c r="A2018" s="108" t="s">
        <v>462</v>
      </c>
      <c r="B2018" s="106">
        <v>18</v>
      </c>
      <c r="C2018" s="110">
        <v>0.003695681406598202</v>
      </c>
      <c r="D2018" s="106" t="s">
        <v>437</v>
      </c>
      <c r="E2018" s="106" t="b">
        <v>0</v>
      </c>
      <c r="F2018" s="106" t="b">
        <v>0</v>
      </c>
      <c r="G2018" s="106" t="b">
        <v>0</v>
      </c>
    </row>
    <row r="2019" spans="1:7" ht="15">
      <c r="A2019" s="108" t="s">
        <v>470</v>
      </c>
      <c r="B2019" s="106">
        <v>18</v>
      </c>
      <c r="C2019" s="110">
        <v>0.0028390212274084017</v>
      </c>
      <c r="D2019" s="106" t="s">
        <v>437</v>
      </c>
      <c r="E2019" s="106" t="b">
        <v>0</v>
      </c>
      <c r="F2019" s="106" t="b">
        <v>0</v>
      </c>
      <c r="G2019" s="106" t="b">
        <v>0</v>
      </c>
    </row>
    <row r="2020" spans="1:7" ht="15">
      <c r="A2020" s="108" t="s">
        <v>485</v>
      </c>
      <c r="B2020" s="106">
        <v>18</v>
      </c>
      <c r="C2020" s="110">
        <v>0.0028390212274084017</v>
      </c>
      <c r="D2020" s="106" t="s">
        <v>437</v>
      </c>
      <c r="E2020" s="106" t="b">
        <v>0</v>
      </c>
      <c r="F2020" s="106" t="b">
        <v>0</v>
      </c>
      <c r="G2020" s="106" t="b">
        <v>0</v>
      </c>
    </row>
    <row r="2021" spans="1:7" ht="15">
      <c r="A2021" s="108" t="s">
        <v>529</v>
      </c>
      <c r="B2021" s="106">
        <v>18</v>
      </c>
      <c r="C2021" s="110">
        <v>0.004303491476584527</v>
      </c>
      <c r="D2021" s="106" t="s">
        <v>437</v>
      </c>
      <c r="E2021" s="106" t="b">
        <v>0</v>
      </c>
      <c r="F2021" s="106" t="b">
        <v>0</v>
      </c>
      <c r="G2021" s="106" t="b">
        <v>0</v>
      </c>
    </row>
    <row r="2022" spans="1:7" ht="15">
      <c r="A2022" s="108" t="s">
        <v>463</v>
      </c>
      <c r="B2022" s="106">
        <v>17</v>
      </c>
      <c r="C2022" s="110">
        <v>0.0023737044681234358</v>
      </c>
      <c r="D2022" s="106" t="s">
        <v>437</v>
      </c>
      <c r="E2022" s="106" t="b">
        <v>0</v>
      </c>
      <c r="F2022" s="106" t="b">
        <v>0</v>
      </c>
      <c r="G2022" s="106" t="b">
        <v>0</v>
      </c>
    </row>
    <row r="2023" spans="1:7" ht="15">
      <c r="A2023" s="108" t="s">
        <v>479</v>
      </c>
      <c r="B2023" s="106">
        <v>17</v>
      </c>
      <c r="C2023" s="110">
        <v>0.0030451035509693946</v>
      </c>
      <c r="D2023" s="106" t="s">
        <v>437</v>
      </c>
      <c r="E2023" s="106" t="b">
        <v>0</v>
      </c>
      <c r="F2023" s="106" t="b">
        <v>0</v>
      </c>
      <c r="G2023" s="106" t="b">
        <v>0</v>
      </c>
    </row>
    <row r="2024" spans="1:7" ht="15">
      <c r="A2024" s="108" t="s">
        <v>515</v>
      </c>
      <c r="B2024" s="106">
        <v>16</v>
      </c>
      <c r="C2024" s="110">
        <v>0.0019832988065974022</v>
      </c>
      <c r="D2024" s="106" t="s">
        <v>437</v>
      </c>
      <c r="E2024" s="106" t="b">
        <v>0</v>
      </c>
      <c r="F2024" s="106" t="b">
        <v>0</v>
      </c>
      <c r="G2024" s="106" t="b">
        <v>0</v>
      </c>
    </row>
    <row r="2025" spans="1:7" ht="15">
      <c r="A2025" s="108" t="s">
        <v>516</v>
      </c>
      <c r="B2025" s="106">
        <v>15</v>
      </c>
      <c r="C2025" s="110">
        <v>0.004300126379811939</v>
      </c>
      <c r="D2025" s="106" t="s">
        <v>437</v>
      </c>
      <c r="E2025" s="106" t="b">
        <v>0</v>
      </c>
      <c r="F2025" s="106" t="b">
        <v>0</v>
      </c>
      <c r="G2025" s="106" t="b">
        <v>0</v>
      </c>
    </row>
    <row r="2026" spans="1:7" ht="15">
      <c r="A2026" s="108" t="s">
        <v>538</v>
      </c>
      <c r="B2026" s="106">
        <v>15</v>
      </c>
      <c r="C2026" s="110">
        <v>0.004300126379811939</v>
      </c>
      <c r="D2026" s="106" t="s">
        <v>437</v>
      </c>
      <c r="E2026" s="106" t="b">
        <v>0</v>
      </c>
      <c r="F2026" s="106" t="b">
        <v>0</v>
      </c>
      <c r="G2026" s="106" t="b">
        <v>0</v>
      </c>
    </row>
    <row r="2027" spans="1:7" ht="15">
      <c r="A2027" s="108" t="s">
        <v>507</v>
      </c>
      <c r="B2027" s="106">
        <v>15</v>
      </c>
      <c r="C2027" s="110">
        <v>0.004300126379811939</v>
      </c>
      <c r="D2027" s="106" t="s">
        <v>437</v>
      </c>
      <c r="E2027" s="106" t="b">
        <v>0</v>
      </c>
      <c r="F2027" s="106" t="b">
        <v>0</v>
      </c>
      <c r="G2027" s="106" t="b">
        <v>0</v>
      </c>
    </row>
    <row r="2028" spans="1:7" ht="15">
      <c r="A2028" s="108" t="s">
        <v>472</v>
      </c>
      <c r="B2028" s="106">
        <v>14</v>
      </c>
      <c r="C2028" s="110">
        <v>0.001735386455772727</v>
      </c>
      <c r="D2028" s="106" t="s">
        <v>437</v>
      </c>
      <c r="E2028" s="106" t="b">
        <v>0</v>
      </c>
      <c r="F2028" s="106" t="b">
        <v>0</v>
      </c>
      <c r="G2028" s="106" t="b">
        <v>0</v>
      </c>
    </row>
    <row r="2029" spans="1:7" ht="15">
      <c r="A2029" s="108" t="s">
        <v>466</v>
      </c>
      <c r="B2029" s="106">
        <v>13</v>
      </c>
      <c r="C2029" s="110">
        <v>0.0016114302803603895</v>
      </c>
      <c r="D2029" s="106" t="s">
        <v>437</v>
      </c>
      <c r="E2029" s="106" t="b">
        <v>0</v>
      </c>
      <c r="F2029" s="106" t="b">
        <v>0</v>
      </c>
      <c r="G2029" s="106" t="b">
        <v>0</v>
      </c>
    </row>
    <row r="2030" spans="1:7" ht="15">
      <c r="A2030" s="108" t="s">
        <v>473</v>
      </c>
      <c r="B2030" s="106">
        <v>13</v>
      </c>
      <c r="C2030" s="110">
        <v>0.0014317052014912119</v>
      </c>
      <c r="D2030" s="106" t="s">
        <v>437</v>
      </c>
      <c r="E2030" s="106" t="b">
        <v>0</v>
      </c>
      <c r="F2030" s="106" t="b">
        <v>0</v>
      </c>
      <c r="G2030" s="106" t="b">
        <v>0</v>
      </c>
    </row>
    <row r="2031" spans="1:7" ht="15">
      <c r="A2031" s="108" t="s">
        <v>465</v>
      </c>
      <c r="B2031" s="106">
        <v>12</v>
      </c>
      <c r="C2031" s="110">
        <v>0.0014874741049480517</v>
      </c>
      <c r="D2031" s="106" t="s">
        <v>437</v>
      </c>
      <c r="E2031" s="106" t="b">
        <v>0</v>
      </c>
      <c r="F2031" s="106" t="b">
        <v>0</v>
      </c>
      <c r="G2031" s="106" t="b">
        <v>0</v>
      </c>
    </row>
    <row r="2032" spans="1:7" ht="15">
      <c r="A2032" s="108" t="s">
        <v>519</v>
      </c>
      <c r="B2032" s="106">
        <v>12</v>
      </c>
      <c r="C2032" s="110">
        <v>0.0028689943177230177</v>
      </c>
      <c r="D2032" s="106" t="s">
        <v>437</v>
      </c>
      <c r="E2032" s="106" t="b">
        <v>0</v>
      </c>
      <c r="F2032" s="106" t="b">
        <v>0</v>
      </c>
      <c r="G2032" s="106" t="b">
        <v>0</v>
      </c>
    </row>
    <row r="2033" spans="1:7" ht="15">
      <c r="A2033" s="108" t="s">
        <v>481</v>
      </c>
      <c r="B2033" s="106">
        <v>11</v>
      </c>
      <c r="C2033" s="110">
        <v>0.0017349574167495792</v>
      </c>
      <c r="D2033" s="106" t="s">
        <v>437</v>
      </c>
      <c r="E2033" s="106" t="b">
        <v>0</v>
      </c>
      <c r="F2033" s="106" t="b">
        <v>0</v>
      </c>
      <c r="G2033" s="106" t="b">
        <v>0</v>
      </c>
    </row>
    <row r="2034" spans="1:7" ht="15">
      <c r="A2034" s="108" t="s">
        <v>480</v>
      </c>
      <c r="B2034" s="106">
        <v>11</v>
      </c>
      <c r="C2034" s="110">
        <v>0.0026299114579127663</v>
      </c>
      <c r="D2034" s="106" t="s">
        <v>437</v>
      </c>
      <c r="E2034" s="106" t="b">
        <v>0</v>
      </c>
      <c r="F2034" s="106" t="b">
        <v>0</v>
      </c>
      <c r="G2034" s="106" t="b">
        <v>0</v>
      </c>
    </row>
    <row r="2035" spans="1:7" ht="15">
      <c r="A2035" s="108" t="s">
        <v>511</v>
      </c>
      <c r="B2035" s="106">
        <v>11</v>
      </c>
      <c r="C2035" s="110">
        <v>0.002258471970698901</v>
      </c>
      <c r="D2035" s="106" t="s">
        <v>437</v>
      </c>
      <c r="E2035" s="106" t="b">
        <v>0</v>
      </c>
      <c r="F2035" s="106" t="b">
        <v>0</v>
      </c>
      <c r="G2035" s="106" t="b">
        <v>0</v>
      </c>
    </row>
    <row r="2036" spans="1:7" ht="15">
      <c r="A2036" s="108" t="s">
        <v>492</v>
      </c>
      <c r="B2036" s="106">
        <v>11</v>
      </c>
      <c r="C2036" s="110">
        <v>0.0010754070800523031</v>
      </c>
      <c r="D2036" s="106" t="s">
        <v>437</v>
      </c>
      <c r="E2036" s="106" t="b">
        <v>0</v>
      </c>
      <c r="F2036" s="106" t="b">
        <v>0</v>
      </c>
      <c r="G2036" s="106" t="b">
        <v>0</v>
      </c>
    </row>
    <row r="2037" spans="1:7" ht="15">
      <c r="A2037" s="108" t="s">
        <v>489</v>
      </c>
      <c r="B2037" s="106">
        <v>11</v>
      </c>
      <c r="C2037" s="110">
        <v>0.0019703611212154907</v>
      </c>
      <c r="D2037" s="106" t="s">
        <v>437</v>
      </c>
      <c r="E2037" s="106" t="b">
        <v>0</v>
      </c>
      <c r="F2037" s="106" t="b">
        <v>0</v>
      </c>
      <c r="G2037" s="106" t="b">
        <v>0</v>
      </c>
    </row>
    <row r="2038" spans="1:7" ht="15">
      <c r="A2038" s="108" t="s">
        <v>476</v>
      </c>
      <c r="B2038" s="106">
        <v>10</v>
      </c>
      <c r="C2038" s="110">
        <v>0.0015772340152268901</v>
      </c>
      <c r="D2038" s="106" t="s">
        <v>437</v>
      </c>
      <c r="E2038" s="106" t="b">
        <v>0</v>
      </c>
      <c r="F2038" s="106" t="b">
        <v>0</v>
      </c>
      <c r="G2038" s="106" t="b">
        <v>0</v>
      </c>
    </row>
    <row r="2039" spans="1:7" ht="15">
      <c r="A2039" s="108" t="s">
        <v>498</v>
      </c>
      <c r="B2039" s="106">
        <v>10</v>
      </c>
      <c r="C2039" s="110">
        <v>0.002390828598102515</v>
      </c>
      <c r="D2039" s="106" t="s">
        <v>437</v>
      </c>
      <c r="E2039" s="106" t="b">
        <v>0</v>
      </c>
      <c r="F2039" s="106" t="b">
        <v>0</v>
      </c>
      <c r="G2039" s="106" t="b">
        <v>0</v>
      </c>
    </row>
    <row r="2040" spans="1:7" ht="15">
      <c r="A2040" s="108" t="s">
        <v>487</v>
      </c>
      <c r="B2040" s="106">
        <v>10</v>
      </c>
      <c r="C2040" s="110">
        <v>0.0013962967459549623</v>
      </c>
      <c r="D2040" s="106" t="s">
        <v>437</v>
      </c>
      <c r="E2040" s="106" t="b">
        <v>0</v>
      </c>
      <c r="F2040" s="106" t="b">
        <v>0</v>
      </c>
      <c r="G2040" s="106" t="b">
        <v>0</v>
      </c>
    </row>
    <row r="2041" spans="1:7" ht="15">
      <c r="A2041" s="108" t="s">
        <v>490</v>
      </c>
      <c r="B2041" s="106">
        <v>10</v>
      </c>
      <c r="C2041" s="110">
        <v>0.002053156336999001</v>
      </c>
      <c r="D2041" s="106" t="s">
        <v>437</v>
      </c>
      <c r="E2041" s="106" t="b">
        <v>0</v>
      </c>
      <c r="F2041" s="106" t="b">
        <v>0</v>
      </c>
      <c r="G2041" s="106" t="b">
        <v>0</v>
      </c>
    </row>
    <row r="2042" spans="1:7" ht="15">
      <c r="A2042" s="108" t="s">
        <v>607</v>
      </c>
      <c r="B2042" s="106">
        <v>10</v>
      </c>
      <c r="C2042" s="110">
        <v>0.0015772340152268901</v>
      </c>
      <c r="D2042" s="106" t="s">
        <v>437</v>
      </c>
      <c r="E2042" s="106" t="b">
        <v>0</v>
      </c>
      <c r="F2042" s="106" t="b">
        <v>0</v>
      </c>
      <c r="G2042" s="106" t="b">
        <v>0</v>
      </c>
    </row>
    <row r="2043" spans="1:7" ht="15">
      <c r="A2043" s="108" t="s">
        <v>526</v>
      </c>
      <c r="B2043" s="106">
        <v>10</v>
      </c>
      <c r="C2043" s="110">
        <v>0.0017912373829231734</v>
      </c>
      <c r="D2043" s="106" t="s">
        <v>437</v>
      </c>
      <c r="E2043" s="106" t="b">
        <v>0</v>
      </c>
      <c r="F2043" s="106" t="b">
        <v>0</v>
      </c>
      <c r="G2043" s="106" t="b">
        <v>0</v>
      </c>
    </row>
    <row r="2044" spans="1:7" ht="15">
      <c r="A2044" s="108" t="s">
        <v>484</v>
      </c>
      <c r="B2044" s="106">
        <v>10</v>
      </c>
      <c r="C2044" s="110">
        <v>0.0015772340152268901</v>
      </c>
      <c r="D2044" s="106" t="s">
        <v>437</v>
      </c>
      <c r="E2044" s="106" t="b">
        <v>0</v>
      </c>
      <c r="F2044" s="106" t="b">
        <v>0</v>
      </c>
      <c r="G2044" s="106" t="b">
        <v>0</v>
      </c>
    </row>
    <row r="2045" spans="1:7" ht="15">
      <c r="A2045" s="108" t="s">
        <v>611</v>
      </c>
      <c r="B2045" s="106">
        <v>10</v>
      </c>
      <c r="C2045" s="110">
        <v>0.002866750919874626</v>
      </c>
      <c r="D2045" s="106" t="s">
        <v>437</v>
      </c>
      <c r="E2045" s="106" t="b">
        <v>0</v>
      </c>
      <c r="F2045" s="106" t="b">
        <v>0</v>
      </c>
      <c r="G2045" s="106" t="b">
        <v>0</v>
      </c>
    </row>
    <row r="2046" spans="1:7" ht="15">
      <c r="A2046" s="108" t="s">
        <v>491</v>
      </c>
      <c r="B2046" s="106">
        <v>9</v>
      </c>
      <c r="C2046" s="110">
        <v>0.001847840703299101</v>
      </c>
      <c r="D2046" s="106" t="s">
        <v>437</v>
      </c>
      <c r="E2046" s="106" t="b">
        <v>0</v>
      </c>
      <c r="F2046" s="106" t="b">
        <v>0</v>
      </c>
      <c r="G2046" s="106" t="b">
        <v>0</v>
      </c>
    </row>
    <row r="2047" spans="1:7" ht="15">
      <c r="A2047" s="108" t="s">
        <v>555</v>
      </c>
      <c r="B2047" s="106">
        <v>9</v>
      </c>
      <c r="C2047" s="110">
        <v>0.0021517457382922633</v>
      </c>
      <c r="D2047" s="106" t="s">
        <v>437</v>
      </c>
      <c r="E2047" s="106" t="b">
        <v>0</v>
      </c>
      <c r="F2047" s="106" t="b">
        <v>0</v>
      </c>
      <c r="G2047" s="106" t="b">
        <v>0</v>
      </c>
    </row>
    <row r="2048" spans="1:7" ht="15">
      <c r="A2048" s="108" t="s">
        <v>576</v>
      </c>
      <c r="B2048" s="106">
        <v>9</v>
      </c>
      <c r="C2048" s="110">
        <v>0.0011156055787110387</v>
      </c>
      <c r="D2048" s="106" t="s">
        <v>437</v>
      </c>
      <c r="E2048" s="106" t="b">
        <v>0</v>
      </c>
      <c r="F2048" s="106" t="b">
        <v>0</v>
      </c>
      <c r="G2048" s="106" t="b">
        <v>0</v>
      </c>
    </row>
    <row r="2049" spans="1:7" ht="15">
      <c r="A2049" s="108" t="s">
        <v>544</v>
      </c>
      <c r="B2049" s="106">
        <v>9</v>
      </c>
      <c r="C2049" s="110">
        <v>0.002580075827887163</v>
      </c>
      <c r="D2049" s="106" t="s">
        <v>437</v>
      </c>
      <c r="E2049" s="106" t="b">
        <v>0</v>
      </c>
      <c r="F2049" s="106" t="b">
        <v>0</v>
      </c>
      <c r="G2049" s="106" t="b">
        <v>0</v>
      </c>
    </row>
    <row r="2050" spans="1:7" ht="15">
      <c r="A2050" s="108" t="s">
        <v>524</v>
      </c>
      <c r="B2050" s="106">
        <v>8</v>
      </c>
      <c r="C2050" s="110">
        <v>0.001261787212181512</v>
      </c>
      <c r="D2050" s="106" t="s">
        <v>437</v>
      </c>
      <c r="E2050" s="106" t="b">
        <v>0</v>
      </c>
      <c r="F2050" s="106" t="b">
        <v>0</v>
      </c>
      <c r="G2050" s="106" t="b">
        <v>0</v>
      </c>
    </row>
    <row r="2051" spans="1:7" ht="15">
      <c r="A2051" s="108" t="s">
        <v>502</v>
      </c>
      <c r="B2051" s="106">
        <v>8</v>
      </c>
      <c r="C2051" s="110">
        <v>0.0014329899063385387</v>
      </c>
      <c r="D2051" s="106" t="s">
        <v>437</v>
      </c>
      <c r="E2051" s="106" t="b">
        <v>0</v>
      </c>
      <c r="F2051" s="106" t="b">
        <v>0</v>
      </c>
      <c r="G2051" s="106" t="b">
        <v>0</v>
      </c>
    </row>
    <row r="2052" spans="1:7" ht="15">
      <c r="A2052" s="108" t="s">
        <v>513</v>
      </c>
      <c r="B2052" s="106">
        <v>8</v>
      </c>
      <c r="C2052" s="110">
        <v>0.0014329899063385387</v>
      </c>
      <c r="D2052" s="106" t="s">
        <v>437</v>
      </c>
      <c r="E2052" s="106" t="b">
        <v>0</v>
      </c>
      <c r="F2052" s="106" t="b">
        <v>0</v>
      </c>
      <c r="G2052" s="106" t="b">
        <v>0</v>
      </c>
    </row>
    <row r="2053" spans="1:7" ht="15">
      <c r="A2053" s="108" t="s">
        <v>500</v>
      </c>
      <c r="B2053" s="106">
        <v>8</v>
      </c>
      <c r="C2053" s="110">
        <v>0.001261787212181512</v>
      </c>
      <c r="D2053" s="106" t="s">
        <v>437</v>
      </c>
      <c r="E2053" s="106" t="b">
        <v>0</v>
      </c>
      <c r="F2053" s="106" t="b">
        <v>0</v>
      </c>
      <c r="G2053" s="106" t="b">
        <v>0</v>
      </c>
    </row>
    <row r="2054" spans="1:7" ht="15">
      <c r="A2054" s="108" t="s">
        <v>567</v>
      </c>
      <c r="B2054" s="106">
        <v>8</v>
      </c>
      <c r="C2054" s="110">
        <v>0.0014329899063385387</v>
      </c>
      <c r="D2054" s="106" t="s">
        <v>437</v>
      </c>
      <c r="E2054" s="106" t="b">
        <v>0</v>
      </c>
      <c r="F2054" s="106" t="b">
        <v>0</v>
      </c>
      <c r="G2054" s="106" t="b">
        <v>0</v>
      </c>
    </row>
    <row r="2055" spans="1:7" ht="15">
      <c r="A2055" s="108" t="s">
        <v>528</v>
      </c>
      <c r="B2055" s="106">
        <v>8</v>
      </c>
      <c r="C2055" s="110">
        <v>0.0011170373967639697</v>
      </c>
      <c r="D2055" s="106" t="s">
        <v>437</v>
      </c>
      <c r="E2055" s="106" t="b">
        <v>0</v>
      </c>
      <c r="F2055" s="106" t="b">
        <v>0</v>
      </c>
      <c r="G2055" s="106" t="b">
        <v>0</v>
      </c>
    </row>
    <row r="2056" spans="1:7" ht="15">
      <c r="A2056" s="108" t="s">
        <v>626</v>
      </c>
      <c r="B2056" s="106">
        <v>8</v>
      </c>
      <c r="C2056" s="110">
        <v>0.0019126628784820118</v>
      </c>
      <c r="D2056" s="106" t="s">
        <v>437</v>
      </c>
      <c r="E2056" s="106" t="b">
        <v>0</v>
      </c>
      <c r="F2056" s="106" t="b">
        <v>0</v>
      </c>
      <c r="G2056" s="106" t="b">
        <v>0</v>
      </c>
    </row>
    <row r="2057" spans="1:7" ht="15">
      <c r="A2057" s="108" t="s">
        <v>483</v>
      </c>
      <c r="B2057" s="106">
        <v>8</v>
      </c>
      <c r="C2057" s="110">
        <v>0.001261787212181512</v>
      </c>
      <c r="D2057" s="106" t="s">
        <v>437</v>
      </c>
      <c r="E2057" s="106" t="b">
        <v>0</v>
      </c>
      <c r="F2057" s="106" t="b">
        <v>0</v>
      </c>
      <c r="G2057" s="106" t="b">
        <v>0</v>
      </c>
    </row>
    <row r="2058" spans="1:7" ht="15">
      <c r="A2058" s="108" t="s">
        <v>665</v>
      </c>
      <c r="B2058" s="106">
        <v>8</v>
      </c>
      <c r="C2058" s="110">
        <v>0.0014329899063385387</v>
      </c>
      <c r="D2058" s="106" t="s">
        <v>437</v>
      </c>
      <c r="E2058" s="106" t="b">
        <v>0</v>
      </c>
      <c r="F2058" s="106" t="b">
        <v>0</v>
      </c>
      <c r="G2058" s="106" t="b">
        <v>0</v>
      </c>
    </row>
    <row r="2059" spans="1:7" ht="15">
      <c r="A2059" s="108" t="s">
        <v>475</v>
      </c>
      <c r="B2059" s="106">
        <v>8</v>
      </c>
      <c r="C2059" s="110">
        <v>0.0011170373967639697</v>
      </c>
      <c r="D2059" s="106" t="s">
        <v>437</v>
      </c>
      <c r="E2059" s="106" t="b">
        <v>0</v>
      </c>
      <c r="F2059" s="106" t="b">
        <v>0</v>
      </c>
      <c r="G2059" s="106" t="b">
        <v>0</v>
      </c>
    </row>
    <row r="2060" spans="1:7" ht="15">
      <c r="A2060" s="108" t="s">
        <v>659</v>
      </c>
      <c r="B2060" s="106">
        <v>8</v>
      </c>
      <c r="C2060" s="110">
        <v>0.0029442764022002007</v>
      </c>
      <c r="D2060" s="106" t="s">
        <v>437</v>
      </c>
      <c r="E2060" s="106" t="b">
        <v>0</v>
      </c>
      <c r="F2060" s="106" t="b">
        <v>0</v>
      </c>
      <c r="G2060" s="106" t="b">
        <v>0</v>
      </c>
    </row>
    <row r="2061" spans="1:7" ht="15">
      <c r="A2061" s="108" t="s">
        <v>510</v>
      </c>
      <c r="B2061" s="106">
        <v>7</v>
      </c>
      <c r="C2061" s="110">
        <v>0.0012538661680462212</v>
      </c>
      <c r="D2061" s="106" t="s">
        <v>437</v>
      </c>
      <c r="E2061" s="106" t="b">
        <v>0</v>
      </c>
      <c r="F2061" s="106" t="b">
        <v>0</v>
      </c>
      <c r="G2061" s="106" t="b">
        <v>0</v>
      </c>
    </row>
    <row r="2062" spans="1:7" ht="15">
      <c r="A2062" s="108" t="s">
        <v>586</v>
      </c>
      <c r="B2062" s="106">
        <v>7</v>
      </c>
      <c r="C2062" s="110">
        <v>0.002006725643912238</v>
      </c>
      <c r="D2062" s="106" t="s">
        <v>437</v>
      </c>
      <c r="E2062" s="106" t="b">
        <v>0</v>
      </c>
      <c r="F2062" s="106" t="b">
        <v>0</v>
      </c>
      <c r="G2062" s="106" t="b">
        <v>0</v>
      </c>
    </row>
    <row r="2063" spans="1:7" ht="15">
      <c r="A2063" s="108" t="s">
        <v>530</v>
      </c>
      <c r="B2063" s="106">
        <v>7</v>
      </c>
      <c r="C2063" s="110">
        <v>0.0025762418519251758</v>
      </c>
      <c r="D2063" s="106" t="s">
        <v>437</v>
      </c>
      <c r="E2063" s="106" t="b">
        <v>0</v>
      </c>
      <c r="F2063" s="106" t="b">
        <v>0</v>
      </c>
      <c r="G2063" s="106" t="b">
        <v>0</v>
      </c>
    </row>
    <row r="2064" spans="1:7" ht="15">
      <c r="A2064" s="108" t="s">
        <v>505</v>
      </c>
      <c r="B2064" s="106">
        <v>7</v>
      </c>
      <c r="C2064" s="110">
        <v>0.0016735800186717604</v>
      </c>
      <c r="D2064" s="106" t="s">
        <v>437</v>
      </c>
      <c r="E2064" s="106" t="b">
        <v>0</v>
      </c>
      <c r="F2064" s="106" t="b">
        <v>0</v>
      </c>
      <c r="G2064" s="106" t="b">
        <v>0</v>
      </c>
    </row>
    <row r="2065" spans="1:7" ht="15">
      <c r="A2065" s="108" t="s">
        <v>579</v>
      </c>
      <c r="B2065" s="106">
        <v>7</v>
      </c>
      <c r="C2065" s="110">
        <v>0.0014372094358993009</v>
      </c>
      <c r="D2065" s="106" t="s">
        <v>437</v>
      </c>
      <c r="E2065" s="106" t="b">
        <v>0</v>
      </c>
      <c r="F2065" s="106" t="b">
        <v>0</v>
      </c>
      <c r="G2065" s="106" t="b">
        <v>0</v>
      </c>
    </row>
    <row r="2066" spans="1:7" ht="15">
      <c r="A2066" s="108" t="s">
        <v>583</v>
      </c>
      <c r="B2066" s="106">
        <v>7</v>
      </c>
      <c r="C2066" s="110">
        <v>0.0012538661680462212</v>
      </c>
      <c r="D2066" s="106" t="s">
        <v>437</v>
      </c>
      <c r="E2066" s="106" t="b">
        <v>0</v>
      </c>
      <c r="F2066" s="106" t="b">
        <v>0</v>
      </c>
      <c r="G2066" s="106" t="b">
        <v>0</v>
      </c>
    </row>
    <row r="2067" spans="1:7" ht="15">
      <c r="A2067" s="108" t="s">
        <v>599</v>
      </c>
      <c r="B2067" s="106">
        <v>7</v>
      </c>
      <c r="C2067" s="110">
        <v>0.0016735800186717604</v>
      </c>
      <c r="D2067" s="106" t="s">
        <v>437</v>
      </c>
      <c r="E2067" s="106" t="b">
        <v>0</v>
      </c>
      <c r="F2067" s="106" t="b">
        <v>0</v>
      </c>
      <c r="G2067" s="106" t="b">
        <v>0</v>
      </c>
    </row>
    <row r="2068" spans="1:7" ht="15">
      <c r="A2068" s="108" t="s">
        <v>595</v>
      </c>
      <c r="B2068" s="106">
        <v>7</v>
      </c>
      <c r="C2068" s="110">
        <v>0.0012538661680462212</v>
      </c>
      <c r="D2068" s="106" t="s">
        <v>437</v>
      </c>
      <c r="E2068" s="106" t="b">
        <v>0</v>
      </c>
      <c r="F2068" s="106" t="b">
        <v>0</v>
      </c>
      <c r="G2068" s="106" t="b">
        <v>0</v>
      </c>
    </row>
    <row r="2069" spans="1:7" ht="15">
      <c r="A2069" s="108" t="s">
        <v>539</v>
      </c>
      <c r="B2069" s="106">
        <v>7</v>
      </c>
      <c r="C2069" s="110">
        <v>0.0012538661680462212</v>
      </c>
      <c r="D2069" s="106" t="s">
        <v>437</v>
      </c>
      <c r="E2069" s="106" t="b">
        <v>0</v>
      </c>
      <c r="F2069" s="106" t="b">
        <v>0</v>
      </c>
      <c r="G2069" s="106" t="b">
        <v>0</v>
      </c>
    </row>
    <row r="2070" spans="1:7" ht="15">
      <c r="A2070" s="108" t="s">
        <v>549</v>
      </c>
      <c r="B2070" s="106">
        <v>6</v>
      </c>
      <c r="C2070" s="110">
        <v>0.0017200505519247755</v>
      </c>
      <c r="D2070" s="106" t="s">
        <v>437</v>
      </c>
      <c r="E2070" s="106" t="b">
        <v>0</v>
      </c>
      <c r="F2070" s="106" t="b">
        <v>0</v>
      </c>
      <c r="G2070" s="106" t="b">
        <v>0</v>
      </c>
    </row>
    <row r="2071" spans="1:7" ht="15">
      <c r="A2071" s="108" t="s">
        <v>469</v>
      </c>
      <c r="B2071" s="106">
        <v>6</v>
      </c>
      <c r="C2071" s="110">
        <v>0.0012318938021994006</v>
      </c>
      <c r="D2071" s="106" t="s">
        <v>437</v>
      </c>
      <c r="E2071" s="106" t="b">
        <v>0</v>
      </c>
      <c r="F2071" s="106" t="b">
        <v>0</v>
      </c>
      <c r="G2071" s="106" t="b">
        <v>0</v>
      </c>
    </row>
    <row r="2072" spans="1:7" ht="15">
      <c r="A2072" s="108" t="s">
        <v>482</v>
      </c>
      <c r="B2072" s="106">
        <v>6</v>
      </c>
      <c r="C2072" s="110">
        <v>0.001074742429753904</v>
      </c>
      <c r="D2072" s="106" t="s">
        <v>437</v>
      </c>
      <c r="E2072" s="106" t="b">
        <v>0</v>
      </c>
      <c r="F2072" s="106" t="b">
        <v>0</v>
      </c>
      <c r="G2072" s="106" t="b">
        <v>0</v>
      </c>
    </row>
    <row r="2073" spans="1:7" ht="15">
      <c r="A2073" s="108" t="s">
        <v>604</v>
      </c>
      <c r="B2073" s="106">
        <v>6</v>
      </c>
      <c r="C2073" s="110">
        <v>0.0012318938021994006</v>
      </c>
      <c r="D2073" s="106" t="s">
        <v>437</v>
      </c>
      <c r="E2073" s="106" t="b">
        <v>0</v>
      </c>
      <c r="F2073" s="106" t="b">
        <v>0</v>
      </c>
      <c r="G2073" s="106" t="b">
        <v>0</v>
      </c>
    </row>
    <row r="2074" spans="1:7" ht="15">
      <c r="A2074" s="108" t="s">
        <v>488</v>
      </c>
      <c r="B2074" s="106">
        <v>6</v>
      </c>
      <c r="C2074" s="110">
        <v>0.001074742429753904</v>
      </c>
      <c r="D2074" s="106" t="s">
        <v>437</v>
      </c>
      <c r="E2074" s="106" t="b">
        <v>0</v>
      </c>
      <c r="F2074" s="106" t="b">
        <v>0</v>
      </c>
      <c r="G2074" s="106" t="b">
        <v>0</v>
      </c>
    </row>
    <row r="2075" spans="1:7" ht="15">
      <c r="A2075" s="108" t="s">
        <v>525</v>
      </c>
      <c r="B2075" s="106">
        <v>6</v>
      </c>
      <c r="C2075" s="110">
        <v>0.0012318938021994006</v>
      </c>
      <c r="D2075" s="106" t="s">
        <v>437</v>
      </c>
      <c r="E2075" s="106" t="b">
        <v>0</v>
      </c>
      <c r="F2075" s="106" t="b">
        <v>0</v>
      </c>
      <c r="G2075" s="106" t="b">
        <v>0</v>
      </c>
    </row>
    <row r="2076" spans="1:7" ht="15">
      <c r="A2076" s="108" t="s">
        <v>587</v>
      </c>
      <c r="B2076" s="106">
        <v>6</v>
      </c>
      <c r="C2076" s="110">
        <v>0.0022082073016501504</v>
      </c>
      <c r="D2076" s="106" t="s">
        <v>437</v>
      </c>
      <c r="E2076" s="106" t="b">
        <v>0</v>
      </c>
      <c r="F2076" s="106" t="b">
        <v>0</v>
      </c>
      <c r="G2076" s="106" t="b">
        <v>0</v>
      </c>
    </row>
    <row r="2077" spans="1:7" ht="15">
      <c r="A2077" s="108" t="s">
        <v>588</v>
      </c>
      <c r="B2077" s="106">
        <v>6</v>
      </c>
      <c r="C2077" s="110">
        <v>0.0012318938021994006</v>
      </c>
      <c r="D2077" s="106" t="s">
        <v>437</v>
      </c>
      <c r="E2077" s="106" t="b">
        <v>0</v>
      </c>
      <c r="F2077" s="106" t="b">
        <v>0</v>
      </c>
      <c r="G2077" s="106" t="b">
        <v>0</v>
      </c>
    </row>
    <row r="2078" spans="1:7" ht="15">
      <c r="A2078" s="108" t="s">
        <v>477</v>
      </c>
      <c r="B2078" s="106">
        <v>6</v>
      </c>
      <c r="C2078" s="110">
        <v>0.001074742429753904</v>
      </c>
      <c r="D2078" s="106" t="s">
        <v>437</v>
      </c>
      <c r="E2078" s="106" t="b">
        <v>0</v>
      </c>
      <c r="F2078" s="106" t="b">
        <v>0</v>
      </c>
      <c r="G2078" s="106" t="b">
        <v>0</v>
      </c>
    </row>
    <row r="2079" spans="1:7" ht="15">
      <c r="A2079" s="108" t="s">
        <v>558</v>
      </c>
      <c r="B2079" s="106">
        <v>6</v>
      </c>
      <c r="C2079" s="110">
        <v>0.0012318938021994006</v>
      </c>
      <c r="D2079" s="106" t="s">
        <v>437</v>
      </c>
      <c r="E2079" s="106" t="b">
        <v>0</v>
      </c>
      <c r="F2079" s="106" t="b">
        <v>0</v>
      </c>
      <c r="G2079" s="106" t="b">
        <v>0</v>
      </c>
    </row>
    <row r="2080" spans="1:7" ht="15">
      <c r="A2080" s="108" t="s">
        <v>501</v>
      </c>
      <c r="B2080" s="106">
        <v>6</v>
      </c>
      <c r="C2080" s="110">
        <v>0.0012318938021994006</v>
      </c>
      <c r="D2080" s="106" t="s">
        <v>437</v>
      </c>
      <c r="E2080" s="106" t="b">
        <v>0</v>
      </c>
      <c r="F2080" s="106" t="b">
        <v>0</v>
      </c>
      <c r="G2080" s="106" t="b">
        <v>0</v>
      </c>
    </row>
    <row r="2081" spans="1:7" ht="15">
      <c r="A2081" s="108" t="s">
        <v>649</v>
      </c>
      <c r="B2081" s="106">
        <v>6</v>
      </c>
      <c r="C2081" s="110">
        <v>0.0017200505519247755</v>
      </c>
      <c r="D2081" s="106" t="s">
        <v>437</v>
      </c>
      <c r="E2081" s="106" t="b">
        <v>0</v>
      </c>
      <c r="F2081" s="106" t="b">
        <v>0</v>
      </c>
      <c r="G2081" s="106" t="b">
        <v>0</v>
      </c>
    </row>
    <row r="2082" spans="1:7" ht="15">
      <c r="A2082" s="108" t="s">
        <v>497</v>
      </c>
      <c r="B2082" s="106">
        <v>6</v>
      </c>
      <c r="C2082" s="110">
        <v>0.000946340409136134</v>
      </c>
      <c r="D2082" s="106" t="s">
        <v>437</v>
      </c>
      <c r="E2082" s="106" t="b">
        <v>0</v>
      </c>
      <c r="F2082" s="106" t="b">
        <v>0</v>
      </c>
      <c r="G2082" s="106" t="b">
        <v>0</v>
      </c>
    </row>
    <row r="2083" spans="1:7" ht="15">
      <c r="A2083" s="108" t="s">
        <v>521</v>
      </c>
      <c r="B2083" s="106">
        <v>6</v>
      </c>
      <c r="C2083" s="110">
        <v>0.0017200505519247755</v>
      </c>
      <c r="D2083" s="106" t="s">
        <v>437</v>
      </c>
      <c r="E2083" s="106" t="b">
        <v>0</v>
      </c>
      <c r="F2083" s="106" t="b">
        <v>0</v>
      </c>
      <c r="G2083" s="106" t="b">
        <v>0</v>
      </c>
    </row>
    <row r="2084" spans="1:7" ht="15">
      <c r="A2084" s="108" t="s">
        <v>506</v>
      </c>
      <c r="B2084" s="106">
        <v>5</v>
      </c>
      <c r="C2084" s="110">
        <v>0.0011954142990512574</v>
      </c>
      <c r="D2084" s="106" t="s">
        <v>437</v>
      </c>
      <c r="E2084" s="106" t="b">
        <v>0</v>
      </c>
      <c r="F2084" s="106" t="b">
        <v>0</v>
      </c>
      <c r="G2084" s="106" t="b">
        <v>0</v>
      </c>
    </row>
    <row r="2085" spans="1:7" ht="15">
      <c r="A2085" s="108" t="s">
        <v>603</v>
      </c>
      <c r="B2085" s="106">
        <v>5</v>
      </c>
      <c r="C2085" s="110">
        <v>0.0011954142990512574</v>
      </c>
      <c r="D2085" s="106" t="s">
        <v>437</v>
      </c>
      <c r="E2085" s="106" t="b">
        <v>0</v>
      </c>
      <c r="F2085" s="106" t="b">
        <v>0</v>
      </c>
      <c r="G2085" s="106" t="b">
        <v>0</v>
      </c>
    </row>
    <row r="2086" spans="1:7" ht="15">
      <c r="A2086" s="108" t="s">
        <v>552</v>
      </c>
      <c r="B2086" s="106">
        <v>5</v>
      </c>
      <c r="C2086" s="110">
        <v>0.0010265781684995006</v>
      </c>
      <c r="D2086" s="106" t="s">
        <v>437</v>
      </c>
      <c r="E2086" s="106" t="b">
        <v>0</v>
      </c>
      <c r="F2086" s="106" t="b">
        <v>0</v>
      </c>
      <c r="G2086" s="106" t="b">
        <v>0</v>
      </c>
    </row>
    <row r="2087" spans="1:7" ht="15">
      <c r="A2087" s="108" t="s">
        <v>537</v>
      </c>
      <c r="B2087" s="106">
        <v>5</v>
      </c>
      <c r="C2087" s="110">
        <v>0.001433375459937313</v>
      </c>
      <c r="D2087" s="106" t="s">
        <v>437</v>
      </c>
      <c r="E2087" s="106" t="b">
        <v>0</v>
      </c>
      <c r="F2087" s="106" t="b">
        <v>0</v>
      </c>
      <c r="G2087" s="106" t="b">
        <v>0</v>
      </c>
    </row>
    <row r="2088" spans="1:7" ht="15">
      <c r="A2088" s="108" t="s">
        <v>504</v>
      </c>
      <c r="B2088" s="106">
        <v>5</v>
      </c>
      <c r="C2088" s="110">
        <v>0.0011954142990512574</v>
      </c>
      <c r="D2088" s="106" t="s">
        <v>437</v>
      </c>
      <c r="E2088" s="106" t="b">
        <v>0</v>
      </c>
      <c r="F2088" s="106" t="b">
        <v>0</v>
      </c>
      <c r="G2088" s="106" t="b">
        <v>0</v>
      </c>
    </row>
    <row r="2089" spans="1:7" ht="15">
      <c r="A2089" s="108" t="s">
        <v>605</v>
      </c>
      <c r="B2089" s="106">
        <v>5</v>
      </c>
      <c r="C2089" s="110">
        <v>0.0010265781684995006</v>
      </c>
      <c r="D2089" s="106" t="s">
        <v>437</v>
      </c>
      <c r="E2089" s="106" t="b">
        <v>0</v>
      </c>
      <c r="F2089" s="106" t="b">
        <v>0</v>
      </c>
      <c r="G2089" s="106" t="b">
        <v>0</v>
      </c>
    </row>
    <row r="2090" spans="1:7" ht="15">
      <c r="A2090" s="108" t="s">
        <v>557</v>
      </c>
      <c r="B2090" s="106">
        <v>5</v>
      </c>
      <c r="C2090" s="110">
        <v>0.0010265781684995006</v>
      </c>
      <c r="D2090" s="106" t="s">
        <v>437</v>
      </c>
      <c r="E2090" s="106" t="b">
        <v>0</v>
      </c>
      <c r="F2090" s="106" t="b">
        <v>0</v>
      </c>
      <c r="G2090" s="106" t="b">
        <v>0</v>
      </c>
    </row>
    <row r="2091" spans="1:7" ht="15">
      <c r="A2091" s="108" t="s">
        <v>548</v>
      </c>
      <c r="B2091" s="106">
        <v>5</v>
      </c>
      <c r="C2091" s="110">
        <v>0.0011954142990512574</v>
      </c>
      <c r="D2091" s="106" t="s">
        <v>437</v>
      </c>
      <c r="E2091" s="106" t="b">
        <v>0</v>
      </c>
      <c r="F2091" s="106" t="b">
        <v>0</v>
      </c>
      <c r="G2091" s="106" t="b">
        <v>0</v>
      </c>
    </row>
    <row r="2092" spans="1:7" ht="15">
      <c r="A2092" s="108" t="s">
        <v>658</v>
      </c>
      <c r="B2092" s="106">
        <v>5</v>
      </c>
      <c r="C2092" s="110">
        <v>0.0010265781684995006</v>
      </c>
      <c r="D2092" s="106" t="s">
        <v>437</v>
      </c>
      <c r="E2092" s="106" t="b">
        <v>0</v>
      </c>
      <c r="F2092" s="106" t="b">
        <v>0</v>
      </c>
      <c r="G2092" s="106" t="b">
        <v>0</v>
      </c>
    </row>
    <row r="2093" spans="1:7" ht="15">
      <c r="A2093" s="108" t="s">
        <v>546</v>
      </c>
      <c r="B2093" s="106">
        <v>5</v>
      </c>
      <c r="C2093" s="110">
        <v>0.0008956186914615867</v>
      </c>
      <c r="D2093" s="106" t="s">
        <v>437</v>
      </c>
      <c r="E2093" s="106" t="b">
        <v>0</v>
      </c>
      <c r="F2093" s="106" t="b">
        <v>0</v>
      </c>
      <c r="G2093" s="106" t="b">
        <v>0</v>
      </c>
    </row>
    <row r="2094" spans="1:7" ht="15">
      <c r="A2094" s="108" t="s">
        <v>756</v>
      </c>
      <c r="B2094" s="106">
        <v>5</v>
      </c>
      <c r="C2094" s="110">
        <v>0.001433375459937313</v>
      </c>
      <c r="D2094" s="106" t="s">
        <v>437</v>
      </c>
      <c r="E2094" s="106" t="b">
        <v>0</v>
      </c>
      <c r="F2094" s="106" t="b">
        <v>0</v>
      </c>
      <c r="G2094" s="106" t="b">
        <v>0</v>
      </c>
    </row>
    <row r="2095" spans="1:7" ht="15">
      <c r="A2095" s="108" t="s">
        <v>822</v>
      </c>
      <c r="B2095" s="106">
        <v>5</v>
      </c>
      <c r="C2095" s="110">
        <v>0.0011954142990512574</v>
      </c>
      <c r="D2095" s="106" t="s">
        <v>437</v>
      </c>
      <c r="E2095" s="106" t="b">
        <v>0</v>
      </c>
      <c r="F2095" s="106" t="b">
        <v>0</v>
      </c>
      <c r="G2095" s="106" t="b">
        <v>0</v>
      </c>
    </row>
    <row r="2096" spans="1:7" ht="15">
      <c r="A2096" s="108" t="s">
        <v>568</v>
      </c>
      <c r="B2096" s="106">
        <v>5</v>
      </c>
      <c r="C2096" s="110">
        <v>0.0010265781684995006</v>
      </c>
      <c r="D2096" s="106" t="s">
        <v>437</v>
      </c>
      <c r="E2096" s="106" t="b">
        <v>0</v>
      </c>
      <c r="F2096" s="106" t="b">
        <v>0</v>
      </c>
      <c r="G2096" s="106" t="b">
        <v>0</v>
      </c>
    </row>
    <row r="2097" spans="1:7" ht="15">
      <c r="A2097" s="108" t="s">
        <v>569</v>
      </c>
      <c r="B2097" s="106">
        <v>5</v>
      </c>
      <c r="C2097" s="110">
        <v>0.0010265781684995006</v>
      </c>
      <c r="D2097" s="106" t="s">
        <v>437</v>
      </c>
      <c r="E2097" s="106" t="b">
        <v>0</v>
      </c>
      <c r="F2097" s="106" t="b">
        <v>0</v>
      </c>
      <c r="G2097" s="106" t="b">
        <v>0</v>
      </c>
    </row>
    <row r="2098" spans="1:7" ht="15">
      <c r="A2098" s="108" t="s">
        <v>547</v>
      </c>
      <c r="B2098" s="106">
        <v>5</v>
      </c>
      <c r="C2098" s="110">
        <v>0.0008956186914615867</v>
      </c>
      <c r="D2098" s="106" t="s">
        <v>437</v>
      </c>
      <c r="E2098" s="106" t="b">
        <v>0</v>
      </c>
      <c r="F2098" s="106" t="b">
        <v>0</v>
      </c>
      <c r="G2098" s="106" t="b">
        <v>0</v>
      </c>
    </row>
    <row r="2099" spans="1:7" ht="15">
      <c r="A2099" s="108" t="s">
        <v>768</v>
      </c>
      <c r="B2099" s="106">
        <v>5</v>
      </c>
      <c r="C2099" s="110">
        <v>0.0008956186914615867</v>
      </c>
      <c r="D2099" s="106" t="s">
        <v>437</v>
      </c>
      <c r="E2099" s="106" t="b">
        <v>0</v>
      </c>
      <c r="F2099" s="106" t="b">
        <v>0</v>
      </c>
      <c r="G2099" s="106" t="b">
        <v>0</v>
      </c>
    </row>
    <row r="2100" spans="1:7" ht="15">
      <c r="A2100" s="108" t="s">
        <v>774</v>
      </c>
      <c r="B2100" s="106">
        <v>5</v>
      </c>
      <c r="C2100" s="110">
        <v>0.0011954142990512574</v>
      </c>
      <c r="D2100" s="106" t="s">
        <v>437</v>
      </c>
      <c r="E2100" s="106" t="b">
        <v>0</v>
      </c>
      <c r="F2100" s="106" t="b">
        <v>0</v>
      </c>
      <c r="G2100" s="106" t="b">
        <v>0</v>
      </c>
    </row>
    <row r="2101" spans="1:7" ht="15">
      <c r="A2101" s="108" t="s">
        <v>845</v>
      </c>
      <c r="B2101" s="106">
        <v>5</v>
      </c>
      <c r="C2101" s="110">
        <v>0.001433375459937313</v>
      </c>
      <c r="D2101" s="106" t="s">
        <v>437</v>
      </c>
      <c r="E2101" s="106" t="b">
        <v>0</v>
      </c>
      <c r="F2101" s="106" t="b">
        <v>0</v>
      </c>
      <c r="G2101" s="106" t="b">
        <v>0</v>
      </c>
    </row>
    <row r="2102" spans="1:7" ht="15">
      <c r="A2102" s="108" t="s">
        <v>846</v>
      </c>
      <c r="B2102" s="106">
        <v>5</v>
      </c>
      <c r="C2102" s="110">
        <v>0.001433375459937313</v>
      </c>
      <c r="D2102" s="106" t="s">
        <v>437</v>
      </c>
      <c r="E2102" s="106" t="b">
        <v>0</v>
      </c>
      <c r="F2102" s="106" t="b">
        <v>0</v>
      </c>
      <c r="G2102" s="106" t="b">
        <v>0</v>
      </c>
    </row>
    <row r="2103" spans="1:7" ht="15">
      <c r="A2103" s="108" t="s">
        <v>574</v>
      </c>
      <c r="B2103" s="106">
        <v>5</v>
      </c>
      <c r="C2103" s="110">
        <v>0.001433375459937313</v>
      </c>
      <c r="D2103" s="106" t="s">
        <v>437</v>
      </c>
      <c r="E2103" s="106" t="b">
        <v>0</v>
      </c>
      <c r="F2103" s="106" t="b">
        <v>0</v>
      </c>
      <c r="G2103" s="106" t="b">
        <v>0</v>
      </c>
    </row>
    <row r="2104" spans="1:7" ht="15">
      <c r="A2104" s="108" t="s">
        <v>618</v>
      </c>
      <c r="B2104" s="106">
        <v>5</v>
      </c>
      <c r="C2104" s="110">
        <v>0.0011954142990512574</v>
      </c>
      <c r="D2104" s="106" t="s">
        <v>437</v>
      </c>
      <c r="E2104" s="106" t="b">
        <v>0</v>
      </c>
      <c r="F2104" s="106" t="b">
        <v>0</v>
      </c>
      <c r="G2104" s="106" t="b">
        <v>0</v>
      </c>
    </row>
    <row r="2105" spans="1:7" ht="15">
      <c r="A2105" s="108" t="s">
        <v>828</v>
      </c>
      <c r="B2105" s="106">
        <v>5</v>
      </c>
      <c r="C2105" s="110">
        <v>0.0010265781684995006</v>
      </c>
      <c r="D2105" s="106" t="s">
        <v>437</v>
      </c>
      <c r="E2105" s="106" t="b">
        <v>0</v>
      </c>
      <c r="F2105" s="106" t="b">
        <v>0</v>
      </c>
      <c r="G2105" s="106" t="b">
        <v>0</v>
      </c>
    </row>
    <row r="2106" spans="1:7" ht="15">
      <c r="A2106" s="108" t="s">
        <v>720</v>
      </c>
      <c r="B2106" s="106">
        <v>5</v>
      </c>
      <c r="C2106" s="110">
        <v>0.001433375459937313</v>
      </c>
      <c r="D2106" s="106" t="s">
        <v>437</v>
      </c>
      <c r="E2106" s="106" t="b">
        <v>0</v>
      </c>
      <c r="F2106" s="106" t="b">
        <v>0</v>
      </c>
      <c r="G2106" s="106" t="b">
        <v>0</v>
      </c>
    </row>
    <row r="2107" spans="1:7" ht="15">
      <c r="A2107" s="108" t="s">
        <v>848</v>
      </c>
      <c r="B2107" s="106">
        <v>5</v>
      </c>
      <c r="C2107" s="110">
        <v>0.0018401727513751255</v>
      </c>
      <c r="D2107" s="106" t="s">
        <v>437</v>
      </c>
      <c r="E2107" s="106" t="b">
        <v>0</v>
      </c>
      <c r="F2107" s="106" t="b">
        <v>0</v>
      </c>
      <c r="G2107" s="106" t="b">
        <v>0</v>
      </c>
    </row>
    <row r="2108" spans="1:7" ht="15">
      <c r="A2108" s="108" t="s">
        <v>849</v>
      </c>
      <c r="B2108" s="106">
        <v>5</v>
      </c>
      <c r="C2108" s="110">
        <v>0.0018401727513751255</v>
      </c>
      <c r="D2108" s="106" t="s">
        <v>437</v>
      </c>
      <c r="E2108" s="106" t="b">
        <v>0</v>
      </c>
      <c r="F2108" s="106" t="b">
        <v>0</v>
      </c>
      <c r="G2108" s="106" t="b">
        <v>0</v>
      </c>
    </row>
    <row r="2109" spans="1:7" ht="15">
      <c r="A2109" s="108" t="s">
        <v>543</v>
      </c>
      <c r="B2109" s="106">
        <v>5</v>
      </c>
      <c r="C2109" s="110">
        <v>0.0011954142990512574</v>
      </c>
      <c r="D2109" s="106" t="s">
        <v>437</v>
      </c>
      <c r="E2109" s="106" t="b">
        <v>0</v>
      </c>
      <c r="F2109" s="106" t="b">
        <v>0</v>
      </c>
      <c r="G2109" s="106" t="b">
        <v>0</v>
      </c>
    </row>
    <row r="2110" spans="1:7" ht="15">
      <c r="A2110" s="108" t="s">
        <v>650</v>
      </c>
      <c r="B2110" s="106">
        <v>5</v>
      </c>
      <c r="C2110" s="110">
        <v>0.001433375459937313</v>
      </c>
      <c r="D2110" s="106" t="s">
        <v>437</v>
      </c>
      <c r="E2110" s="106" t="b">
        <v>0</v>
      </c>
      <c r="F2110" s="106" t="b">
        <v>0</v>
      </c>
      <c r="G2110" s="106" t="b">
        <v>0</v>
      </c>
    </row>
    <row r="2111" spans="1:7" ht="15">
      <c r="A2111" s="108" t="s">
        <v>820</v>
      </c>
      <c r="B2111" s="106">
        <v>5</v>
      </c>
      <c r="C2111" s="110">
        <v>0.0011954142990512574</v>
      </c>
      <c r="D2111" s="106" t="s">
        <v>437</v>
      </c>
      <c r="E2111" s="106" t="b">
        <v>0</v>
      </c>
      <c r="F2111" s="106" t="b">
        <v>0</v>
      </c>
      <c r="G2111" s="106" t="b">
        <v>0</v>
      </c>
    </row>
    <row r="2112" spans="1:7" ht="15">
      <c r="A2112" s="108" t="s">
        <v>554</v>
      </c>
      <c r="B2112" s="106">
        <v>5</v>
      </c>
      <c r="C2112" s="110">
        <v>0.001433375459937313</v>
      </c>
      <c r="D2112" s="106" t="s">
        <v>437</v>
      </c>
      <c r="E2112" s="106" t="b">
        <v>0</v>
      </c>
      <c r="F2112" s="106" t="b">
        <v>0</v>
      </c>
      <c r="G2112" s="106" t="b">
        <v>0</v>
      </c>
    </row>
    <row r="2113" spans="1:7" ht="15">
      <c r="A2113" s="108" t="s">
        <v>766</v>
      </c>
      <c r="B2113" s="106">
        <v>5</v>
      </c>
      <c r="C2113" s="110">
        <v>0.0011954142990512574</v>
      </c>
      <c r="D2113" s="106" t="s">
        <v>437</v>
      </c>
      <c r="E2113" s="106" t="b">
        <v>0</v>
      </c>
      <c r="F2113" s="106" t="b">
        <v>0</v>
      </c>
      <c r="G2113" s="106" t="b">
        <v>0</v>
      </c>
    </row>
    <row r="2114" spans="1:7" ht="15">
      <c r="A2114" s="108" t="s">
        <v>767</v>
      </c>
      <c r="B2114" s="106">
        <v>5</v>
      </c>
      <c r="C2114" s="110">
        <v>0.0011954142990512574</v>
      </c>
      <c r="D2114" s="106" t="s">
        <v>437</v>
      </c>
      <c r="E2114" s="106" t="b">
        <v>0</v>
      </c>
      <c r="F2114" s="106" t="b">
        <v>0</v>
      </c>
      <c r="G2114" s="106" t="b">
        <v>0</v>
      </c>
    </row>
    <row r="2115" spans="1:7" ht="15">
      <c r="A2115" s="108" t="s">
        <v>830</v>
      </c>
      <c r="B2115" s="106">
        <v>5</v>
      </c>
      <c r="C2115" s="110">
        <v>0.001433375459937313</v>
      </c>
      <c r="D2115" s="106" t="s">
        <v>437</v>
      </c>
      <c r="E2115" s="106" t="b">
        <v>0</v>
      </c>
      <c r="F2115" s="106" t="b">
        <v>0</v>
      </c>
      <c r="G2115" s="106" t="b">
        <v>0</v>
      </c>
    </row>
    <row r="2116" spans="1:7" ht="15">
      <c r="A2116" s="108" t="s">
        <v>585</v>
      </c>
      <c r="B2116" s="106">
        <v>5</v>
      </c>
      <c r="C2116" s="110">
        <v>0.0011954142990512574</v>
      </c>
      <c r="D2116" s="106" t="s">
        <v>437</v>
      </c>
      <c r="E2116" s="106" t="b">
        <v>0</v>
      </c>
      <c r="F2116" s="106" t="b">
        <v>0</v>
      </c>
      <c r="G2116" s="106" t="b">
        <v>0</v>
      </c>
    </row>
    <row r="2117" spans="1:7" ht="15">
      <c r="A2117" s="108" t="s">
        <v>836</v>
      </c>
      <c r="B2117" s="106">
        <v>5</v>
      </c>
      <c r="C2117" s="110">
        <v>0.001433375459937313</v>
      </c>
      <c r="D2117" s="106" t="s">
        <v>437</v>
      </c>
      <c r="E2117" s="106" t="b">
        <v>0</v>
      </c>
      <c r="F2117" s="106" t="b">
        <v>0</v>
      </c>
      <c r="G2117" s="106" t="b">
        <v>0</v>
      </c>
    </row>
    <row r="2118" spans="1:7" ht="15">
      <c r="A2118" s="108" t="s">
        <v>833</v>
      </c>
      <c r="B2118" s="106">
        <v>5</v>
      </c>
      <c r="C2118" s="110">
        <v>0.0018401727513751255</v>
      </c>
      <c r="D2118" s="106" t="s">
        <v>437</v>
      </c>
      <c r="E2118" s="106" t="b">
        <v>0</v>
      </c>
      <c r="F2118" s="106" t="b">
        <v>0</v>
      </c>
      <c r="G2118" s="106" t="b">
        <v>0</v>
      </c>
    </row>
    <row r="2119" spans="1:7" ht="15">
      <c r="A2119" s="108" t="s">
        <v>839</v>
      </c>
      <c r="B2119" s="106">
        <v>5</v>
      </c>
      <c r="C2119" s="110">
        <v>0.001433375459937313</v>
      </c>
      <c r="D2119" s="106" t="s">
        <v>437</v>
      </c>
      <c r="E2119" s="106" t="b">
        <v>0</v>
      </c>
      <c r="F2119" s="106" t="b">
        <v>0</v>
      </c>
      <c r="G2119" s="106" t="b">
        <v>0</v>
      </c>
    </row>
    <row r="2120" spans="1:7" ht="15">
      <c r="A2120" s="108" t="s">
        <v>474</v>
      </c>
      <c r="B2120" s="106">
        <v>4</v>
      </c>
      <c r="C2120" s="110">
        <v>0.0011467003679498503</v>
      </c>
      <c r="D2120" s="106" t="s">
        <v>437</v>
      </c>
      <c r="E2120" s="106" t="b">
        <v>0</v>
      </c>
      <c r="F2120" s="106" t="b">
        <v>0</v>
      </c>
      <c r="G2120" s="106" t="b">
        <v>0</v>
      </c>
    </row>
    <row r="2121" spans="1:7" ht="15">
      <c r="A2121" s="108" t="s">
        <v>496</v>
      </c>
      <c r="B2121" s="106">
        <v>4</v>
      </c>
      <c r="C2121" s="110">
        <v>0.0009563314392410059</v>
      </c>
      <c r="D2121" s="106" t="s">
        <v>437</v>
      </c>
      <c r="E2121" s="106" t="b">
        <v>0</v>
      </c>
      <c r="F2121" s="106" t="b">
        <v>0</v>
      </c>
      <c r="G2121" s="106" t="b">
        <v>0</v>
      </c>
    </row>
    <row r="2122" spans="1:7" ht="15">
      <c r="A2122" s="108" t="s">
        <v>695</v>
      </c>
      <c r="B2122" s="106">
        <v>4</v>
      </c>
      <c r="C2122" s="110">
        <v>0.0009563314392410059</v>
      </c>
      <c r="D2122" s="106" t="s">
        <v>437</v>
      </c>
      <c r="E2122" s="106" t="b">
        <v>0</v>
      </c>
      <c r="F2122" s="106" t="b">
        <v>0</v>
      </c>
      <c r="G2122" s="106" t="b">
        <v>0</v>
      </c>
    </row>
    <row r="2123" spans="1:7" ht="15">
      <c r="A2123" s="108" t="s">
        <v>815</v>
      </c>
      <c r="B2123" s="106">
        <v>4</v>
      </c>
      <c r="C2123" s="110">
        <v>0.0009563314392410059</v>
      </c>
      <c r="D2123" s="106" t="s">
        <v>437</v>
      </c>
      <c r="E2123" s="106" t="b">
        <v>0</v>
      </c>
      <c r="F2123" s="106" t="b">
        <v>0</v>
      </c>
      <c r="G2123" s="106" t="b">
        <v>0</v>
      </c>
    </row>
    <row r="2124" spans="1:7" ht="15">
      <c r="A2124" s="108" t="s">
        <v>523</v>
      </c>
      <c r="B2124" s="106">
        <v>4</v>
      </c>
      <c r="C2124" s="110">
        <v>0.0009563314392410059</v>
      </c>
      <c r="D2124" s="106" t="s">
        <v>437</v>
      </c>
      <c r="E2124" s="106" t="b">
        <v>0</v>
      </c>
      <c r="F2124" s="106" t="b">
        <v>0</v>
      </c>
      <c r="G2124" s="106" t="b">
        <v>0</v>
      </c>
    </row>
    <row r="2125" spans="1:7" ht="15">
      <c r="A2125" s="108" t="s">
        <v>589</v>
      </c>
      <c r="B2125" s="106">
        <v>4</v>
      </c>
      <c r="C2125" s="110">
        <v>0.0009563314392410059</v>
      </c>
      <c r="D2125" s="106" t="s">
        <v>437</v>
      </c>
      <c r="E2125" s="106" t="b">
        <v>0</v>
      </c>
      <c r="F2125" s="106" t="b">
        <v>0</v>
      </c>
      <c r="G2125" s="106" t="b">
        <v>0</v>
      </c>
    </row>
    <row r="2126" spans="1:7" ht="15">
      <c r="A2126" s="108" t="s">
        <v>559</v>
      </c>
      <c r="B2126" s="106">
        <v>4</v>
      </c>
      <c r="C2126" s="110">
        <v>0.0009563314392410059</v>
      </c>
      <c r="D2126" s="106" t="s">
        <v>437</v>
      </c>
      <c r="E2126" s="106" t="b">
        <v>0</v>
      </c>
      <c r="F2126" s="106" t="b">
        <v>0</v>
      </c>
      <c r="G2126" s="106" t="b">
        <v>0</v>
      </c>
    </row>
    <row r="2127" spans="1:7" ht="15">
      <c r="A2127" s="108" t="s">
        <v>550</v>
      </c>
      <c r="B2127" s="106">
        <v>4</v>
      </c>
      <c r="C2127" s="110">
        <v>0.0011467003679498503</v>
      </c>
      <c r="D2127" s="106" t="s">
        <v>437</v>
      </c>
      <c r="E2127" s="106" t="b">
        <v>0</v>
      </c>
      <c r="F2127" s="106" t="b">
        <v>0</v>
      </c>
      <c r="G2127" s="106" t="b">
        <v>0</v>
      </c>
    </row>
    <row r="2128" spans="1:7" ht="15">
      <c r="A2128" s="108" t="s">
        <v>518</v>
      </c>
      <c r="B2128" s="106">
        <v>4</v>
      </c>
      <c r="C2128" s="110">
        <v>0.0008212625347996004</v>
      </c>
      <c r="D2128" s="106" t="s">
        <v>437</v>
      </c>
      <c r="E2128" s="106" t="b">
        <v>0</v>
      </c>
      <c r="F2128" s="106" t="b">
        <v>0</v>
      </c>
      <c r="G2128" s="106" t="b">
        <v>0</v>
      </c>
    </row>
    <row r="2129" spans="1:7" ht="15">
      <c r="A2129" s="108" t="s">
        <v>900</v>
      </c>
      <c r="B2129" s="106">
        <v>4</v>
      </c>
      <c r="C2129" s="110">
        <v>0.0009563314392410059</v>
      </c>
      <c r="D2129" s="106" t="s">
        <v>437</v>
      </c>
      <c r="E2129" s="106" t="b">
        <v>0</v>
      </c>
      <c r="F2129" s="106" t="b">
        <v>0</v>
      </c>
      <c r="G2129" s="106" t="b">
        <v>0</v>
      </c>
    </row>
    <row r="2130" spans="1:7" ht="15">
      <c r="A2130" s="108" t="s">
        <v>606</v>
      </c>
      <c r="B2130" s="106">
        <v>4</v>
      </c>
      <c r="C2130" s="110">
        <v>0.0008212625347996004</v>
      </c>
      <c r="D2130" s="106" t="s">
        <v>437</v>
      </c>
      <c r="E2130" s="106" t="b">
        <v>0</v>
      </c>
      <c r="F2130" s="106" t="b">
        <v>0</v>
      </c>
      <c r="G2130" s="106" t="b">
        <v>0</v>
      </c>
    </row>
    <row r="2131" spans="1:7" ht="15">
      <c r="A2131" s="108" t="s">
        <v>755</v>
      </c>
      <c r="B2131" s="106">
        <v>4</v>
      </c>
      <c r="C2131" s="110">
        <v>0.0008212625347996004</v>
      </c>
      <c r="D2131" s="106" t="s">
        <v>437</v>
      </c>
      <c r="E2131" s="106" t="b">
        <v>0</v>
      </c>
      <c r="F2131" s="106" t="b">
        <v>0</v>
      </c>
      <c r="G2131" s="106" t="b">
        <v>0</v>
      </c>
    </row>
    <row r="2132" spans="1:7" ht="15">
      <c r="A2132" s="108" t="s">
        <v>495</v>
      </c>
      <c r="B2132" s="106">
        <v>4</v>
      </c>
      <c r="C2132" s="110">
        <v>0.0008212625347996004</v>
      </c>
      <c r="D2132" s="106" t="s">
        <v>437</v>
      </c>
      <c r="E2132" s="106" t="b">
        <v>0</v>
      </c>
      <c r="F2132" s="106" t="b">
        <v>0</v>
      </c>
      <c r="G2132" s="106" t="b">
        <v>0</v>
      </c>
    </row>
    <row r="2133" spans="1:7" ht="15">
      <c r="A2133" s="108" t="s">
        <v>597</v>
      </c>
      <c r="B2133" s="106">
        <v>4</v>
      </c>
      <c r="C2133" s="110">
        <v>0.0009563314392410059</v>
      </c>
      <c r="D2133" s="106" t="s">
        <v>437</v>
      </c>
      <c r="E2133" s="106" t="b">
        <v>0</v>
      </c>
      <c r="F2133" s="106" t="b">
        <v>0</v>
      </c>
      <c r="G2133" s="106" t="b">
        <v>0</v>
      </c>
    </row>
    <row r="2134" spans="1:7" ht="15">
      <c r="A2134" s="108" t="s">
        <v>942</v>
      </c>
      <c r="B2134" s="106">
        <v>4</v>
      </c>
      <c r="C2134" s="110">
        <v>0.0014721382011001003</v>
      </c>
      <c r="D2134" s="106" t="s">
        <v>437</v>
      </c>
      <c r="E2134" s="106" t="b">
        <v>0</v>
      </c>
      <c r="F2134" s="106" t="b">
        <v>0</v>
      </c>
      <c r="G2134" s="106" t="b">
        <v>0</v>
      </c>
    </row>
    <row r="2135" spans="1:7" ht="15">
      <c r="A2135" s="108" t="s">
        <v>661</v>
      </c>
      <c r="B2135" s="106">
        <v>4</v>
      </c>
      <c r="C2135" s="110">
        <v>0.0009563314392410059</v>
      </c>
      <c r="D2135" s="106" t="s">
        <v>437</v>
      </c>
      <c r="E2135" s="106" t="b">
        <v>0</v>
      </c>
      <c r="F2135" s="106" t="b">
        <v>0</v>
      </c>
      <c r="G2135" s="106" t="b">
        <v>0</v>
      </c>
    </row>
    <row r="2136" spans="1:7" ht="15">
      <c r="A2136" s="108" t="s">
        <v>577</v>
      </c>
      <c r="B2136" s="106">
        <v>4</v>
      </c>
      <c r="C2136" s="110">
        <v>0.0011467003679498503</v>
      </c>
      <c r="D2136" s="106" t="s">
        <v>437</v>
      </c>
      <c r="E2136" s="106" t="b">
        <v>0</v>
      </c>
      <c r="F2136" s="106" t="b">
        <v>0</v>
      </c>
      <c r="G2136" s="106" t="b">
        <v>0</v>
      </c>
    </row>
    <row r="2137" spans="1:7" ht="15">
      <c r="A2137" s="108" t="s">
        <v>722</v>
      </c>
      <c r="B2137" s="106">
        <v>4</v>
      </c>
      <c r="C2137" s="110">
        <v>0.0009563314392410059</v>
      </c>
      <c r="D2137" s="106" t="s">
        <v>437</v>
      </c>
      <c r="E2137" s="106" t="b">
        <v>0</v>
      </c>
      <c r="F2137" s="106" t="b">
        <v>0</v>
      </c>
      <c r="G2137" s="106" t="b">
        <v>0</v>
      </c>
    </row>
    <row r="2138" spans="1:7" ht="15">
      <c r="A2138" s="108" t="s">
        <v>246</v>
      </c>
      <c r="B2138" s="106">
        <v>4</v>
      </c>
      <c r="C2138" s="110">
        <v>0.0011467003679498503</v>
      </c>
      <c r="D2138" s="106" t="s">
        <v>437</v>
      </c>
      <c r="E2138" s="106" t="b">
        <v>0</v>
      </c>
      <c r="F2138" s="106" t="b">
        <v>0</v>
      </c>
      <c r="G2138" s="106" t="b">
        <v>0</v>
      </c>
    </row>
    <row r="2139" spans="1:7" ht="15">
      <c r="A2139" s="108" t="s">
        <v>901</v>
      </c>
      <c r="B2139" s="106">
        <v>4</v>
      </c>
      <c r="C2139" s="110">
        <v>0.0008212625347996004</v>
      </c>
      <c r="D2139" s="106" t="s">
        <v>437</v>
      </c>
      <c r="E2139" s="106" t="b">
        <v>0</v>
      </c>
      <c r="F2139" s="106" t="b">
        <v>0</v>
      </c>
      <c r="G2139" s="106" t="b">
        <v>0</v>
      </c>
    </row>
    <row r="2140" spans="1:7" ht="15">
      <c r="A2140" s="108" t="s">
        <v>617</v>
      </c>
      <c r="B2140" s="106">
        <v>4</v>
      </c>
      <c r="C2140" s="110">
        <v>0.0011467003679498503</v>
      </c>
      <c r="D2140" s="106" t="s">
        <v>437</v>
      </c>
      <c r="E2140" s="106" t="b">
        <v>0</v>
      </c>
      <c r="F2140" s="106" t="b">
        <v>0</v>
      </c>
      <c r="G2140" s="106" t="b">
        <v>0</v>
      </c>
    </row>
    <row r="2141" spans="1:7" ht="15">
      <c r="A2141" s="108" t="s">
        <v>533</v>
      </c>
      <c r="B2141" s="106">
        <v>4</v>
      </c>
      <c r="C2141" s="110">
        <v>0.0009563314392410059</v>
      </c>
      <c r="D2141" s="106" t="s">
        <v>437</v>
      </c>
      <c r="E2141" s="106" t="b">
        <v>0</v>
      </c>
      <c r="F2141" s="106" t="b">
        <v>0</v>
      </c>
      <c r="G2141" s="106" t="b">
        <v>0</v>
      </c>
    </row>
    <row r="2142" spans="1:7" ht="15">
      <c r="A2142" s="108" t="s">
        <v>834</v>
      </c>
      <c r="B2142" s="106">
        <v>4</v>
      </c>
      <c r="C2142" s="110">
        <v>0.0009563314392410059</v>
      </c>
      <c r="D2142" s="106" t="s">
        <v>437</v>
      </c>
      <c r="E2142" s="106" t="b">
        <v>0</v>
      </c>
      <c r="F2142" s="106" t="b">
        <v>0</v>
      </c>
      <c r="G2142" s="106" t="b">
        <v>0</v>
      </c>
    </row>
    <row r="2143" spans="1:7" ht="15">
      <c r="A2143" s="108" t="s">
        <v>600</v>
      </c>
      <c r="B2143" s="106">
        <v>4</v>
      </c>
      <c r="C2143" s="110">
        <v>0.0008212625347996004</v>
      </c>
      <c r="D2143" s="106" t="s">
        <v>437</v>
      </c>
      <c r="E2143" s="106" t="b">
        <v>0</v>
      </c>
      <c r="F2143" s="106" t="b">
        <v>0</v>
      </c>
      <c r="G2143" s="106" t="b">
        <v>0</v>
      </c>
    </row>
    <row r="2144" spans="1:7" ht="15">
      <c r="A2144" s="108" t="s">
        <v>662</v>
      </c>
      <c r="B2144" s="106">
        <v>4</v>
      </c>
      <c r="C2144" s="110">
        <v>0.0008212625347996004</v>
      </c>
      <c r="D2144" s="106" t="s">
        <v>437</v>
      </c>
      <c r="E2144" s="106" t="b">
        <v>0</v>
      </c>
      <c r="F2144" s="106" t="b">
        <v>0</v>
      </c>
      <c r="G2144" s="106" t="b">
        <v>0</v>
      </c>
    </row>
    <row r="2145" spans="1:7" ht="15">
      <c r="A2145" s="108" t="s">
        <v>645</v>
      </c>
      <c r="B2145" s="106">
        <v>4</v>
      </c>
      <c r="C2145" s="110">
        <v>0.0014721382011001003</v>
      </c>
      <c r="D2145" s="106" t="s">
        <v>437</v>
      </c>
      <c r="E2145" s="106" t="b">
        <v>0</v>
      </c>
      <c r="F2145" s="106" t="b">
        <v>0</v>
      </c>
      <c r="G2145" s="106" t="b">
        <v>0</v>
      </c>
    </row>
    <row r="2146" spans="1:7" ht="15">
      <c r="A2146" s="108" t="s">
        <v>889</v>
      </c>
      <c r="B2146" s="106">
        <v>4</v>
      </c>
      <c r="C2146" s="110">
        <v>0.0014721382011001003</v>
      </c>
      <c r="D2146" s="106" t="s">
        <v>437</v>
      </c>
      <c r="E2146" s="106" t="b">
        <v>0</v>
      </c>
      <c r="F2146" s="106" t="b">
        <v>0</v>
      </c>
      <c r="G2146" s="106" t="b">
        <v>0</v>
      </c>
    </row>
    <row r="2147" spans="1:7" ht="15">
      <c r="A2147" s="108" t="s">
        <v>647</v>
      </c>
      <c r="B2147" s="106">
        <v>4</v>
      </c>
      <c r="C2147" s="110">
        <v>0.0011467003679498503</v>
      </c>
      <c r="D2147" s="106" t="s">
        <v>437</v>
      </c>
      <c r="E2147" s="106" t="b">
        <v>0</v>
      </c>
      <c r="F2147" s="106" t="b">
        <v>0</v>
      </c>
      <c r="G2147" s="106" t="b">
        <v>0</v>
      </c>
    </row>
    <row r="2148" spans="1:7" ht="15">
      <c r="A2148" s="108" t="s">
        <v>890</v>
      </c>
      <c r="B2148" s="106">
        <v>4</v>
      </c>
      <c r="C2148" s="110">
        <v>0.0014721382011001003</v>
      </c>
      <c r="D2148" s="106" t="s">
        <v>437</v>
      </c>
      <c r="E2148" s="106" t="b">
        <v>0</v>
      </c>
      <c r="F2148" s="106" t="b">
        <v>0</v>
      </c>
      <c r="G2148" s="106" t="b">
        <v>0</v>
      </c>
    </row>
    <row r="2149" spans="1:7" ht="15">
      <c r="A2149" s="108" t="s">
        <v>542</v>
      </c>
      <c r="B2149" s="106">
        <v>4</v>
      </c>
      <c r="C2149" s="110">
        <v>0.0009563314392410059</v>
      </c>
      <c r="D2149" s="106" t="s">
        <v>437</v>
      </c>
      <c r="E2149" s="106" t="b">
        <v>0</v>
      </c>
      <c r="F2149" s="106" t="b">
        <v>0</v>
      </c>
      <c r="G2149" s="106" t="b">
        <v>0</v>
      </c>
    </row>
    <row r="2150" spans="1:7" ht="15">
      <c r="A2150" s="108" t="s">
        <v>517</v>
      </c>
      <c r="B2150" s="106">
        <v>4</v>
      </c>
      <c r="C2150" s="110">
        <v>0.0011467003679498503</v>
      </c>
      <c r="D2150" s="106" t="s">
        <v>437</v>
      </c>
      <c r="E2150" s="106" t="b">
        <v>0</v>
      </c>
      <c r="F2150" s="106" t="b">
        <v>0</v>
      </c>
      <c r="G2150" s="106" t="b">
        <v>0</v>
      </c>
    </row>
    <row r="2151" spans="1:7" ht="15">
      <c r="A2151" s="108" t="s">
        <v>541</v>
      </c>
      <c r="B2151" s="106">
        <v>4</v>
      </c>
      <c r="C2151" s="110">
        <v>0.0009563314392410059</v>
      </c>
      <c r="D2151" s="106" t="s">
        <v>437</v>
      </c>
      <c r="E2151" s="106" t="b">
        <v>0</v>
      </c>
      <c r="F2151" s="106" t="b">
        <v>0</v>
      </c>
      <c r="G2151" s="106" t="b">
        <v>0</v>
      </c>
    </row>
    <row r="2152" spans="1:7" ht="15">
      <c r="A2152" s="108" t="s">
        <v>578</v>
      </c>
      <c r="B2152" s="106">
        <v>4</v>
      </c>
      <c r="C2152" s="110">
        <v>0.0009563314392410059</v>
      </c>
      <c r="D2152" s="106" t="s">
        <v>437</v>
      </c>
      <c r="E2152" s="106" t="b">
        <v>0</v>
      </c>
      <c r="F2152" s="106" t="b">
        <v>0</v>
      </c>
      <c r="G2152" s="106" t="b">
        <v>0</v>
      </c>
    </row>
    <row r="2153" spans="1:7" ht="15">
      <c r="A2153" s="108" t="s">
        <v>765</v>
      </c>
      <c r="B2153" s="106">
        <v>4</v>
      </c>
      <c r="C2153" s="110">
        <v>0.0009563314392410059</v>
      </c>
      <c r="D2153" s="106" t="s">
        <v>437</v>
      </c>
      <c r="E2153" s="106" t="b">
        <v>0</v>
      </c>
      <c r="F2153" s="106" t="b">
        <v>0</v>
      </c>
      <c r="G2153" s="106" t="b">
        <v>0</v>
      </c>
    </row>
    <row r="2154" spans="1:7" ht="15">
      <c r="A2154" s="108" t="s">
        <v>946</v>
      </c>
      <c r="B2154" s="106">
        <v>4</v>
      </c>
      <c r="C2154" s="110">
        <v>0.0011467003679498503</v>
      </c>
      <c r="D2154" s="106" t="s">
        <v>437</v>
      </c>
      <c r="E2154" s="106" t="b">
        <v>0</v>
      </c>
      <c r="F2154" s="106" t="b">
        <v>0</v>
      </c>
      <c r="G2154" s="106" t="b">
        <v>0</v>
      </c>
    </row>
    <row r="2155" spans="1:7" ht="15">
      <c r="A2155" s="108" t="s">
        <v>775</v>
      </c>
      <c r="B2155" s="106">
        <v>4</v>
      </c>
      <c r="C2155" s="110">
        <v>0.0011467003679498503</v>
      </c>
      <c r="D2155" s="106" t="s">
        <v>437</v>
      </c>
      <c r="E2155" s="106" t="b">
        <v>0</v>
      </c>
      <c r="F2155" s="106" t="b">
        <v>0</v>
      </c>
      <c r="G2155" s="106" t="b">
        <v>0</v>
      </c>
    </row>
    <row r="2156" spans="1:7" ht="15">
      <c r="A2156" s="108" t="s">
        <v>632</v>
      </c>
      <c r="B2156" s="106">
        <v>4</v>
      </c>
      <c r="C2156" s="110">
        <v>0.0014721382011001003</v>
      </c>
      <c r="D2156" s="106" t="s">
        <v>437</v>
      </c>
      <c r="E2156" s="106" t="b">
        <v>0</v>
      </c>
      <c r="F2156" s="106" t="b">
        <v>0</v>
      </c>
      <c r="G2156" s="106" t="b">
        <v>0</v>
      </c>
    </row>
    <row r="2157" spans="1:7" ht="15">
      <c r="A2157" s="108" t="s">
        <v>932</v>
      </c>
      <c r="B2157" s="106">
        <v>4</v>
      </c>
      <c r="C2157" s="110">
        <v>0.0011467003679498503</v>
      </c>
      <c r="D2157" s="106" t="s">
        <v>437</v>
      </c>
      <c r="E2157" s="106" t="b">
        <v>0</v>
      </c>
      <c r="F2157" s="106" t="b">
        <v>0</v>
      </c>
      <c r="G2157" s="106" t="b">
        <v>0</v>
      </c>
    </row>
    <row r="2158" spans="1:7" ht="15">
      <c r="A2158" s="108" t="s">
        <v>709</v>
      </c>
      <c r="B2158" s="106">
        <v>4</v>
      </c>
      <c r="C2158" s="110">
        <v>0.0011467003679498503</v>
      </c>
      <c r="D2158" s="106" t="s">
        <v>437</v>
      </c>
      <c r="E2158" s="106" t="b">
        <v>0</v>
      </c>
      <c r="F2158" s="106" t="b">
        <v>0</v>
      </c>
      <c r="G2158" s="106" t="b">
        <v>0</v>
      </c>
    </row>
    <row r="2159" spans="1:7" ht="15">
      <c r="A2159" s="108" t="s">
        <v>716</v>
      </c>
      <c r="B2159" s="106">
        <v>4</v>
      </c>
      <c r="C2159" s="110">
        <v>0.0014721382011001003</v>
      </c>
      <c r="D2159" s="106" t="s">
        <v>437</v>
      </c>
      <c r="E2159" s="106" t="b">
        <v>0</v>
      </c>
      <c r="F2159" s="106" t="b">
        <v>0</v>
      </c>
      <c r="G2159" s="106" t="b">
        <v>0</v>
      </c>
    </row>
    <row r="2160" spans="1:7" ht="15">
      <c r="A2160" s="108" t="s">
        <v>1088</v>
      </c>
      <c r="B2160" s="106">
        <v>3</v>
      </c>
      <c r="C2160" s="110">
        <v>0.0011041036508250752</v>
      </c>
      <c r="D2160" s="106" t="s">
        <v>437</v>
      </c>
      <c r="E2160" s="106" t="b">
        <v>0</v>
      </c>
      <c r="F2160" s="106" t="b">
        <v>0</v>
      </c>
      <c r="G2160" s="106" t="b">
        <v>0</v>
      </c>
    </row>
    <row r="2161" spans="1:7" ht="15">
      <c r="A2161" s="108" t="s">
        <v>655</v>
      </c>
      <c r="B2161" s="106">
        <v>3</v>
      </c>
      <c r="C2161" s="110">
        <v>0.0008600252759623878</v>
      </c>
      <c r="D2161" s="106" t="s">
        <v>437</v>
      </c>
      <c r="E2161" s="106" t="b">
        <v>0</v>
      </c>
      <c r="F2161" s="106" t="b">
        <v>0</v>
      </c>
      <c r="G2161" s="106" t="b">
        <v>0</v>
      </c>
    </row>
    <row r="2162" spans="1:7" ht="15">
      <c r="A2162" s="108" t="s">
        <v>730</v>
      </c>
      <c r="B2162" s="106">
        <v>3</v>
      </c>
      <c r="C2162" s="110">
        <v>0.0008600252759623878</v>
      </c>
      <c r="D2162" s="106" t="s">
        <v>437</v>
      </c>
      <c r="E2162" s="106" t="b">
        <v>0</v>
      </c>
      <c r="F2162" s="106" t="b">
        <v>0</v>
      </c>
      <c r="G2162" s="106" t="b">
        <v>0</v>
      </c>
    </row>
    <row r="2163" spans="1:7" ht="15">
      <c r="A2163" s="108" t="s">
        <v>1048</v>
      </c>
      <c r="B2163" s="106">
        <v>3</v>
      </c>
      <c r="C2163" s="110">
        <v>0.0008600252759623878</v>
      </c>
      <c r="D2163" s="106" t="s">
        <v>437</v>
      </c>
      <c r="E2163" s="106" t="b">
        <v>0</v>
      </c>
      <c r="F2163" s="106" t="b">
        <v>0</v>
      </c>
      <c r="G2163" s="106" t="b">
        <v>0</v>
      </c>
    </row>
    <row r="2164" spans="1:7" ht="15">
      <c r="A2164" s="108" t="s">
        <v>1053</v>
      </c>
      <c r="B2164" s="106">
        <v>3</v>
      </c>
      <c r="C2164" s="110">
        <v>0.0008600252759623878</v>
      </c>
      <c r="D2164" s="106" t="s">
        <v>437</v>
      </c>
      <c r="E2164" s="106" t="b">
        <v>0</v>
      </c>
      <c r="F2164" s="106" t="b">
        <v>0</v>
      </c>
      <c r="G2164" s="106" t="b">
        <v>0</v>
      </c>
    </row>
    <row r="2165" spans="1:7" ht="15">
      <c r="A2165" s="108" t="s">
        <v>648</v>
      </c>
      <c r="B2165" s="106">
        <v>3</v>
      </c>
      <c r="C2165" s="110">
        <v>0.0007172485794307544</v>
      </c>
      <c r="D2165" s="106" t="s">
        <v>437</v>
      </c>
      <c r="E2165" s="106" t="b">
        <v>0</v>
      </c>
      <c r="F2165" s="106" t="b">
        <v>0</v>
      </c>
      <c r="G2165" s="106" t="b">
        <v>0</v>
      </c>
    </row>
    <row r="2166" spans="1:7" ht="15">
      <c r="A2166" s="108" t="s">
        <v>916</v>
      </c>
      <c r="B2166" s="106">
        <v>3</v>
      </c>
      <c r="C2166" s="110">
        <v>0.0011041036508250752</v>
      </c>
      <c r="D2166" s="106" t="s">
        <v>437</v>
      </c>
      <c r="E2166" s="106" t="b">
        <v>0</v>
      </c>
      <c r="F2166" s="106" t="b">
        <v>0</v>
      </c>
      <c r="G2166" s="106" t="b">
        <v>0</v>
      </c>
    </row>
    <row r="2167" spans="1:7" ht="15">
      <c r="A2167" s="108" t="s">
        <v>898</v>
      </c>
      <c r="B2167" s="106">
        <v>3</v>
      </c>
      <c r="C2167" s="110">
        <v>0.0008600252759623878</v>
      </c>
      <c r="D2167" s="106" t="s">
        <v>437</v>
      </c>
      <c r="E2167" s="106" t="b">
        <v>0</v>
      </c>
      <c r="F2167" s="106" t="b">
        <v>0</v>
      </c>
      <c r="G2167" s="106" t="b">
        <v>0</v>
      </c>
    </row>
    <row r="2168" spans="1:7" ht="15">
      <c r="A2168" s="108" t="s">
        <v>743</v>
      </c>
      <c r="B2168" s="106">
        <v>3</v>
      </c>
      <c r="C2168" s="110">
        <v>0.0011041036508250752</v>
      </c>
      <c r="D2168" s="106" t="s">
        <v>437</v>
      </c>
      <c r="E2168" s="106" t="b">
        <v>0</v>
      </c>
      <c r="F2168" s="106" t="b">
        <v>0</v>
      </c>
      <c r="G2168" s="106" t="b">
        <v>0</v>
      </c>
    </row>
    <row r="2169" spans="1:7" ht="15">
      <c r="A2169" s="108" t="s">
        <v>613</v>
      </c>
      <c r="B2169" s="106">
        <v>3</v>
      </c>
      <c r="C2169" s="110">
        <v>0.0007172485794307544</v>
      </c>
      <c r="D2169" s="106" t="s">
        <v>437</v>
      </c>
      <c r="E2169" s="106" t="b">
        <v>0</v>
      </c>
      <c r="F2169" s="106" t="b">
        <v>0</v>
      </c>
      <c r="G2169" s="106" t="b">
        <v>0</v>
      </c>
    </row>
    <row r="2170" spans="1:7" ht="15">
      <c r="A2170" s="108" t="s">
        <v>615</v>
      </c>
      <c r="B2170" s="106">
        <v>3</v>
      </c>
      <c r="C2170" s="110">
        <v>0.0007172485794307544</v>
      </c>
      <c r="D2170" s="106" t="s">
        <v>437</v>
      </c>
      <c r="E2170" s="106" t="b">
        <v>0</v>
      </c>
      <c r="F2170" s="106" t="b">
        <v>0</v>
      </c>
      <c r="G2170" s="106" t="b">
        <v>0</v>
      </c>
    </row>
    <row r="2171" spans="1:7" ht="15">
      <c r="A2171" s="108" t="s">
        <v>705</v>
      </c>
      <c r="B2171" s="106">
        <v>3</v>
      </c>
      <c r="C2171" s="110">
        <v>0.0008600252759623878</v>
      </c>
      <c r="D2171" s="106" t="s">
        <v>437</v>
      </c>
      <c r="E2171" s="106" t="b">
        <v>0</v>
      </c>
      <c r="F2171" s="106" t="b">
        <v>0</v>
      </c>
      <c r="G2171" s="106" t="b">
        <v>0</v>
      </c>
    </row>
    <row r="2172" spans="1:7" ht="15">
      <c r="A2172" s="108" t="s">
        <v>1108</v>
      </c>
      <c r="B2172" s="106">
        <v>3</v>
      </c>
      <c r="C2172" s="110">
        <v>0.0008600252759623878</v>
      </c>
      <c r="D2172" s="106" t="s">
        <v>437</v>
      </c>
      <c r="E2172" s="106" t="b">
        <v>0</v>
      </c>
      <c r="F2172" s="106" t="b">
        <v>0</v>
      </c>
      <c r="G2172" s="106" t="b">
        <v>0</v>
      </c>
    </row>
    <row r="2173" spans="1:7" ht="15">
      <c r="A2173" s="108" t="s">
        <v>904</v>
      </c>
      <c r="B2173" s="106">
        <v>3</v>
      </c>
      <c r="C2173" s="110">
        <v>0.0008600252759623878</v>
      </c>
      <c r="D2173" s="106" t="s">
        <v>437</v>
      </c>
      <c r="E2173" s="106" t="b">
        <v>0</v>
      </c>
      <c r="F2173" s="106" t="b">
        <v>0</v>
      </c>
      <c r="G2173" s="106" t="b">
        <v>0</v>
      </c>
    </row>
    <row r="2174" spans="1:7" ht="15">
      <c r="A2174" s="108" t="s">
        <v>1112</v>
      </c>
      <c r="B2174" s="106">
        <v>3</v>
      </c>
      <c r="C2174" s="110">
        <v>0.0011041036508250752</v>
      </c>
      <c r="D2174" s="106" t="s">
        <v>437</v>
      </c>
      <c r="E2174" s="106" t="b">
        <v>0</v>
      </c>
      <c r="F2174" s="106" t="b">
        <v>0</v>
      </c>
      <c r="G2174" s="106" t="b">
        <v>0</v>
      </c>
    </row>
    <row r="2175" spans="1:7" ht="15">
      <c r="A2175" s="108" t="s">
        <v>657</v>
      </c>
      <c r="B2175" s="106">
        <v>3</v>
      </c>
      <c r="C2175" s="110">
        <v>0.0007172485794307544</v>
      </c>
      <c r="D2175" s="106" t="s">
        <v>437</v>
      </c>
      <c r="E2175" s="106" t="b">
        <v>0</v>
      </c>
      <c r="F2175" s="106" t="b">
        <v>0</v>
      </c>
      <c r="G2175" s="106" t="b">
        <v>0</v>
      </c>
    </row>
    <row r="2176" spans="1:7" ht="15">
      <c r="A2176" s="108" t="s">
        <v>622</v>
      </c>
      <c r="B2176" s="106">
        <v>3</v>
      </c>
      <c r="C2176" s="110">
        <v>0.0007172485794307544</v>
      </c>
      <c r="D2176" s="106" t="s">
        <v>437</v>
      </c>
      <c r="E2176" s="106" t="b">
        <v>0</v>
      </c>
      <c r="F2176" s="106" t="b">
        <v>0</v>
      </c>
      <c r="G2176" s="106" t="b">
        <v>0</v>
      </c>
    </row>
    <row r="2177" spans="1:7" ht="15">
      <c r="A2177" s="108" t="s">
        <v>553</v>
      </c>
      <c r="B2177" s="106">
        <v>3</v>
      </c>
      <c r="C2177" s="110">
        <v>0.0011041036508250752</v>
      </c>
      <c r="D2177" s="106" t="s">
        <v>437</v>
      </c>
      <c r="E2177" s="106" t="b">
        <v>0</v>
      </c>
      <c r="F2177" s="106" t="b">
        <v>0</v>
      </c>
      <c r="G2177" s="106" t="b">
        <v>0</v>
      </c>
    </row>
    <row r="2178" spans="1:7" ht="15">
      <c r="A2178" s="108" t="s">
        <v>1118</v>
      </c>
      <c r="B2178" s="106">
        <v>3</v>
      </c>
      <c r="C2178" s="110">
        <v>0.0011041036508250752</v>
      </c>
      <c r="D2178" s="106" t="s">
        <v>437</v>
      </c>
      <c r="E2178" s="106" t="b">
        <v>0</v>
      </c>
      <c r="F2178" s="106" t="b">
        <v>0</v>
      </c>
      <c r="G2178" s="106" t="b">
        <v>0</v>
      </c>
    </row>
    <row r="2179" spans="1:7" ht="15">
      <c r="A2179" s="108" t="s">
        <v>1054</v>
      </c>
      <c r="B2179" s="106">
        <v>3</v>
      </c>
      <c r="C2179" s="110">
        <v>0.0007172485794307544</v>
      </c>
      <c r="D2179" s="106" t="s">
        <v>437</v>
      </c>
      <c r="E2179" s="106" t="b">
        <v>0</v>
      </c>
      <c r="F2179" s="106" t="b">
        <v>0</v>
      </c>
      <c r="G2179" s="106" t="b">
        <v>0</v>
      </c>
    </row>
    <row r="2180" spans="1:7" ht="15">
      <c r="A2180" s="108" t="s">
        <v>734</v>
      </c>
      <c r="B2180" s="106">
        <v>3</v>
      </c>
      <c r="C2180" s="110">
        <v>0.0011041036508250752</v>
      </c>
      <c r="D2180" s="106" t="s">
        <v>437</v>
      </c>
      <c r="E2180" s="106" t="b">
        <v>0</v>
      </c>
      <c r="F2180" s="106" t="b">
        <v>0</v>
      </c>
      <c r="G2180" s="106" t="b">
        <v>0</v>
      </c>
    </row>
    <row r="2181" spans="1:7" ht="15">
      <c r="A2181" s="108" t="s">
        <v>644</v>
      </c>
      <c r="B2181" s="106">
        <v>3</v>
      </c>
      <c r="C2181" s="110">
        <v>0.0007172485794307544</v>
      </c>
      <c r="D2181" s="106" t="s">
        <v>437</v>
      </c>
      <c r="E2181" s="106" t="b">
        <v>0</v>
      </c>
      <c r="F2181" s="106" t="b">
        <v>0</v>
      </c>
      <c r="G2181" s="106" t="b">
        <v>0</v>
      </c>
    </row>
    <row r="2182" spans="1:7" ht="15">
      <c r="A2182" s="108" t="s">
        <v>702</v>
      </c>
      <c r="B2182" s="106">
        <v>3</v>
      </c>
      <c r="C2182" s="110">
        <v>0.0008600252759623878</v>
      </c>
      <c r="D2182" s="106" t="s">
        <v>437</v>
      </c>
      <c r="E2182" s="106" t="b">
        <v>0</v>
      </c>
      <c r="F2182" s="106" t="b">
        <v>0</v>
      </c>
      <c r="G2182" s="106" t="b">
        <v>0</v>
      </c>
    </row>
    <row r="2183" spans="1:7" ht="15">
      <c r="A2183" s="108" t="s">
        <v>803</v>
      </c>
      <c r="B2183" s="106">
        <v>3</v>
      </c>
      <c r="C2183" s="110">
        <v>0.0008600252759623878</v>
      </c>
      <c r="D2183" s="106" t="s">
        <v>437</v>
      </c>
      <c r="E2183" s="106" t="b">
        <v>0</v>
      </c>
      <c r="F2183" s="106" t="b">
        <v>0</v>
      </c>
      <c r="G2183" s="106" t="b">
        <v>0</v>
      </c>
    </row>
    <row r="2184" spans="1:7" ht="15">
      <c r="A2184" s="108" t="s">
        <v>902</v>
      </c>
      <c r="B2184" s="106">
        <v>3</v>
      </c>
      <c r="C2184" s="110">
        <v>0.0008600252759623878</v>
      </c>
      <c r="D2184" s="106" t="s">
        <v>437</v>
      </c>
      <c r="E2184" s="106" t="b">
        <v>0</v>
      </c>
      <c r="F2184" s="106" t="b">
        <v>0</v>
      </c>
      <c r="G2184" s="106" t="b">
        <v>0</v>
      </c>
    </row>
    <row r="2185" spans="1:7" ht="15">
      <c r="A2185" s="108" t="s">
        <v>708</v>
      </c>
      <c r="B2185" s="106">
        <v>3</v>
      </c>
      <c r="C2185" s="110">
        <v>0.0008600252759623878</v>
      </c>
      <c r="D2185" s="106" t="s">
        <v>437</v>
      </c>
      <c r="E2185" s="106" t="b">
        <v>0</v>
      </c>
      <c r="F2185" s="106" t="b">
        <v>0</v>
      </c>
      <c r="G2185" s="106" t="b">
        <v>0</v>
      </c>
    </row>
    <row r="2186" spans="1:7" ht="15">
      <c r="A2186" s="108" t="s">
        <v>935</v>
      </c>
      <c r="B2186" s="106">
        <v>3</v>
      </c>
      <c r="C2186" s="110">
        <v>0.0008600252759623878</v>
      </c>
      <c r="D2186" s="106" t="s">
        <v>437</v>
      </c>
      <c r="E2186" s="106" t="b">
        <v>0</v>
      </c>
      <c r="F2186" s="106" t="b">
        <v>0</v>
      </c>
      <c r="G2186" s="106" t="b">
        <v>0</v>
      </c>
    </row>
    <row r="2187" spans="1:7" ht="15">
      <c r="A2187" s="108" t="s">
        <v>938</v>
      </c>
      <c r="B2187" s="106">
        <v>3</v>
      </c>
      <c r="C2187" s="110">
        <v>0.0007172485794307544</v>
      </c>
      <c r="D2187" s="106" t="s">
        <v>437</v>
      </c>
      <c r="E2187" s="106" t="b">
        <v>0</v>
      </c>
      <c r="F2187" s="106" t="b">
        <v>0</v>
      </c>
      <c r="G2187" s="106" t="b">
        <v>0</v>
      </c>
    </row>
    <row r="2188" spans="1:7" ht="15">
      <c r="A2188" s="108" t="s">
        <v>625</v>
      </c>
      <c r="B2188" s="106">
        <v>3</v>
      </c>
      <c r="C2188" s="110">
        <v>0.0008600252759623878</v>
      </c>
      <c r="D2188" s="106" t="s">
        <v>437</v>
      </c>
      <c r="E2188" s="106" t="b">
        <v>0</v>
      </c>
      <c r="F2188" s="106" t="b">
        <v>0</v>
      </c>
      <c r="G2188" s="106" t="b">
        <v>0</v>
      </c>
    </row>
    <row r="2189" spans="1:7" ht="15">
      <c r="A2189" s="108" t="s">
        <v>663</v>
      </c>
      <c r="B2189" s="106">
        <v>3</v>
      </c>
      <c r="C2189" s="110">
        <v>0.0007172485794307544</v>
      </c>
      <c r="D2189" s="106" t="s">
        <v>437</v>
      </c>
      <c r="E2189" s="106" t="b">
        <v>0</v>
      </c>
      <c r="F2189" s="106" t="b">
        <v>0</v>
      </c>
      <c r="G2189" s="106" t="b">
        <v>0</v>
      </c>
    </row>
    <row r="2190" spans="1:7" ht="15">
      <c r="A2190" s="108" t="s">
        <v>711</v>
      </c>
      <c r="B2190" s="106">
        <v>3</v>
      </c>
      <c r="C2190" s="110">
        <v>0.0007172485794307544</v>
      </c>
      <c r="D2190" s="106" t="s">
        <v>437</v>
      </c>
      <c r="E2190" s="106" t="b">
        <v>0</v>
      </c>
      <c r="F2190" s="106" t="b">
        <v>0</v>
      </c>
      <c r="G2190" s="106" t="b">
        <v>0</v>
      </c>
    </row>
    <row r="2191" spans="1:7" ht="15">
      <c r="A2191" s="108" t="s">
        <v>939</v>
      </c>
      <c r="B2191" s="106">
        <v>3</v>
      </c>
      <c r="C2191" s="110">
        <v>0.0008600252759623878</v>
      </c>
      <c r="D2191" s="106" t="s">
        <v>437</v>
      </c>
      <c r="E2191" s="106" t="b">
        <v>0</v>
      </c>
      <c r="F2191" s="106" t="b">
        <v>0</v>
      </c>
      <c r="G2191" s="106" t="b">
        <v>0</v>
      </c>
    </row>
    <row r="2192" spans="1:7" ht="15">
      <c r="A2192" s="108" t="s">
        <v>940</v>
      </c>
      <c r="B2192" s="106">
        <v>3</v>
      </c>
      <c r="C2192" s="110">
        <v>0.0007172485794307544</v>
      </c>
      <c r="D2192" s="106" t="s">
        <v>437</v>
      </c>
      <c r="E2192" s="106" t="b">
        <v>0</v>
      </c>
      <c r="F2192" s="106" t="b">
        <v>0</v>
      </c>
      <c r="G2192" s="106" t="b">
        <v>0</v>
      </c>
    </row>
    <row r="2193" spans="1:7" ht="15">
      <c r="A2193" s="108" t="s">
        <v>685</v>
      </c>
      <c r="B2193" s="106">
        <v>3</v>
      </c>
      <c r="C2193" s="110">
        <v>0.0007172485794307544</v>
      </c>
      <c r="D2193" s="106" t="s">
        <v>437</v>
      </c>
      <c r="E2193" s="106" t="b">
        <v>0</v>
      </c>
      <c r="F2193" s="106" t="b">
        <v>0</v>
      </c>
      <c r="G2193" s="106" t="b">
        <v>0</v>
      </c>
    </row>
    <row r="2194" spans="1:7" ht="15">
      <c r="A2194" s="108" t="s">
        <v>1142</v>
      </c>
      <c r="B2194" s="106">
        <v>3</v>
      </c>
      <c r="C2194" s="110">
        <v>0.0008600252759623878</v>
      </c>
      <c r="D2194" s="106" t="s">
        <v>437</v>
      </c>
      <c r="E2194" s="106" t="b">
        <v>0</v>
      </c>
      <c r="F2194" s="106" t="b">
        <v>0</v>
      </c>
      <c r="G2194" s="106" t="b">
        <v>0</v>
      </c>
    </row>
    <row r="2195" spans="1:7" ht="15">
      <c r="A2195" s="108" t="s">
        <v>941</v>
      </c>
      <c r="B2195" s="106">
        <v>3</v>
      </c>
      <c r="C2195" s="110">
        <v>0.0011041036508250752</v>
      </c>
      <c r="D2195" s="106" t="s">
        <v>437</v>
      </c>
      <c r="E2195" s="106" t="b">
        <v>0</v>
      </c>
      <c r="F2195" s="106" t="b">
        <v>0</v>
      </c>
      <c r="G2195" s="106" t="b">
        <v>0</v>
      </c>
    </row>
    <row r="2196" spans="1:7" ht="15">
      <c r="A2196" s="108" t="s">
        <v>535</v>
      </c>
      <c r="B2196" s="106">
        <v>3</v>
      </c>
      <c r="C2196" s="110">
        <v>0.0008600252759623878</v>
      </c>
      <c r="D2196" s="106" t="s">
        <v>437</v>
      </c>
      <c r="E2196" s="106" t="b">
        <v>0</v>
      </c>
      <c r="F2196" s="106" t="b">
        <v>0</v>
      </c>
      <c r="G2196" s="106" t="b">
        <v>0</v>
      </c>
    </row>
    <row r="2197" spans="1:7" ht="15">
      <c r="A2197" s="108" t="s">
        <v>712</v>
      </c>
      <c r="B2197" s="106">
        <v>3</v>
      </c>
      <c r="C2197" s="110">
        <v>0.0008600252759623878</v>
      </c>
      <c r="D2197" s="106" t="s">
        <v>437</v>
      </c>
      <c r="E2197" s="106" t="b">
        <v>0</v>
      </c>
      <c r="F2197" s="106" t="b">
        <v>0</v>
      </c>
      <c r="G2197" s="106" t="b">
        <v>0</v>
      </c>
    </row>
    <row r="2198" spans="1:7" ht="15">
      <c r="A2198" s="108" t="s">
        <v>759</v>
      </c>
      <c r="B2198" s="106">
        <v>3</v>
      </c>
      <c r="C2198" s="110">
        <v>0.0007172485794307544</v>
      </c>
      <c r="D2198" s="106" t="s">
        <v>437</v>
      </c>
      <c r="E2198" s="106" t="b">
        <v>0</v>
      </c>
      <c r="F2198" s="106" t="b">
        <v>0</v>
      </c>
      <c r="G2198" s="106" t="b">
        <v>0</v>
      </c>
    </row>
    <row r="2199" spans="1:7" ht="15">
      <c r="A2199" s="108" t="s">
        <v>566</v>
      </c>
      <c r="B2199" s="106">
        <v>3</v>
      </c>
      <c r="C2199" s="110">
        <v>0.0008600252759623878</v>
      </c>
      <c r="D2199" s="106" t="s">
        <v>437</v>
      </c>
      <c r="E2199" s="106" t="b">
        <v>0</v>
      </c>
      <c r="F2199" s="106" t="b">
        <v>0</v>
      </c>
      <c r="G2199" s="106" t="b">
        <v>0</v>
      </c>
    </row>
    <row r="2200" spans="1:7" ht="15">
      <c r="A2200" s="108" t="s">
        <v>1149</v>
      </c>
      <c r="B2200" s="106">
        <v>3</v>
      </c>
      <c r="C2200" s="110">
        <v>0.0008600252759623878</v>
      </c>
      <c r="D2200" s="106" t="s">
        <v>437</v>
      </c>
      <c r="E2200" s="106" t="b">
        <v>0</v>
      </c>
      <c r="F2200" s="106" t="b">
        <v>0</v>
      </c>
      <c r="G2200" s="106" t="b">
        <v>0</v>
      </c>
    </row>
    <row r="2201" spans="1:7" ht="15">
      <c r="A2201" s="108" t="s">
        <v>1151</v>
      </c>
      <c r="B2201" s="106">
        <v>3</v>
      </c>
      <c r="C2201" s="110">
        <v>0.0008600252759623878</v>
      </c>
      <c r="D2201" s="106" t="s">
        <v>437</v>
      </c>
      <c r="E2201" s="106" t="b">
        <v>0</v>
      </c>
      <c r="F2201" s="106" t="b">
        <v>0</v>
      </c>
      <c r="G2201" s="106" t="b">
        <v>0</v>
      </c>
    </row>
    <row r="2202" spans="1:7" ht="15">
      <c r="A2202" s="108" t="s">
        <v>666</v>
      </c>
      <c r="B2202" s="106">
        <v>3</v>
      </c>
      <c r="C2202" s="110">
        <v>0.0011041036508250752</v>
      </c>
      <c r="D2202" s="106" t="s">
        <v>437</v>
      </c>
      <c r="E2202" s="106" t="b">
        <v>0</v>
      </c>
      <c r="F2202" s="106" t="b">
        <v>0</v>
      </c>
      <c r="G2202" s="106" t="b">
        <v>0</v>
      </c>
    </row>
    <row r="2203" spans="1:7" ht="15">
      <c r="A2203" s="108" t="s">
        <v>943</v>
      </c>
      <c r="B2203" s="106">
        <v>3</v>
      </c>
      <c r="C2203" s="110">
        <v>0.0011041036508250752</v>
      </c>
      <c r="D2203" s="106" t="s">
        <v>437</v>
      </c>
      <c r="E2203" s="106" t="b">
        <v>0</v>
      </c>
      <c r="F2203" s="106" t="b">
        <v>0</v>
      </c>
      <c r="G2203" s="106" t="b">
        <v>0</v>
      </c>
    </row>
    <row r="2204" spans="1:7" ht="15">
      <c r="A2204" s="108" t="s">
        <v>934</v>
      </c>
      <c r="B2204" s="106">
        <v>3</v>
      </c>
      <c r="C2204" s="110">
        <v>0.0007172485794307544</v>
      </c>
      <c r="D2204" s="106" t="s">
        <v>437</v>
      </c>
      <c r="E2204" s="106" t="b">
        <v>0</v>
      </c>
      <c r="F2204" s="106" t="b">
        <v>0</v>
      </c>
      <c r="G2204" s="106" t="b">
        <v>0</v>
      </c>
    </row>
    <row r="2205" spans="1:7" ht="15">
      <c r="A2205" s="108" t="s">
        <v>825</v>
      </c>
      <c r="B2205" s="106">
        <v>3</v>
      </c>
      <c r="C2205" s="110">
        <v>0.0008600252759623878</v>
      </c>
      <c r="D2205" s="106" t="s">
        <v>437</v>
      </c>
      <c r="E2205" s="106" t="b">
        <v>0</v>
      </c>
      <c r="F2205" s="106" t="b">
        <v>0</v>
      </c>
      <c r="G2205" s="106" t="b">
        <v>0</v>
      </c>
    </row>
    <row r="2206" spans="1:7" ht="15">
      <c r="A2206" s="108" t="s">
        <v>826</v>
      </c>
      <c r="B2206" s="106">
        <v>3</v>
      </c>
      <c r="C2206" s="110">
        <v>0.0007172485794307544</v>
      </c>
      <c r="D2206" s="106" t="s">
        <v>437</v>
      </c>
      <c r="E2206" s="106" t="b">
        <v>0</v>
      </c>
      <c r="F2206" s="106" t="b">
        <v>0</v>
      </c>
      <c r="G2206" s="106" t="b">
        <v>0</v>
      </c>
    </row>
    <row r="2207" spans="1:7" ht="15">
      <c r="A2207" s="108" t="s">
        <v>892</v>
      </c>
      <c r="B2207" s="106">
        <v>3</v>
      </c>
      <c r="C2207" s="110">
        <v>0.0007172485794307544</v>
      </c>
      <c r="D2207" s="106" t="s">
        <v>437</v>
      </c>
      <c r="E2207" s="106" t="b">
        <v>0</v>
      </c>
      <c r="F2207" s="106" t="b">
        <v>0</v>
      </c>
      <c r="G2207" s="106" t="b">
        <v>0</v>
      </c>
    </row>
    <row r="2208" spans="1:7" ht="15">
      <c r="A2208" s="108" t="s">
        <v>715</v>
      </c>
      <c r="B2208" s="106">
        <v>3</v>
      </c>
      <c r="C2208" s="110">
        <v>0.0007172485794307544</v>
      </c>
      <c r="D2208" s="106" t="s">
        <v>437</v>
      </c>
      <c r="E2208" s="106" t="b">
        <v>0</v>
      </c>
      <c r="F2208" s="106" t="b">
        <v>0</v>
      </c>
      <c r="G2208" s="106" t="b">
        <v>0</v>
      </c>
    </row>
    <row r="2209" spans="1:7" ht="15">
      <c r="A2209" s="108" t="s">
        <v>979</v>
      </c>
      <c r="B2209" s="106">
        <v>3</v>
      </c>
      <c r="C2209" s="110">
        <v>0.0007172485794307544</v>
      </c>
      <c r="D2209" s="106" t="s">
        <v>437</v>
      </c>
      <c r="E2209" s="106" t="b">
        <v>0</v>
      </c>
      <c r="F2209" s="106" t="b">
        <v>0</v>
      </c>
      <c r="G2209" s="106" t="b">
        <v>0</v>
      </c>
    </row>
    <row r="2210" spans="1:7" ht="15">
      <c r="A2210" s="108" t="s">
        <v>564</v>
      </c>
      <c r="B2210" s="106">
        <v>3</v>
      </c>
      <c r="C2210" s="110">
        <v>0.0008600252759623878</v>
      </c>
      <c r="D2210" s="106" t="s">
        <v>437</v>
      </c>
      <c r="E2210" s="106" t="b">
        <v>0</v>
      </c>
      <c r="F2210" s="106" t="b">
        <v>0</v>
      </c>
      <c r="G2210" s="106" t="b">
        <v>0</v>
      </c>
    </row>
    <row r="2211" spans="1:7" ht="15">
      <c r="A2211" s="108" t="s">
        <v>778</v>
      </c>
      <c r="B2211" s="106">
        <v>3</v>
      </c>
      <c r="C2211" s="110">
        <v>0.0007172485794307544</v>
      </c>
      <c r="D2211" s="106" t="s">
        <v>437</v>
      </c>
      <c r="E2211" s="106" t="b">
        <v>0</v>
      </c>
      <c r="F2211" s="106" t="b">
        <v>0</v>
      </c>
      <c r="G2211" s="106" t="b">
        <v>0</v>
      </c>
    </row>
    <row r="2212" spans="1:7" ht="15">
      <c r="A2212" s="108" t="s">
        <v>970</v>
      </c>
      <c r="B2212" s="106">
        <v>3</v>
      </c>
      <c r="C2212" s="110">
        <v>0.0011041036508250752</v>
      </c>
      <c r="D2212" s="106" t="s">
        <v>437</v>
      </c>
      <c r="E2212" s="106" t="b">
        <v>0</v>
      </c>
      <c r="F2212" s="106" t="b">
        <v>0</v>
      </c>
      <c r="G2212" s="106" t="b">
        <v>0</v>
      </c>
    </row>
    <row r="2213" spans="1:7" ht="15">
      <c r="A2213" s="108" t="s">
        <v>847</v>
      </c>
      <c r="B2213" s="106">
        <v>3</v>
      </c>
      <c r="C2213" s="110">
        <v>0.0011041036508250752</v>
      </c>
      <c r="D2213" s="106" t="s">
        <v>437</v>
      </c>
      <c r="E2213" s="106" t="b">
        <v>0</v>
      </c>
      <c r="F2213" s="106" t="b">
        <v>0</v>
      </c>
      <c r="G2213" s="106" t="b">
        <v>0</v>
      </c>
    </row>
    <row r="2214" spans="1:7" ht="15">
      <c r="A2214" s="108" t="s">
        <v>572</v>
      </c>
      <c r="B2214" s="106">
        <v>3</v>
      </c>
      <c r="C2214" s="110">
        <v>0.0008600252759623878</v>
      </c>
      <c r="D2214" s="106" t="s">
        <v>437</v>
      </c>
      <c r="E2214" s="106" t="b">
        <v>0</v>
      </c>
      <c r="F2214" s="106" t="b">
        <v>0</v>
      </c>
      <c r="G2214" s="106" t="b">
        <v>0</v>
      </c>
    </row>
    <row r="2215" spans="1:7" ht="15">
      <c r="A2215" s="108" t="s">
        <v>571</v>
      </c>
      <c r="B2215" s="106">
        <v>3</v>
      </c>
      <c r="C2215" s="110">
        <v>0.0007172485794307544</v>
      </c>
      <c r="D2215" s="106" t="s">
        <v>437</v>
      </c>
      <c r="E2215" s="106" t="b">
        <v>0</v>
      </c>
      <c r="F2215" s="106" t="b">
        <v>0</v>
      </c>
      <c r="G2215" s="106" t="b">
        <v>0</v>
      </c>
    </row>
    <row r="2216" spans="1:7" ht="15">
      <c r="A2216" s="108" t="s">
        <v>660</v>
      </c>
      <c r="B2216" s="106">
        <v>3</v>
      </c>
      <c r="C2216" s="110">
        <v>0.0008600252759623878</v>
      </c>
      <c r="D2216" s="106" t="s">
        <v>437</v>
      </c>
      <c r="E2216" s="106" t="b">
        <v>0</v>
      </c>
      <c r="F2216" s="106" t="b">
        <v>0</v>
      </c>
      <c r="G2216" s="106" t="b">
        <v>0</v>
      </c>
    </row>
    <row r="2217" spans="1:7" ht="15">
      <c r="A2217" s="108" t="s">
        <v>985</v>
      </c>
      <c r="B2217" s="106">
        <v>3</v>
      </c>
      <c r="C2217" s="110">
        <v>0.0011041036508250752</v>
      </c>
      <c r="D2217" s="106" t="s">
        <v>437</v>
      </c>
      <c r="E2217" s="106" t="b">
        <v>0</v>
      </c>
      <c r="F2217" s="106" t="b">
        <v>0</v>
      </c>
      <c r="G2217" s="106" t="b">
        <v>0</v>
      </c>
    </row>
    <row r="2218" spans="1:7" ht="15">
      <c r="A2218" s="108" t="s">
        <v>1242</v>
      </c>
      <c r="B2218" s="106">
        <v>3</v>
      </c>
      <c r="C2218" s="110">
        <v>0.0008600252759623878</v>
      </c>
      <c r="D2218" s="106" t="s">
        <v>437</v>
      </c>
      <c r="E2218" s="106" t="b">
        <v>0</v>
      </c>
      <c r="F2218" s="106" t="b">
        <v>0</v>
      </c>
      <c r="G2218" s="106" t="b">
        <v>0</v>
      </c>
    </row>
    <row r="2219" spans="1:7" ht="15">
      <c r="A2219" s="108" t="s">
        <v>894</v>
      </c>
      <c r="B2219" s="106">
        <v>3</v>
      </c>
      <c r="C2219" s="110">
        <v>0.0008600252759623878</v>
      </c>
      <c r="D2219" s="106" t="s">
        <v>437</v>
      </c>
      <c r="E2219" s="106" t="b">
        <v>0</v>
      </c>
      <c r="F2219" s="106" t="b">
        <v>0</v>
      </c>
      <c r="G2219" s="106" t="b">
        <v>0</v>
      </c>
    </row>
    <row r="2220" spans="1:7" ht="15">
      <c r="A2220" s="108" t="s">
        <v>710</v>
      </c>
      <c r="B2220" s="106">
        <v>3</v>
      </c>
      <c r="C2220" s="110">
        <v>0.0007172485794307544</v>
      </c>
      <c r="D2220" s="106" t="s">
        <v>437</v>
      </c>
      <c r="E2220" s="106" t="b">
        <v>0</v>
      </c>
      <c r="F2220" s="106" t="b">
        <v>0</v>
      </c>
      <c r="G2220" s="106" t="b">
        <v>0</v>
      </c>
    </row>
    <row r="2221" spans="1:7" ht="15">
      <c r="A2221" s="108" t="s">
        <v>736</v>
      </c>
      <c r="B2221" s="106">
        <v>3</v>
      </c>
      <c r="C2221" s="110">
        <v>0.0007172485794307544</v>
      </c>
      <c r="D2221" s="106" t="s">
        <v>437</v>
      </c>
      <c r="E2221" s="106" t="b">
        <v>0</v>
      </c>
      <c r="F2221" s="106" t="b">
        <v>0</v>
      </c>
      <c r="G2221" s="106" t="b">
        <v>0</v>
      </c>
    </row>
    <row r="2222" spans="1:7" ht="15">
      <c r="A2222" s="108" t="s">
        <v>871</v>
      </c>
      <c r="B2222" s="106">
        <v>3</v>
      </c>
      <c r="C2222" s="110">
        <v>0.0007172485794307544</v>
      </c>
      <c r="D2222" s="106" t="s">
        <v>437</v>
      </c>
      <c r="E2222" s="106" t="b">
        <v>0</v>
      </c>
      <c r="F2222" s="106" t="b">
        <v>0</v>
      </c>
      <c r="G2222" s="106" t="b">
        <v>0</v>
      </c>
    </row>
    <row r="2223" spans="1:7" ht="15">
      <c r="A2223" s="108" t="s">
        <v>694</v>
      </c>
      <c r="B2223" s="106">
        <v>3</v>
      </c>
      <c r="C2223" s="110">
        <v>0.0008600252759623878</v>
      </c>
      <c r="D2223" s="106" t="s">
        <v>437</v>
      </c>
      <c r="E2223" s="106" t="b">
        <v>0</v>
      </c>
      <c r="F2223" s="106" t="b">
        <v>0</v>
      </c>
      <c r="G2223" s="106" t="b">
        <v>0</v>
      </c>
    </row>
    <row r="2224" spans="1:7" ht="15">
      <c r="A2224" s="108" t="s">
        <v>696</v>
      </c>
      <c r="B2224" s="106">
        <v>3</v>
      </c>
      <c r="C2224" s="110">
        <v>0.0008600252759623878</v>
      </c>
      <c r="D2224" s="106" t="s">
        <v>437</v>
      </c>
      <c r="E2224" s="106" t="b">
        <v>0</v>
      </c>
      <c r="F2224" s="106" t="b">
        <v>0</v>
      </c>
      <c r="G2224" s="106" t="b">
        <v>0</v>
      </c>
    </row>
    <row r="2225" spans="1:7" ht="15">
      <c r="A2225" s="108" t="s">
        <v>895</v>
      </c>
      <c r="B2225" s="106">
        <v>3</v>
      </c>
      <c r="C2225" s="110">
        <v>0.0008600252759623878</v>
      </c>
      <c r="D2225" s="106" t="s">
        <v>437</v>
      </c>
      <c r="E2225" s="106" t="b">
        <v>0</v>
      </c>
      <c r="F2225" s="106" t="b">
        <v>0</v>
      </c>
      <c r="G2225" s="106" t="b">
        <v>0</v>
      </c>
    </row>
    <row r="2226" spans="1:7" ht="15">
      <c r="A2226" s="108" t="s">
        <v>556</v>
      </c>
      <c r="B2226" s="106">
        <v>3</v>
      </c>
      <c r="C2226" s="110">
        <v>0.0007172485794307544</v>
      </c>
      <c r="D2226" s="106" t="s">
        <v>437</v>
      </c>
      <c r="E2226" s="106" t="b">
        <v>0</v>
      </c>
      <c r="F2226" s="106" t="b">
        <v>0</v>
      </c>
      <c r="G2226" s="106" t="b">
        <v>0</v>
      </c>
    </row>
    <row r="2227" spans="1:7" ht="15">
      <c r="A2227" s="108" t="s">
        <v>876</v>
      </c>
      <c r="B2227" s="106">
        <v>3</v>
      </c>
      <c r="C2227" s="110">
        <v>0.0007172485794307544</v>
      </c>
      <c r="D2227" s="106" t="s">
        <v>437</v>
      </c>
      <c r="E2227" s="106" t="b">
        <v>0</v>
      </c>
      <c r="F2227" s="106" t="b">
        <v>0</v>
      </c>
      <c r="G2227" s="106" t="b">
        <v>0</v>
      </c>
    </row>
    <row r="2228" spans="1:7" ht="15">
      <c r="A2228" s="108" t="s">
        <v>903</v>
      </c>
      <c r="B2228" s="106">
        <v>3</v>
      </c>
      <c r="C2228" s="110">
        <v>0.0007172485794307544</v>
      </c>
      <c r="D2228" s="106" t="s">
        <v>437</v>
      </c>
      <c r="E2228" s="106" t="b">
        <v>0</v>
      </c>
      <c r="F2228" s="106" t="b">
        <v>0</v>
      </c>
      <c r="G2228" s="106" t="b">
        <v>0</v>
      </c>
    </row>
    <row r="2229" spans="1:7" ht="15">
      <c r="A2229" s="108" t="s">
        <v>859</v>
      </c>
      <c r="B2229" s="106">
        <v>3</v>
      </c>
      <c r="C2229" s="110">
        <v>0.0011041036508250752</v>
      </c>
      <c r="D2229" s="106" t="s">
        <v>437</v>
      </c>
      <c r="E2229" s="106" t="b">
        <v>0</v>
      </c>
      <c r="F2229" s="106" t="b">
        <v>0</v>
      </c>
      <c r="G2229" s="106" t="b">
        <v>0</v>
      </c>
    </row>
    <row r="2230" spans="1:7" ht="15">
      <c r="A2230" s="108" t="s">
        <v>619</v>
      </c>
      <c r="B2230" s="106">
        <v>3</v>
      </c>
      <c r="C2230" s="110">
        <v>0.0007172485794307544</v>
      </c>
      <c r="D2230" s="106" t="s">
        <v>437</v>
      </c>
      <c r="E2230" s="106" t="b">
        <v>0</v>
      </c>
      <c r="F2230" s="106" t="b">
        <v>0</v>
      </c>
      <c r="G2230" s="106" t="b">
        <v>0</v>
      </c>
    </row>
    <row r="2231" spans="1:7" ht="15">
      <c r="A2231" s="108" t="s">
        <v>562</v>
      </c>
      <c r="B2231" s="106">
        <v>3</v>
      </c>
      <c r="C2231" s="110">
        <v>0.0007172485794307544</v>
      </c>
      <c r="D2231" s="106" t="s">
        <v>437</v>
      </c>
      <c r="E2231" s="106" t="b">
        <v>0</v>
      </c>
      <c r="F2231" s="106" t="b">
        <v>0</v>
      </c>
      <c r="G2231" s="106" t="b">
        <v>0</v>
      </c>
    </row>
    <row r="2232" spans="1:7" ht="15">
      <c r="A2232" s="108" t="s">
        <v>770</v>
      </c>
      <c r="B2232" s="106">
        <v>3</v>
      </c>
      <c r="C2232" s="110">
        <v>0.0008600252759623878</v>
      </c>
      <c r="D2232" s="106" t="s">
        <v>437</v>
      </c>
      <c r="E2232" s="106" t="b">
        <v>0</v>
      </c>
      <c r="F2232" s="106" t="b">
        <v>0</v>
      </c>
      <c r="G2232" s="106" t="b">
        <v>0</v>
      </c>
    </row>
    <row r="2233" spans="1:7" ht="15">
      <c r="A2233" s="108" t="s">
        <v>1296</v>
      </c>
      <c r="B2233" s="106">
        <v>3</v>
      </c>
      <c r="C2233" s="110">
        <v>0.0008600252759623878</v>
      </c>
      <c r="D2233" s="106" t="s">
        <v>437</v>
      </c>
      <c r="E2233" s="106" t="b">
        <v>0</v>
      </c>
      <c r="F2233" s="106" t="b">
        <v>0</v>
      </c>
      <c r="G2233" s="106" t="b">
        <v>0</v>
      </c>
    </row>
    <row r="2234" spans="1:7" ht="15">
      <c r="A2234" s="108" t="s">
        <v>945</v>
      </c>
      <c r="B2234" s="106">
        <v>3</v>
      </c>
      <c r="C2234" s="110">
        <v>0.0007172485794307544</v>
      </c>
      <c r="D2234" s="106" t="s">
        <v>437</v>
      </c>
      <c r="E2234" s="106" t="b">
        <v>0</v>
      </c>
      <c r="F2234" s="106" t="b">
        <v>0</v>
      </c>
      <c r="G2234" s="106" t="b">
        <v>0</v>
      </c>
    </row>
    <row r="2235" spans="1:7" ht="15">
      <c r="A2235" s="108" t="s">
        <v>1159</v>
      </c>
      <c r="B2235" s="106">
        <v>3</v>
      </c>
      <c r="C2235" s="110">
        <v>0.0008600252759623878</v>
      </c>
      <c r="D2235" s="106" t="s">
        <v>437</v>
      </c>
      <c r="E2235" s="106" t="b">
        <v>0</v>
      </c>
      <c r="F2235" s="106" t="b">
        <v>0</v>
      </c>
      <c r="G2235" s="106" t="b">
        <v>0</v>
      </c>
    </row>
    <row r="2236" spans="1:7" ht="15">
      <c r="A2236" s="108" t="s">
        <v>642</v>
      </c>
      <c r="B2236" s="106">
        <v>3</v>
      </c>
      <c r="C2236" s="110">
        <v>0.0008600252759623878</v>
      </c>
      <c r="D2236" s="106" t="s">
        <v>437</v>
      </c>
      <c r="E2236" s="106" t="b">
        <v>0</v>
      </c>
      <c r="F2236" s="106" t="b">
        <v>0</v>
      </c>
      <c r="G2236" s="106" t="b">
        <v>0</v>
      </c>
    </row>
    <row r="2237" spans="1:7" ht="15">
      <c r="A2237" s="108" t="s">
        <v>961</v>
      </c>
      <c r="B2237" s="106">
        <v>3</v>
      </c>
      <c r="C2237" s="110">
        <v>0.0007172485794307544</v>
      </c>
      <c r="D2237" s="106" t="s">
        <v>437</v>
      </c>
      <c r="E2237" s="106" t="b">
        <v>0</v>
      </c>
      <c r="F2237" s="106" t="b">
        <v>0</v>
      </c>
      <c r="G2237" s="106" t="b">
        <v>0</v>
      </c>
    </row>
    <row r="2238" spans="1:7" ht="15">
      <c r="A2238" s="108" t="s">
        <v>630</v>
      </c>
      <c r="B2238" s="106">
        <v>3</v>
      </c>
      <c r="C2238" s="110">
        <v>0.0007172485794307544</v>
      </c>
      <c r="D2238" s="106" t="s">
        <v>437</v>
      </c>
      <c r="E2238" s="106" t="b">
        <v>0</v>
      </c>
      <c r="F2238" s="106" t="b">
        <v>0</v>
      </c>
      <c r="G2238" s="106" t="b">
        <v>0</v>
      </c>
    </row>
    <row r="2239" spans="1:7" ht="15">
      <c r="A2239" s="108" t="s">
        <v>565</v>
      </c>
      <c r="B2239" s="106">
        <v>3</v>
      </c>
      <c r="C2239" s="110">
        <v>0.0007172485794307544</v>
      </c>
      <c r="D2239" s="106" t="s">
        <v>437</v>
      </c>
      <c r="E2239" s="106" t="b">
        <v>0</v>
      </c>
      <c r="F2239" s="106" t="b">
        <v>0</v>
      </c>
      <c r="G2239" s="106" t="b">
        <v>0</v>
      </c>
    </row>
    <row r="2240" spans="1:7" ht="15">
      <c r="A2240" s="108" t="s">
        <v>989</v>
      </c>
      <c r="B2240" s="106">
        <v>3</v>
      </c>
      <c r="C2240" s="110">
        <v>0.0011041036508250752</v>
      </c>
      <c r="D2240" s="106" t="s">
        <v>437</v>
      </c>
      <c r="E2240" s="106" t="b">
        <v>0</v>
      </c>
      <c r="F2240" s="106" t="b">
        <v>0</v>
      </c>
      <c r="G2240" s="106" t="b">
        <v>0</v>
      </c>
    </row>
    <row r="2241" spans="1:7" ht="15">
      <c r="A2241" s="108" t="s">
        <v>699</v>
      </c>
      <c r="B2241" s="106">
        <v>3</v>
      </c>
      <c r="C2241" s="110">
        <v>0.0008600252759623878</v>
      </c>
      <c r="D2241" s="106" t="s">
        <v>437</v>
      </c>
      <c r="E2241" s="106" t="b">
        <v>0</v>
      </c>
      <c r="F2241" s="106" t="b">
        <v>0</v>
      </c>
      <c r="G2241" s="106" t="b">
        <v>0</v>
      </c>
    </row>
    <row r="2242" spans="1:7" ht="15">
      <c r="A2242" s="108" t="s">
        <v>719</v>
      </c>
      <c r="B2242" s="106">
        <v>3</v>
      </c>
      <c r="C2242" s="110">
        <v>0.0011041036508250752</v>
      </c>
      <c r="D2242" s="106" t="s">
        <v>437</v>
      </c>
      <c r="E2242" s="106" t="b">
        <v>0</v>
      </c>
      <c r="F2242" s="106" t="b">
        <v>0</v>
      </c>
      <c r="G2242" s="106" t="b">
        <v>0</v>
      </c>
    </row>
    <row r="2243" spans="1:7" ht="15">
      <c r="A2243" s="108" t="s">
        <v>1187</v>
      </c>
      <c r="B2243" s="106">
        <v>3</v>
      </c>
      <c r="C2243" s="110">
        <v>0.0008600252759623878</v>
      </c>
      <c r="D2243" s="106" t="s">
        <v>437</v>
      </c>
      <c r="E2243" s="106" t="b">
        <v>0</v>
      </c>
      <c r="F2243" s="106" t="b">
        <v>0</v>
      </c>
      <c r="G2243" s="106" t="b">
        <v>0</v>
      </c>
    </row>
    <row r="2244" spans="1:7" ht="15">
      <c r="A2244" s="108" t="s">
        <v>1188</v>
      </c>
      <c r="B2244" s="106">
        <v>3</v>
      </c>
      <c r="C2244" s="110">
        <v>0.0011041036508250752</v>
      </c>
      <c r="D2244" s="106" t="s">
        <v>437</v>
      </c>
      <c r="E2244" s="106" t="b">
        <v>0</v>
      </c>
      <c r="F2244" s="106" t="b">
        <v>0</v>
      </c>
      <c r="G2244" s="106" t="b">
        <v>0</v>
      </c>
    </row>
    <row r="2245" spans="1:7" ht="15">
      <c r="A2245" s="108" t="s">
        <v>1190</v>
      </c>
      <c r="B2245" s="106">
        <v>3</v>
      </c>
      <c r="C2245" s="110">
        <v>0.0011041036508250752</v>
      </c>
      <c r="D2245" s="106" t="s">
        <v>437</v>
      </c>
      <c r="E2245" s="106" t="b">
        <v>0</v>
      </c>
      <c r="F2245" s="106" t="b">
        <v>0</v>
      </c>
      <c r="G2245" s="106" t="b">
        <v>0</v>
      </c>
    </row>
    <row r="2246" spans="1:7" ht="15">
      <c r="A2246" s="108" t="s">
        <v>959</v>
      </c>
      <c r="B2246" s="106">
        <v>3</v>
      </c>
      <c r="C2246" s="110">
        <v>0.0011041036508250752</v>
      </c>
      <c r="D2246" s="106" t="s">
        <v>437</v>
      </c>
      <c r="E2246" s="106" t="b">
        <v>0</v>
      </c>
      <c r="F2246" s="106" t="b">
        <v>0</v>
      </c>
      <c r="G2246" s="106" t="b">
        <v>0</v>
      </c>
    </row>
    <row r="2247" spans="1:7" ht="15">
      <c r="A2247" s="108" t="s">
        <v>963</v>
      </c>
      <c r="B2247" s="106">
        <v>3</v>
      </c>
      <c r="C2247" s="110">
        <v>0.0011041036508250752</v>
      </c>
      <c r="D2247" s="106" t="s">
        <v>437</v>
      </c>
      <c r="E2247" s="106" t="b">
        <v>0</v>
      </c>
      <c r="F2247" s="106" t="b">
        <v>0</v>
      </c>
      <c r="G2247" s="106" t="b">
        <v>0</v>
      </c>
    </row>
    <row r="2248" spans="1:7" ht="15">
      <c r="A2248" s="108" t="s">
        <v>1130</v>
      </c>
      <c r="B2248" s="106">
        <v>3</v>
      </c>
      <c r="C2248" s="110">
        <v>0.0011041036508250752</v>
      </c>
      <c r="D2248" s="106" t="s">
        <v>437</v>
      </c>
      <c r="E2248" s="106" t="b">
        <v>0</v>
      </c>
      <c r="F2248" s="106" t="b">
        <v>0</v>
      </c>
      <c r="G2248" s="106" t="b">
        <v>0</v>
      </c>
    </row>
    <row r="2249" spans="1:7" ht="15">
      <c r="A2249" s="108" t="s">
        <v>1131</v>
      </c>
      <c r="B2249" s="106">
        <v>3</v>
      </c>
      <c r="C2249" s="110">
        <v>0.0011041036508250752</v>
      </c>
      <c r="D2249" s="106" t="s">
        <v>437</v>
      </c>
      <c r="E2249" s="106" t="b">
        <v>0</v>
      </c>
      <c r="F2249" s="106" t="b">
        <v>0</v>
      </c>
      <c r="G2249" s="106" t="b">
        <v>0</v>
      </c>
    </row>
    <row r="2250" spans="1:7" ht="15">
      <c r="A2250" s="108" t="s">
        <v>753</v>
      </c>
      <c r="B2250" s="106">
        <v>3</v>
      </c>
      <c r="C2250" s="110">
        <v>0.0011041036508250752</v>
      </c>
      <c r="D2250" s="106" t="s">
        <v>437</v>
      </c>
      <c r="E2250" s="106" t="b">
        <v>0</v>
      </c>
      <c r="F2250" s="106" t="b">
        <v>0</v>
      </c>
      <c r="G2250" s="106" t="b">
        <v>0</v>
      </c>
    </row>
    <row r="2251" spans="1:7" ht="15">
      <c r="A2251" s="108" t="s">
        <v>467</v>
      </c>
      <c r="B2251" s="106">
        <v>2</v>
      </c>
      <c r="C2251" s="110">
        <v>0.0007360691005500502</v>
      </c>
      <c r="D2251" s="106" t="s">
        <v>437</v>
      </c>
      <c r="E2251" s="106" t="b">
        <v>0</v>
      </c>
      <c r="F2251" s="106" t="b">
        <v>0</v>
      </c>
      <c r="G2251" s="106" t="b">
        <v>0</v>
      </c>
    </row>
    <row r="2252" spans="1:7" ht="15">
      <c r="A2252" s="108" t="s">
        <v>1089</v>
      </c>
      <c r="B2252" s="106">
        <v>2</v>
      </c>
      <c r="C2252" s="110">
        <v>0.0005733501839749252</v>
      </c>
      <c r="D2252" s="106" t="s">
        <v>437</v>
      </c>
      <c r="E2252" s="106" t="b">
        <v>0</v>
      </c>
      <c r="F2252" s="106" t="b">
        <v>0</v>
      </c>
      <c r="G2252" s="106" t="b">
        <v>0</v>
      </c>
    </row>
    <row r="2253" spans="1:7" ht="15">
      <c r="A2253" s="108" t="s">
        <v>1091</v>
      </c>
      <c r="B2253" s="106">
        <v>2</v>
      </c>
      <c r="C2253" s="110">
        <v>0.0007360691005500502</v>
      </c>
      <c r="D2253" s="106" t="s">
        <v>437</v>
      </c>
      <c r="E2253" s="106" t="b">
        <v>0</v>
      </c>
      <c r="F2253" s="106" t="b">
        <v>0</v>
      </c>
      <c r="G2253" s="106" t="b">
        <v>0</v>
      </c>
    </row>
    <row r="2254" spans="1:7" ht="15">
      <c r="A2254" s="108" t="s">
        <v>1092</v>
      </c>
      <c r="B2254" s="106">
        <v>2</v>
      </c>
      <c r="C2254" s="110">
        <v>0.0007360691005500502</v>
      </c>
      <c r="D2254" s="106" t="s">
        <v>437</v>
      </c>
      <c r="E2254" s="106" t="b">
        <v>0</v>
      </c>
      <c r="F2254" s="106" t="b">
        <v>0</v>
      </c>
      <c r="G2254" s="106" t="b">
        <v>0</v>
      </c>
    </row>
    <row r="2255" spans="1:7" ht="15">
      <c r="A2255" s="108" t="s">
        <v>1480</v>
      </c>
      <c r="B2255" s="106">
        <v>2</v>
      </c>
      <c r="C2255" s="110">
        <v>0.0005733501839749252</v>
      </c>
      <c r="D2255" s="106" t="s">
        <v>437</v>
      </c>
      <c r="E2255" s="106" t="b">
        <v>0</v>
      </c>
      <c r="F2255" s="106" t="b">
        <v>0</v>
      </c>
      <c r="G2255" s="106" t="b">
        <v>0</v>
      </c>
    </row>
    <row r="2256" spans="1:7" ht="15">
      <c r="A2256" s="108" t="s">
        <v>1074</v>
      </c>
      <c r="B2256" s="106">
        <v>2</v>
      </c>
      <c r="C2256" s="110">
        <v>0.0005733501839749252</v>
      </c>
      <c r="D2256" s="106" t="s">
        <v>437</v>
      </c>
      <c r="E2256" s="106" t="b">
        <v>0</v>
      </c>
      <c r="F2256" s="106" t="b">
        <v>0</v>
      </c>
      <c r="G2256" s="106" t="b">
        <v>0</v>
      </c>
    </row>
    <row r="2257" spans="1:7" ht="15">
      <c r="A2257" s="108" t="s">
        <v>728</v>
      </c>
      <c r="B2257" s="106">
        <v>2</v>
      </c>
      <c r="C2257" s="110">
        <v>0.0007360691005500502</v>
      </c>
      <c r="D2257" s="106" t="s">
        <v>437</v>
      </c>
      <c r="E2257" s="106" t="b">
        <v>0</v>
      </c>
      <c r="F2257" s="106" t="b">
        <v>0</v>
      </c>
      <c r="G2257" s="106" t="b">
        <v>0</v>
      </c>
    </row>
    <row r="2258" spans="1:7" ht="15">
      <c r="A2258" s="108" t="s">
        <v>1096</v>
      </c>
      <c r="B2258" s="106">
        <v>2</v>
      </c>
      <c r="C2258" s="110">
        <v>0.0007360691005500502</v>
      </c>
      <c r="D2258" s="106" t="s">
        <v>437</v>
      </c>
      <c r="E2258" s="106" t="b">
        <v>0</v>
      </c>
      <c r="F2258" s="106" t="b">
        <v>0</v>
      </c>
      <c r="G2258" s="106" t="b">
        <v>0</v>
      </c>
    </row>
    <row r="2259" spans="1:7" ht="15">
      <c r="A2259" s="108" t="s">
        <v>917</v>
      </c>
      <c r="B2259" s="106">
        <v>2</v>
      </c>
      <c r="C2259" s="110">
        <v>0.0007360691005500502</v>
      </c>
      <c r="D2259" s="106" t="s">
        <v>437</v>
      </c>
      <c r="E2259" s="106" t="b">
        <v>0</v>
      </c>
      <c r="F2259" s="106" t="b">
        <v>0</v>
      </c>
      <c r="G2259" s="106" t="b">
        <v>0</v>
      </c>
    </row>
    <row r="2260" spans="1:7" ht="15">
      <c r="A2260" s="108" t="s">
        <v>1486</v>
      </c>
      <c r="B2260" s="106">
        <v>2</v>
      </c>
      <c r="C2260" s="110">
        <v>0.0007360691005500502</v>
      </c>
      <c r="D2260" s="106" t="s">
        <v>437</v>
      </c>
      <c r="E2260" s="106" t="b">
        <v>0</v>
      </c>
      <c r="F2260" s="106" t="b">
        <v>0</v>
      </c>
      <c r="G2260" s="106" t="b">
        <v>0</v>
      </c>
    </row>
    <row r="2261" spans="1:7" ht="15">
      <c r="A2261" s="108" t="s">
        <v>1487</v>
      </c>
      <c r="B2261" s="106">
        <v>2</v>
      </c>
      <c r="C2261" s="110">
        <v>0.0007360691005500502</v>
      </c>
      <c r="D2261" s="106" t="s">
        <v>437</v>
      </c>
      <c r="E2261" s="106" t="b">
        <v>0</v>
      </c>
      <c r="F2261" s="106" t="b">
        <v>0</v>
      </c>
      <c r="G2261" s="106" t="b">
        <v>0</v>
      </c>
    </row>
    <row r="2262" spans="1:7" ht="15">
      <c r="A2262" s="108" t="s">
        <v>1488</v>
      </c>
      <c r="B2262" s="106">
        <v>2</v>
      </c>
      <c r="C2262" s="110">
        <v>0.0007360691005500502</v>
      </c>
      <c r="D2262" s="106" t="s">
        <v>437</v>
      </c>
      <c r="E2262" s="106" t="b">
        <v>0</v>
      </c>
      <c r="F2262" s="106" t="b">
        <v>0</v>
      </c>
      <c r="G2262" s="106" t="b">
        <v>0</v>
      </c>
    </row>
    <row r="2263" spans="1:7" ht="15">
      <c r="A2263" s="108" t="s">
        <v>879</v>
      </c>
      <c r="B2263" s="106">
        <v>2</v>
      </c>
      <c r="C2263" s="110">
        <v>0.0007360691005500502</v>
      </c>
      <c r="D2263" s="106" t="s">
        <v>437</v>
      </c>
      <c r="E2263" s="106" t="b">
        <v>0</v>
      </c>
      <c r="F2263" s="106" t="b">
        <v>0</v>
      </c>
      <c r="G2263" s="106" t="b">
        <v>0</v>
      </c>
    </row>
    <row r="2264" spans="1:7" ht="15">
      <c r="A2264" s="108" t="s">
        <v>729</v>
      </c>
      <c r="B2264" s="106">
        <v>2</v>
      </c>
      <c r="C2264" s="110">
        <v>0.0005733501839749252</v>
      </c>
      <c r="D2264" s="106" t="s">
        <v>437</v>
      </c>
      <c r="E2264" s="106" t="b">
        <v>0</v>
      </c>
      <c r="F2264" s="106" t="b">
        <v>0</v>
      </c>
      <c r="G2264" s="106" t="b">
        <v>0</v>
      </c>
    </row>
    <row r="2265" spans="1:7" ht="15">
      <c r="A2265" s="108" t="s">
        <v>1489</v>
      </c>
      <c r="B2265" s="106">
        <v>2</v>
      </c>
      <c r="C2265" s="110">
        <v>0.0007360691005500502</v>
      </c>
      <c r="D2265" s="106" t="s">
        <v>437</v>
      </c>
      <c r="E2265" s="106" t="b">
        <v>0</v>
      </c>
      <c r="F2265" s="106" t="b">
        <v>0</v>
      </c>
      <c r="G2265" s="106" t="b">
        <v>0</v>
      </c>
    </row>
    <row r="2266" spans="1:7" ht="15">
      <c r="A2266" s="108" t="s">
        <v>1490</v>
      </c>
      <c r="B2266" s="106">
        <v>2</v>
      </c>
      <c r="C2266" s="110">
        <v>0.0007360691005500502</v>
      </c>
      <c r="D2266" s="106" t="s">
        <v>437</v>
      </c>
      <c r="E2266" s="106" t="b">
        <v>0</v>
      </c>
      <c r="F2266" s="106" t="b">
        <v>0</v>
      </c>
      <c r="G2266" s="106" t="b">
        <v>0</v>
      </c>
    </row>
    <row r="2267" spans="1:7" ht="15">
      <c r="A2267" s="108" t="s">
        <v>1097</v>
      </c>
      <c r="B2267" s="106">
        <v>2</v>
      </c>
      <c r="C2267" s="110">
        <v>0.0007360691005500502</v>
      </c>
      <c r="D2267" s="106" t="s">
        <v>437</v>
      </c>
      <c r="E2267" s="106" t="b">
        <v>0</v>
      </c>
      <c r="F2267" s="106" t="b">
        <v>0</v>
      </c>
      <c r="G2267" s="106" t="b">
        <v>0</v>
      </c>
    </row>
    <row r="2268" spans="1:7" ht="15">
      <c r="A2268" s="108" t="s">
        <v>919</v>
      </c>
      <c r="B2268" s="106">
        <v>2</v>
      </c>
      <c r="C2268" s="110">
        <v>0.0007360691005500502</v>
      </c>
      <c r="D2268" s="106" t="s">
        <v>437</v>
      </c>
      <c r="E2268" s="106" t="b">
        <v>0</v>
      </c>
      <c r="F2268" s="106" t="b">
        <v>0</v>
      </c>
      <c r="G2268" s="106" t="b">
        <v>0</v>
      </c>
    </row>
    <row r="2269" spans="1:7" ht="15">
      <c r="A2269" s="108" t="s">
        <v>1100</v>
      </c>
      <c r="B2269" s="106">
        <v>2</v>
      </c>
      <c r="C2269" s="110">
        <v>0.0007360691005500502</v>
      </c>
      <c r="D2269" s="106" t="s">
        <v>437</v>
      </c>
      <c r="E2269" s="106" t="b">
        <v>0</v>
      </c>
      <c r="F2269" s="106" t="b">
        <v>0</v>
      </c>
      <c r="G2269" s="106" t="b">
        <v>0</v>
      </c>
    </row>
    <row r="2270" spans="1:7" ht="15">
      <c r="A2270" s="108" t="s">
        <v>1405</v>
      </c>
      <c r="B2270" s="106">
        <v>2</v>
      </c>
      <c r="C2270" s="110">
        <v>0.0005733501839749252</v>
      </c>
      <c r="D2270" s="106" t="s">
        <v>437</v>
      </c>
      <c r="E2270" s="106" t="b">
        <v>0</v>
      </c>
      <c r="F2270" s="106" t="b">
        <v>0</v>
      </c>
      <c r="G2270" s="106" t="b">
        <v>0</v>
      </c>
    </row>
    <row r="2271" spans="1:7" ht="15">
      <c r="A2271" s="108" t="s">
        <v>639</v>
      </c>
      <c r="B2271" s="106">
        <v>2</v>
      </c>
      <c r="C2271" s="110">
        <v>0.0007360691005500502</v>
      </c>
      <c r="D2271" s="106" t="s">
        <v>437</v>
      </c>
      <c r="E2271" s="106" t="b">
        <v>0</v>
      </c>
      <c r="F2271" s="106" t="b">
        <v>0</v>
      </c>
      <c r="G2271" s="106" t="b">
        <v>0</v>
      </c>
    </row>
    <row r="2272" spans="1:7" ht="15">
      <c r="A2272" s="108" t="s">
        <v>1404</v>
      </c>
      <c r="B2272" s="106">
        <v>2</v>
      </c>
      <c r="C2272" s="110">
        <v>0.0005733501839749252</v>
      </c>
      <c r="D2272" s="106" t="s">
        <v>437</v>
      </c>
      <c r="E2272" s="106" t="b">
        <v>0</v>
      </c>
      <c r="F2272" s="106" t="b">
        <v>0</v>
      </c>
      <c r="G2272" s="106" t="b">
        <v>0</v>
      </c>
    </row>
    <row r="2273" spans="1:7" ht="15">
      <c r="A2273" s="108" t="s">
        <v>703</v>
      </c>
      <c r="B2273" s="106">
        <v>2</v>
      </c>
      <c r="C2273" s="110">
        <v>0.0005733501839749252</v>
      </c>
      <c r="D2273" s="106" t="s">
        <v>437</v>
      </c>
      <c r="E2273" s="106" t="b">
        <v>0</v>
      </c>
      <c r="F2273" s="106" t="b">
        <v>0</v>
      </c>
      <c r="G2273" s="106" t="b">
        <v>0</v>
      </c>
    </row>
    <row r="2274" spans="1:7" ht="15">
      <c r="A2274" s="108" t="s">
        <v>704</v>
      </c>
      <c r="B2274" s="106">
        <v>2</v>
      </c>
      <c r="C2274" s="110">
        <v>0.0005733501839749252</v>
      </c>
      <c r="D2274" s="106" t="s">
        <v>437</v>
      </c>
      <c r="E2274" s="106" t="b">
        <v>0</v>
      </c>
      <c r="F2274" s="106" t="b">
        <v>0</v>
      </c>
      <c r="G2274" s="106" t="b">
        <v>0</v>
      </c>
    </row>
    <row r="2275" spans="1:7" ht="15">
      <c r="A2275" s="108" t="s">
        <v>814</v>
      </c>
      <c r="B2275" s="106">
        <v>2</v>
      </c>
      <c r="C2275" s="110">
        <v>0.0005733501839749252</v>
      </c>
      <c r="D2275" s="106" t="s">
        <v>437</v>
      </c>
      <c r="E2275" s="106" t="b">
        <v>0</v>
      </c>
      <c r="F2275" s="106" t="b">
        <v>0</v>
      </c>
      <c r="G2275" s="106" t="b">
        <v>0</v>
      </c>
    </row>
    <row r="2276" spans="1:7" ht="15">
      <c r="A2276" s="108" t="s">
        <v>1497</v>
      </c>
      <c r="B2276" s="106">
        <v>2</v>
      </c>
      <c r="C2276" s="110">
        <v>0.0007360691005500502</v>
      </c>
      <c r="D2276" s="106" t="s">
        <v>437</v>
      </c>
      <c r="E2276" s="106" t="b">
        <v>0</v>
      </c>
      <c r="F2276" s="106" t="b">
        <v>0</v>
      </c>
      <c r="G2276" s="106" t="b">
        <v>0</v>
      </c>
    </row>
    <row r="2277" spans="1:7" ht="15">
      <c r="A2277" s="108" t="s">
        <v>920</v>
      </c>
      <c r="B2277" s="106">
        <v>2</v>
      </c>
      <c r="C2277" s="110">
        <v>0.0007360691005500502</v>
      </c>
      <c r="D2277" s="106" t="s">
        <v>437</v>
      </c>
      <c r="E2277" s="106" t="b">
        <v>0</v>
      </c>
      <c r="F2277" s="106" t="b">
        <v>0</v>
      </c>
      <c r="G2277" s="106" t="b">
        <v>0</v>
      </c>
    </row>
    <row r="2278" spans="1:7" ht="15">
      <c r="A2278" s="108" t="s">
        <v>1106</v>
      </c>
      <c r="B2278" s="106">
        <v>2</v>
      </c>
      <c r="C2278" s="110">
        <v>0.0005733501839749252</v>
      </c>
      <c r="D2278" s="106" t="s">
        <v>437</v>
      </c>
      <c r="E2278" s="106" t="b">
        <v>0</v>
      </c>
      <c r="F2278" s="106" t="b">
        <v>0</v>
      </c>
      <c r="G2278" s="106" t="b">
        <v>0</v>
      </c>
    </row>
    <row r="2279" spans="1:7" ht="15">
      <c r="A2279" s="108" t="s">
        <v>1499</v>
      </c>
      <c r="B2279" s="106">
        <v>2</v>
      </c>
      <c r="C2279" s="110">
        <v>0.0007360691005500502</v>
      </c>
      <c r="D2279" s="106" t="s">
        <v>437</v>
      </c>
      <c r="E2279" s="106" t="b">
        <v>0</v>
      </c>
      <c r="F2279" s="106" t="b">
        <v>0</v>
      </c>
      <c r="G2279" s="106" t="b">
        <v>0</v>
      </c>
    </row>
    <row r="2280" spans="1:7" ht="15">
      <c r="A2280" s="108" t="s">
        <v>1107</v>
      </c>
      <c r="B2280" s="106">
        <v>2</v>
      </c>
      <c r="C2280" s="110">
        <v>0.0007360691005500502</v>
      </c>
      <c r="D2280" s="106" t="s">
        <v>437</v>
      </c>
      <c r="E2280" s="106" t="b">
        <v>0</v>
      </c>
      <c r="F2280" s="106" t="b">
        <v>0</v>
      </c>
      <c r="G2280" s="106" t="b">
        <v>0</v>
      </c>
    </row>
    <row r="2281" spans="1:7" ht="15">
      <c r="A2281" s="108" t="s">
        <v>1110</v>
      </c>
      <c r="B2281" s="106">
        <v>2</v>
      </c>
      <c r="C2281" s="110">
        <v>0.0007360691005500502</v>
      </c>
      <c r="D2281" s="106" t="s">
        <v>437</v>
      </c>
      <c r="E2281" s="106" t="b">
        <v>0</v>
      </c>
      <c r="F2281" s="106" t="b">
        <v>0</v>
      </c>
      <c r="G2281" s="106" t="b">
        <v>0</v>
      </c>
    </row>
    <row r="2282" spans="1:7" ht="15">
      <c r="A2282" s="108" t="s">
        <v>1111</v>
      </c>
      <c r="B2282" s="106">
        <v>2</v>
      </c>
      <c r="C2282" s="110">
        <v>0.0005733501839749252</v>
      </c>
      <c r="D2282" s="106" t="s">
        <v>437</v>
      </c>
      <c r="E2282" s="106" t="b">
        <v>0</v>
      </c>
      <c r="F2282" s="106" t="b">
        <v>0</v>
      </c>
      <c r="G2282" s="106" t="b">
        <v>0</v>
      </c>
    </row>
    <row r="2283" spans="1:7" ht="15">
      <c r="A2283" s="108" t="s">
        <v>620</v>
      </c>
      <c r="B2283" s="106">
        <v>2</v>
      </c>
      <c r="C2283" s="110">
        <v>0.0007360691005500502</v>
      </c>
      <c r="D2283" s="106" t="s">
        <v>437</v>
      </c>
      <c r="E2283" s="106" t="b">
        <v>0</v>
      </c>
      <c r="F2283" s="106" t="b">
        <v>0</v>
      </c>
      <c r="G2283" s="106" t="b">
        <v>0</v>
      </c>
    </row>
    <row r="2284" spans="1:7" ht="15">
      <c r="A2284" s="108" t="s">
        <v>869</v>
      </c>
      <c r="B2284" s="106">
        <v>2</v>
      </c>
      <c r="C2284" s="110">
        <v>0.0005733501839749252</v>
      </c>
      <c r="D2284" s="106" t="s">
        <v>437</v>
      </c>
      <c r="E2284" s="106" t="b">
        <v>0</v>
      </c>
      <c r="F2284" s="106" t="b">
        <v>0</v>
      </c>
      <c r="G2284" s="106" t="b">
        <v>0</v>
      </c>
    </row>
    <row r="2285" spans="1:7" ht="15">
      <c r="A2285" s="108" t="s">
        <v>744</v>
      </c>
      <c r="B2285" s="106">
        <v>2</v>
      </c>
      <c r="C2285" s="110">
        <v>0.0005733501839749252</v>
      </c>
      <c r="D2285" s="106" t="s">
        <v>437</v>
      </c>
      <c r="E2285" s="106" t="b">
        <v>0</v>
      </c>
      <c r="F2285" s="106" t="b">
        <v>0</v>
      </c>
      <c r="G2285" s="106" t="b">
        <v>0</v>
      </c>
    </row>
    <row r="2286" spans="1:7" ht="15">
      <c r="A2286" s="108" t="s">
        <v>1113</v>
      </c>
      <c r="B2286" s="106">
        <v>2</v>
      </c>
      <c r="C2286" s="110">
        <v>0.0005733501839749252</v>
      </c>
      <c r="D2286" s="106" t="s">
        <v>437</v>
      </c>
      <c r="E2286" s="106" t="b">
        <v>0</v>
      </c>
      <c r="F2286" s="106" t="b">
        <v>0</v>
      </c>
      <c r="G2286" s="106" t="b">
        <v>0</v>
      </c>
    </row>
    <row r="2287" spans="1:7" ht="15">
      <c r="A2287" s="108" t="s">
        <v>805</v>
      </c>
      <c r="B2287" s="106">
        <v>2</v>
      </c>
      <c r="C2287" s="110">
        <v>0.0005733501839749252</v>
      </c>
      <c r="D2287" s="106" t="s">
        <v>437</v>
      </c>
      <c r="E2287" s="106" t="b">
        <v>0</v>
      </c>
      <c r="F2287" s="106" t="b">
        <v>0</v>
      </c>
      <c r="G2287" s="106" t="b">
        <v>0</v>
      </c>
    </row>
    <row r="2288" spans="1:7" ht="15">
      <c r="A2288" s="108" t="s">
        <v>1506</v>
      </c>
      <c r="B2288" s="106">
        <v>2</v>
      </c>
      <c r="C2288" s="110">
        <v>0.0005733501839749252</v>
      </c>
      <c r="D2288" s="106" t="s">
        <v>437</v>
      </c>
      <c r="E2288" s="106" t="b">
        <v>0</v>
      </c>
      <c r="F2288" s="106" t="b">
        <v>0</v>
      </c>
      <c r="G2288" s="106" t="b">
        <v>0</v>
      </c>
    </row>
    <row r="2289" spans="1:7" ht="15">
      <c r="A2289" s="108" t="s">
        <v>1510</v>
      </c>
      <c r="B2289" s="106">
        <v>2</v>
      </c>
      <c r="C2289" s="110">
        <v>0.0007360691005500502</v>
      </c>
      <c r="D2289" s="106" t="s">
        <v>437</v>
      </c>
      <c r="E2289" s="106" t="b">
        <v>0</v>
      </c>
      <c r="F2289" s="106" t="b">
        <v>0</v>
      </c>
      <c r="G2289" s="106" t="b">
        <v>0</v>
      </c>
    </row>
    <row r="2290" spans="1:7" ht="15">
      <c r="A2290" s="108" t="s">
        <v>922</v>
      </c>
      <c r="B2290" s="106">
        <v>2</v>
      </c>
      <c r="C2290" s="110">
        <v>0.0005733501839749252</v>
      </c>
      <c r="D2290" s="106" t="s">
        <v>437</v>
      </c>
      <c r="E2290" s="106" t="b">
        <v>0</v>
      </c>
      <c r="F2290" s="106" t="b">
        <v>0</v>
      </c>
      <c r="G2290" s="106" t="b">
        <v>0</v>
      </c>
    </row>
    <row r="2291" spans="1:7" ht="15">
      <c r="A2291" s="108" t="s">
        <v>746</v>
      </c>
      <c r="B2291" s="106">
        <v>2</v>
      </c>
      <c r="C2291" s="110">
        <v>0.0007360691005500502</v>
      </c>
      <c r="D2291" s="106" t="s">
        <v>437</v>
      </c>
      <c r="E2291" s="106" t="b">
        <v>0</v>
      </c>
      <c r="F2291" s="106" t="b">
        <v>0</v>
      </c>
      <c r="G2291" s="106" t="b">
        <v>0</v>
      </c>
    </row>
    <row r="2292" spans="1:7" ht="15">
      <c r="A2292" s="108" t="s">
        <v>1114</v>
      </c>
      <c r="B2292" s="106">
        <v>2</v>
      </c>
      <c r="C2292" s="110">
        <v>0.0007360691005500502</v>
      </c>
      <c r="D2292" s="106" t="s">
        <v>437</v>
      </c>
      <c r="E2292" s="106" t="b">
        <v>0</v>
      </c>
      <c r="F2292" s="106" t="b">
        <v>0</v>
      </c>
      <c r="G2292" s="106" t="b">
        <v>0</v>
      </c>
    </row>
    <row r="2293" spans="1:7" ht="15">
      <c r="A2293" s="108" t="s">
        <v>1056</v>
      </c>
      <c r="B2293" s="106">
        <v>2</v>
      </c>
      <c r="C2293" s="110">
        <v>0.0005733501839749252</v>
      </c>
      <c r="D2293" s="106" t="s">
        <v>437</v>
      </c>
      <c r="E2293" s="106" t="b">
        <v>0</v>
      </c>
      <c r="F2293" s="106" t="b">
        <v>0</v>
      </c>
      <c r="G2293" s="106" t="b">
        <v>0</v>
      </c>
    </row>
    <row r="2294" spans="1:7" ht="15">
      <c r="A2294" s="108" t="s">
        <v>1117</v>
      </c>
      <c r="B2294" s="106">
        <v>2</v>
      </c>
      <c r="C2294" s="110">
        <v>0.0005733501839749252</v>
      </c>
      <c r="D2294" s="106" t="s">
        <v>437</v>
      </c>
      <c r="E2294" s="106" t="b">
        <v>0</v>
      </c>
      <c r="F2294" s="106" t="b">
        <v>0</v>
      </c>
      <c r="G2294" s="106" t="b">
        <v>0</v>
      </c>
    </row>
    <row r="2295" spans="1:7" ht="15">
      <c r="A2295" s="108" t="s">
        <v>1119</v>
      </c>
      <c r="B2295" s="106">
        <v>2</v>
      </c>
      <c r="C2295" s="110">
        <v>0.0007360691005500502</v>
      </c>
      <c r="D2295" s="106" t="s">
        <v>437</v>
      </c>
      <c r="E2295" s="106" t="b">
        <v>0</v>
      </c>
      <c r="F2295" s="106" t="b">
        <v>0</v>
      </c>
      <c r="G2295" s="106" t="b">
        <v>0</v>
      </c>
    </row>
    <row r="2296" spans="1:7" ht="15">
      <c r="A2296" s="108" t="s">
        <v>1120</v>
      </c>
      <c r="B2296" s="106">
        <v>2</v>
      </c>
      <c r="C2296" s="110">
        <v>0.0005733501839749252</v>
      </c>
      <c r="D2296" s="106" t="s">
        <v>437</v>
      </c>
      <c r="E2296" s="106" t="b">
        <v>0</v>
      </c>
      <c r="F2296" s="106" t="b">
        <v>0</v>
      </c>
      <c r="G2296" s="106" t="b">
        <v>0</v>
      </c>
    </row>
    <row r="2297" spans="1:7" ht="15">
      <c r="A2297" s="108" t="s">
        <v>563</v>
      </c>
      <c r="B2297" s="106">
        <v>2</v>
      </c>
      <c r="C2297" s="110">
        <v>0.0005733501839749252</v>
      </c>
      <c r="D2297" s="106" t="s">
        <v>437</v>
      </c>
      <c r="E2297" s="106" t="b">
        <v>0</v>
      </c>
      <c r="F2297" s="106" t="b">
        <v>0</v>
      </c>
      <c r="G2297" s="106" t="b">
        <v>0</v>
      </c>
    </row>
    <row r="2298" spans="1:7" ht="15">
      <c r="A2298" s="108" t="s">
        <v>623</v>
      </c>
      <c r="B2298" s="106">
        <v>2</v>
      </c>
      <c r="C2298" s="110">
        <v>0.0005733501839749252</v>
      </c>
      <c r="D2298" s="106" t="s">
        <v>437</v>
      </c>
      <c r="E2298" s="106" t="b">
        <v>0</v>
      </c>
      <c r="F2298" s="106" t="b">
        <v>0</v>
      </c>
      <c r="G2298" s="106" t="b">
        <v>0</v>
      </c>
    </row>
    <row r="2299" spans="1:7" ht="15">
      <c r="A2299" s="108" t="s">
        <v>531</v>
      </c>
      <c r="B2299" s="106">
        <v>2</v>
      </c>
      <c r="C2299" s="110">
        <v>0.0005733501839749252</v>
      </c>
      <c r="D2299" s="106" t="s">
        <v>437</v>
      </c>
      <c r="E2299" s="106" t="b">
        <v>0</v>
      </c>
      <c r="F2299" s="106" t="b">
        <v>0</v>
      </c>
      <c r="G2299" s="106" t="b">
        <v>0</v>
      </c>
    </row>
    <row r="2300" spans="1:7" ht="15">
      <c r="A2300" s="108" t="s">
        <v>1123</v>
      </c>
      <c r="B2300" s="106">
        <v>2</v>
      </c>
      <c r="C2300" s="110">
        <v>0.0005733501839749252</v>
      </c>
      <c r="D2300" s="106" t="s">
        <v>437</v>
      </c>
      <c r="E2300" s="106" t="b">
        <v>0</v>
      </c>
      <c r="F2300" s="106" t="b">
        <v>0</v>
      </c>
      <c r="G2300" s="106" t="b">
        <v>0</v>
      </c>
    </row>
    <row r="2301" spans="1:7" ht="15">
      <c r="A2301" s="108" t="s">
        <v>923</v>
      </c>
      <c r="B2301" s="106">
        <v>2</v>
      </c>
      <c r="C2301" s="110">
        <v>0.0005733501839749252</v>
      </c>
      <c r="D2301" s="106" t="s">
        <v>437</v>
      </c>
      <c r="E2301" s="106" t="b">
        <v>0</v>
      </c>
      <c r="F2301" s="106" t="b">
        <v>0</v>
      </c>
      <c r="G2301" s="106" t="b">
        <v>0</v>
      </c>
    </row>
    <row r="2302" spans="1:7" ht="15">
      <c r="A2302" s="108" t="s">
        <v>1520</v>
      </c>
      <c r="B2302" s="106">
        <v>2</v>
      </c>
      <c r="C2302" s="110">
        <v>0.0007360691005500502</v>
      </c>
      <c r="D2302" s="106" t="s">
        <v>437</v>
      </c>
      <c r="E2302" s="106" t="b">
        <v>0</v>
      </c>
      <c r="F2302" s="106" t="b">
        <v>0</v>
      </c>
      <c r="G2302" s="106" t="b">
        <v>0</v>
      </c>
    </row>
    <row r="2303" spans="1:7" ht="15">
      <c r="A2303" s="108" t="s">
        <v>1521</v>
      </c>
      <c r="B2303" s="106">
        <v>2</v>
      </c>
      <c r="C2303" s="110">
        <v>0.0005733501839749252</v>
      </c>
      <c r="D2303" s="106" t="s">
        <v>437</v>
      </c>
      <c r="E2303" s="106" t="b">
        <v>0</v>
      </c>
      <c r="F2303" s="106" t="b">
        <v>0</v>
      </c>
      <c r="G2303" s="106" t="b">
        <v>0</v>
      </c>
    </row>
    <row r="2304" spans="1:7" ht="15">
      <c r="A2304" s="108" t="s">
        <v>925</v>
      </c>
      <c r="B2304" s="106">
        <v>2</v>
      </c>
      <c r="C2304" s="110">
        <v>0.0007360691005500502</v>
      </c>
      <c r="D2304" s="106" t="s">
        <v>437</v>
      </c>
      <c r="E2304" s="106" t="b">
        <v>0</v>
      </c>
      <c r="F2304" s="106" t="b">
        <v>0</v>
      </c>
      <c r="G2304" s="106" t="b">
        <v>0</v>
      </c>
    </row>
    <row r="2305" spans="1:7" ht="15">
      <c r="A2305" s="108" t="s">
        <v>1526</v>
      </c>
      <c r="B2305" s="106">
        <v>2</v>
      </c>
      <c r="C2305" s="110">
        <v>0.0005733501839749252</v>
      </c>
      <c r="D2305" s="106" t="s">
        <v>437</v>
      </c>
      <c r="E2305" s="106" t="b">
        <v>0</v>
      </c>
      <c r="F2305" s="106" t="b">
        <v>0</v>
      </c>
      <c r="G2305" s="106" t="b">
        <v>0</v>
      </c>
    </row>
    <row r="2306" spans="1:7" ht="15">
      <c r="A2306" s="108" t="s">
        <v>522</v>
      </c>
      <c r="B2306" s="106">
        <v>2</v>
      </c>
      <c r="C2306" s="110">
        <v>0.0005733501839749252</v>
      </c>
      <c r="D2306" s="106" t="s">
        <v>437</v>
      </c>
      <c r="E2306" s="106" t="b">
        <v>0</v>
      </c>
      <c r="F2306" s="106" t="b">
        <v>0</v>
      </c>
      <c r="G2306" s="106" t="b">
        <v>0</v>
      </c>
    </row>
    <row r="2307" spans="1:7" ht="15">
      <c r="A2307" s="108" t="s">
        <v>927</v>
      </c>
      <c r="B2307" s="106">
        <v>2</v>
      </c>
      <c r="C2307" s="110">
        <v>0.0005733501839749252</v>
      </c>
      <c r="D2307" s="106" t="s">
        <v>437</v>
      </c>
      <c r="E2307" s="106" t="b">
        <v>0</v>
      </c>
      <c r="F2307" s="106" t="b">
        <v>0</v>
      </c>
      <c r="G2307" s="106" t="b">
        <v>0</v>
      </c>
    </row>
    <row r="2308" spans="1:7" ht="15">
      <c r="A2308" s="108" t="s">
        <v>706</v>
      </c>
      <c r="B2308" s="106">
        <v>2</v>
      </c>
      <c r="C2308" s="110">
        <v>0.0005733501839749252</v>
      </c>
      <c r="D2308" s="106" t="s">
        <v>437</v>
      </c>
      <c r="E2308" s="106" t="b">
        <v>0</v>
      </c>
      <c r="F2308" s="106" t="b">
        <v>0</v>
      </c>
      <c r="G2308" s="106" t="b">
        <v>0</v>
      </c>
    </row>
    <row r="2309" spans="1:7" ht="15">
      <c r="A2309" s="108" t="s">
        <v>1528</v>
      </c>
      <c r="B2309" s="106">
        <v>2</v>
      </c>
      <c r="C2309" s="110">
        <v>0.0007360691005500502</v>
      </c>
      <c r="D2309" s="106" t="s">
        <v>437</v>
      </c>
      <c r="E2309" s="106" t="b">
        <v>0</v>
      </c>
      <c r="F2309" s="106" t="b">
        <v>0</v>
      </c>
      <c r="G2309" s="106" t="b">
        <v>0</v>
      </c>
    </row>
    <row r="2310" spans="1:7" ht="15">
      <c r="A2310" s="108" t="s">
        <v>1128</v>
      </c>
      <c r="B2310" s="106">
        <v>2</v>
      </c>
      <c r="C2310" s="110">
        <v>0.0005733501839749252</v>
      </c>
      <c r="D2310" s="106" t="s">
        <v>437</v>
      </c>
      <c r="E2310" s="106" t="b">
        <v>0</v>
      </c>
      <c r="F2310" s="106" t="b">
        <v>0</v>
      </c>
      <c r="G2310" s="106" t="b">
        <v>0</v>
      </c>
    </row>
    <row r="2311" spans="1:7" ht="15">
      <c r="A2311" s="108" t="s">
        <v>1421</v>
      </c>
      <c r="B2311" s="106">
        <v>2</v>
      </c>
      <c r="C2311" s="110">
        <v>0.0005733501839749252</v>
      </c>
      <c r="D2311" s="106" t="s">
        <v>437</v>
      </c>
      <c r="E2311" s="106" t="b">
        <v>0</v>
      </c>
      <c r="F2311" s="106" t="b">
        <v>0</v>
      </c>
      <c r="G2311" s="106" t="b">
        <v>0</v>
      </c>
    </row>
    <row r="2312" spans="1:7" ht="15">
      <c r="A2312" s="108" t="s">
        <v>1531</v>
      </c>
      <c r="B2312" s="106">
        <v>2</v>
      </c>
      <c r="C2312" s="110">
        <v>0.0005733501839749252</v>
      </c>
      <c r="D2312" s="106" t="s">
        <v>437</v>
      </c>
      <c r="E2312" s="106" t="b">
        <v>0</v>
      </c>
      <c r="F2312" s="106" t="b">
        <v>0</v>
      </c>
      <c r="G2312" s="106" t="b">
        <v>0</v>
      </c>
    </row>
    <row r="2313" spans="1:7" ht="15">
      <c r="A2313" s="108" t="s">
        <v>936</v>
      </c>
      <c r="B2313" s="106">
        <v>2</v>
      </c>
      <c r="C2313" s="110">
        <v>0.0005733501839749252</v>
      </c>
      <c r="D2313" s="106" t="s">
        <v>437</v>
      </c>
      <c r="E2313" s="106" t="b">
        <v>0</v>
      </c>
      <c r="F2313" s="106" t="b">
        <v>0</v>
      </c>
      <c r="G2313" s="106" t="b">
        <v>0</v>
      </c>
    </row>
    <row r="2314" spans="1:7" ht="15">
      <c r="A2314" s="108" t="s">
        <v>1043</v>
      </c>
      <c r="B2314" s="106">
        <v>2</v>
      </c>
      <c r="C2314" s="110">
        <v>0.0005733501839749252</v>
      </c>
      <c r="D2314" s="106" t="s">
        <v>437</v>
      </c>
      <c r="E2314" s="106" t="b">
        <v>0</v>
      </c>
      <c r="F2314" s="106" t="b">
        <v>0</v>
      </c>
      <c r="G2314" s="106" t="b">
        <v>0</v>
      </c>
    </row>
    <row r="2315" spans="1:7" ht="15">
      <c r="A2315" s="108" t="s">
        <v>821</v>
      </c>
      <c r="B2315" s="106">
        <v>2</v>
      </c>
      <c r="C2315" s="110">
        <v>0.0005733501839749252</v>
      </c>
      <c r="D2315" s="106" t="s">
        <v>437</v>
      </c>
      <c r="E2315" s="106" t="b">
        <v>0</v>
      </c>
      <c r="F2315" s="106" t="b">
        <v>0</v>
      </c>
      <c r="G2315" s="106" t="b">
        <v>0</v>
      </c>
    </row>
    <row r="2316" spans="1:7" ht="15">
      <c r="A2316" s="108" t="s">
        <v>937</v>
      </c>
      <c r="B2316" s="106">
        <v>2</v>
      </c>
      <c r="C2316" s="110">
        <v>0.0007360691005500502</v>
      </c>
      <c r="D2316" s="106" t="s">
        <v>437</v>
      </c>
      <c r="E2316" s="106" t="b">
        <v>0</v>
      </c>
      <c r="F2316" s="106" t="b">
        <v>0</v>
      </c>
      <c r="G2316" s="106" t="b">
        <v>0</v>
      </c>
    </row>
    <row r="2317" spans="1:7" ht="15">
      <c r="A2317" s="108" t="s">
        <v>560</v>
      </c>
      <c r="B2317" s="106">
        <v>2</v>
      </c>
      <c r="C2317" s="110">
        <v>0.0005733501839749252</v>
      </c>
      <c r="D2317" s="106" t="s">
        <v>437</v>
      </c>
      <c r="E2317" s="106" t="b">
        <v>0</v>
      </c>
      <c r="F2317" s="106" t="b">
        <v>0</v>
      </c>
      <c r="G2317" s="106" t="b">
        <v>0</v>
      </c>
    </row>
    <row r="2318" spans="1:7" ht="15">
      <c r="A2318" s="108" t="s">
        <v>1547</v>
      </c>
      <c r="B2318" s="106">
        <v>2</v>
      </c>
      <c r="C2318" s="110">
        <v>0.0005733501839749252</v>
      </c>
      <c r="D2318" s="106" t="s">
        <v>437</v>
      </c>
      <c r="E2318" s="106" t="b">
        <v>0</v>
      </c>
      <c r="F2318" s="106" t="b">
        <v>0</v>
      </c>
      <c r="G2318" s="106" t="b">
        <v>0</v>
      </c>
    </row>
    <row r="2319" spans="1:7" ht="15">
      <c r="A2319" s="108" t="s">
        <v>590</v>
      </c>
      <c r="B2319" s="106">
        <v>2</v>
      </c>
      <c r="C2319" s="110">
        <v>0.0005733501839749252</v>
      </c>
      <c r="D2319" s="106" t="s">
        <v>437</v>
      </c>
      <c r="E2319" s="106" t="b">
        <v>0</v>
      </c>
      <c r="F2319" s="106" t="b">
        <v>0</v>
      </c>
      <c r="G2319" s="106" t="b">
        <v>0</v>
      </c>
    </row>
    <row r="2320" spans="1:7" ht="15">
      <c r="A2320" s="108" t="s">
        <v>1064</v>
      </c>
      <c r="B2320" s="106">
        <v>2</v>
      </c>
      <c r="C2320" s="110">
        <v>0.0005733501839749252</v>
      </c>
      <c r="D2320" s="106" t="s">
        <v>437</v>
      </c>
      <c r="E2320" s="106" t="b">
        <v>0</v>
      </c>
      <c r="F2320" s="106" t="b">
        <v>0</v>
      </c>
      <c r="G2320" s="106" t="b">
        <v>0</v>
      </c>
    </row>
    <row r="2321" spans="1:7" ht="15">
      <c r="A2321" s="108" t="s">
        <v>1028</v>
      </c>
      <c r="B2321" s="106">
        <v>2</v>
      </c>
      <c r="C2321" s="110">
        <v>0.0007360691005500502</v>
      </c>
      <c r="D2321" s="106" t="s">
        <v>437</v>
      </c>
      <c r="E2321" s="106" t="b">
        <v>0</v>
      </c>
      <c r="F2321" s="106" t="b">
        <v>0</v>
      </c>
      <c r="G2321" s="106" t="b">
        <v>0</v>
      </c>
    </row>
    <row r="2322" spans="1:7" ht="15">
      <c r="A2322" s="108" t="s">
        <v>757</v>
      </c>
      <c r="B2322" s="106">
        <v>2</v>
      </c>
      <c r="C2322" s="110">
        <v>0.0005733501839749252</v>
      </c>
      <c r="D2322" s="106" t="s">
        <v>437</v>
      </c>
      <c r="E2322" s="106" t="b">
        <v>0</v>
      </c>
      <c r="F2322" s="106" t="b">
        <v>0</v>
      </c>
      <c r="G2322" s="106" t="b">
        <v>0</v>
      </c>
    </row>
    <row r="2323" spans="1:7" ht="15">
      <c r="A2323" s="108" t="s">
        <v>1549</v>
      </c>
      <c r="B2323" s="106">
        <v>2</v>
      </c>
      <c r="C2323" s="110">
        <v>0.0005733501839749252</v>
      </c>
      <c r="D2323" s="106" t="s">
        <v>437</v>
      </c>
      <c r="E2323" s="106" t="b">
        <v>0</v>
      </c>
      <c r="F2323" s="106" t="b">
        <v>0</v>
      </c>
      <c r="G2323" s="106" t="b">
        <v>0</v>
      </c>
    </row>
    <row r="2324" spans="1:7" ht="15">
      <c r="A2324" s="108" t="s">
        <v>1550</v>
      </c>
      <c r="B2324" s="106">
        <v>2</v>
      </c>
      <c r="C2324" s="110">
        <v>0.0005733501839749252</v>
      </c>
      <c r="D2324" s="106" t="s">
        <v>437</v>
      </c>
      <c r="E2324" s="106" t="b">
        <v>0</v>
      </c>
      <c r="F2324" s="106" t="b">
        <v>0</v>
      </c>
      <c r="G2324" s="106" t="b">
        <v>0</v>
      </c>
    </row>
    <row r="2325" spans="1:7" ht="15">
      <c r="A2325" s="108" t="s">
        <v>823</v>
      </c>
      <c r="B2325" s="106">
        <v>2</v>
      </c>
      <c r="C2325" s="110">
        <v>0.0005733501839749252</v>
      </c>
      <c r="D2325" s="106" t="s">
        <v>437</v>
      </c>
      <c r="E2325" s="106" t="b">
        <v>0</v>
      </c>
      <c r="F2325" s="106" t="b">
        <v>0</v>
      </c>
      <c r="G2325" s="106" t="b">
        <v>0</v>
      </c>
    </row>
    <row r="2326" spans="1:7" ht="15">
      <c r="A2326" s="108" t="s">
        <v>591</v>
      </c>
      <c r="B2326" s="106">
        <v>2</v>
      </c>
      <c r="C2326" s="110">
        <v>0.0005733501839749252</v>
      </c>
      <c r="D2326" s="106" t="s">
        <v>437</v>
      </c>
      <c r="E2326" s="106" t="b">
        <v>0</v>
      </c>
      <c r="F2326" s="106" t="b">
        <v>0</v>
      </c>
      <c r="G2326" s="106" t="b">
        <v>0</v>
      </c>
    </row>
    <row r="2327" spans="1:7" ht="15">
      <c r="A2327" s="108" t="s">
        <v>1551</v>
      </c>
      <c r="B2327" s="106">
        <v>2</v>
      </c>
      <c r="C2327" s="110">
        <v>0.0007360691005500502</v>
      </c>
      <c r="D2327" s="106" t="s">
        <v>437</v>
      </c>
      <c r="E2327" s="106" t="b">
        <v>0</v>
      </c>
      <c r="F2327" s="106" t="b">
        <v>0</v>
      </c>
      <c r="G2327" s="106" t="b">
        <v>0</v>
      </c>
    </row>
    <row r="2328" spans="1:7" ht="15">
      <c r="A2328" s="108" t="s">
        <v>1552</v>
      </c>
      <c r="B2328" s="106">
        <v>2</v>
      </c>
      <c r="C2328" s="110">
        <v>0.0005733501839749252</v>
      </c>
      <c r="D2328" s="106" t="s">
        <v>437</v>
      </c>
      <c r="E2328" s="106" t="b">
        <v>0</v>
      </c>
      <c r="F2328" s="106" t="b">
        <v>0</v>
      </c>
      <c r="G2328" s="106" t="b">
        <v>0</v>
      </c>
    </row>
    <row r="2329" spans="1:7" ht="15">
      <c r="A2329" s="108" t="s">
        <v>1553</v>
      </c>
      <c r="B2329" s="106">
        <v>2</v>
      </c>
      <c r="C2329" s="110">
        <v>0.0007360691005500502</v>
      </c>
      <c r="D2329" s="106" t="s">
        <v>437</v>
      </c>
      <c r="E2329" s="106" t="b">
        <v>0</v>
      </c>
      <c r="F2329" s="106" t="b">
        <v>0</v>
      </c>
      <c r="G2329" s="106" t="b">
        <v>0</v>
      </c>
    </row>
    <row r="2330" spans="1:7" ht="15">
      <c r="A2330" s="108" t="s">
        <v>1144</v>
      </c>
      <c r="B2330" s="106">
        <v>2</v>
      </c>
      <c r="C2330" s="110">
        <v>0.0005733501839749252</v>
      </c>
      <c r="D2330" s="106" t="s">
        <v>437</v>
      </c>
      <c r="E2330" s="106" t="b">
        <v>0</v>
      </c>
      <c r="F2330" s="106" t="b">
        <v>0</v>
      </c>
      <c r="G2330" s="106" t="b">
        <v>0</v>
      </c>
    </row>
    <row r="2331" spans="1:7" ht="15">
      <c r="A2331" s="108" t="s">
        <v>686</v>
      </c>
      <c r="B2331" s="106">
        <v>2</v>
      </c>
      <c r="C2331" s="110">
        <v>0.0005733501839749252</v>
      </c>
      <c r="D2331" s="106" t="s">
        <v>437</v>
      </c>
      <c r="E2331" s="106" t="b">
        <v>0</v>
      </c>
      <c r="F2331" s="106" t="b">
        <v>0</v>
      </c>
      <c r="G2331" s="106" t="b">
        <v>0</v>
      </c>
    </row>
    <row r="2332" spans="1:7" ht="15">
      <c r="A2332" s="108" t="s">
        <v>612</v>
      </c>
      <c r="B2332" s="106">
        <v>2</v>
      </c>
      <c r="C2332" s="110">
        <v>0.0005733501839749252</v>
      </c>
      <c r="D2332" s="106" t="s">
        <v>437</v>
      </c>
      <c r="E2332" s="106" t="b">
        <v>0</v>
      </c>
      <c r="F2332" s="106" t="b">
        <v>0</v>
      </c>
      <c r="G2332" s="106" t="b">
        <v>0</v>
      </c>
    </row>
    <row r="2333" spans="1:7" ht="15">
      <c r="A2333" s="108" t="s">
        <v>758</v>
      </c>
      <c r="B2333" s="106">
        <v>2</v>
      </c>
      <c r="C2333" s="110">
        <v>0.0005733501839749252</v>
      </c>
      <c r="D2333" s="106" t="s">
        <v>437</v>
      </c>
      <c r="E2333" s="106" t="b">
        <v>0</v>
      </c>
      <c r="F2333" s="106" t="b">
        <v>0</v>
      </c>
      <c r="G2333" s="106" t="b">
        <v>0</v>
      </c>
    </row>
    <row r="2334" spans="1:7" ht="15">
      <c r="A2334" s="108" t="s">
        <v>1147</v>
      </c>
      <c r="B2334" s="106">
        <v>2</v>
      </c>
      <c r="C2334" s="110">
        <v>0.0005733501839749252</v>
      </c>
      <c r="D2334" s="106" t="s">
        <v>437</v>
      </c>
      <c r="E2334" s="106" t="b">
        <v>0</v>
      </c>
      <c r="F2334" s="106" t="b">
        <v>0</v>
      </c>
      <c r="G2334" s="106" t="b">
        <v>0</v>
      </c>
    </row>
    <row r="2335" spans="1:7" ht="15">
      <c r="A2335" s="108" t="s">
        <v>713</v>
      </c>
      <c r="B2335" s="106">
        <v>2</v>
      </c>
      <c r="C2335" s="110">
        <v>0.0005733501839749252</v>
      </c>
      <c r="D2335" s="106" t="s">
        <v>437</v>
      </c>
      <c r="E2335" s="106" t="b">
        <v>0</v>
      </c>
      <c r="F2335" s="106" t="b">
        <v>0</v>
      </c>
      <c r="G2335" s="106" t="b">
        <v>0</v>
      </c>
    </row>
    <row r="2336" spans="1:7" ht="15">
      <c r="A2336" s="108" t="s">
        <v>636</v>
      </c>
      <c r="B2336" s="106">
        <v>2</v>
      </c>
      <c r="C2336" s="110">
        <v>0.0005733501839749252</v>
      </c>
      <c r="D2336" s="106" t="s">
        <v>437</v>
      </c>
      <c r="E2336" s="106" t="b">
        <v>0</v>
      </c>
      <c r="F2336" s="106" t="b">
        <v>0</v>
      </c>
      <c r="G2336" s="106" t="b">
        <v>0</v>
      </c>
    </row>
    <row r="2337" spans="1:7" ht="15">
      <c r="A2337" s="108" t="s">
        <v>760</v>
      </c>
      <c r="B2337" s="106">
        <v>2</v>
      </c>
      <c r="C2337" s="110">
        <v>0.0005733501839749252</v>
      </c>
      <c r="D2337" s="106" t="s">
        <v>437</v>
      </c>
      <c r="E2337" s="106" t="b">
        <v>0</v>
      </c>
      <c r="F2337" s="106" t="b">
        <v>0</v>
      </c>
      <c r="G2337" s="106" t="b">
        <v>0</v>
      </c>
    </row>
    <row r="2338" spans="1:7" ht="15">
      <c r="A2338" s="108" t="s">
        <v>693</v>
      </c>
      <c r="B2338" s="106">
        <v>2</v>
      </c>
      <c r="C2338" s="110">
        <v>0.0007360691005500502</v>
      </c>
      <c r="D2338" s="106" t="s">
        <v>437</v>
      </c>
      <c r="E2338" s="106" t="b">
        <v>0</v>
      </c>
      <c r="F2338" s="106" t="b">
        <v>0</v>
      </c>
      <c r="G2338" s="106" t="b">
        <v>0</v>
      </c>
    </row>
    <row r="2339" spans="1:7" ht="15">
      <c r="A2339" s="108" t="s">
        <v>1150</v>
      </c>
      <c r="B2339" s="106">
        <v>2</v>
      </c>
      <c r="C2339" s="110">
        <v>0.0005733501839749252</v>
      </c>
      <c r="D2339" s="106" t="s">
        <v>437</v>
      </c>
      <c r="E2339" s="106" t="b">
        <v>0</v>
      </c>
      <c r="F2339" s="106" t="b">
        <v>0</v>
      </c>
      <c r="G2339" s="106" t="b">
        <v>0</v>
      </c>
    </row>
    <row r="2340" spans="1:7" ht="15">
      <c r="A2340" s="108" t="s">
        <v>664</v>
      </c>
      <c r="B2340" s="106">
        <v>2</v>
      </c>
      <c r="C2340" s="110">
        <v>0.0005733501839749252</v>
      </c>
      <c r="D2340" s="106" t="s">
        <v>437</v>
      </c>
      <c r="E2340" s="106" t="b">
        <v>0</v>
      </c>
      <c r="F2340" s="106" t="b">
        <v>0</v>
      </c>
      <c r="G2340" s="106" t="b">
        <v>0</v>
      </c>
    </row>
    <row r="2341" spans="1:7" ht="15">
      <c r="A2341" s="108" t="s">
        <v>761</v>
      </c>
      <c r="B2341" s="106">
        <v>2</v>
      </c>
      <c r="C2341" s="110">
        <v>0.0007360691005500502</v>
      </c>
      <c r="D2341" s="106" t="s">
        <v>437</v>
      </c>
      <c r="E2341" s="106" t="b">
        <v>0</v>
      </c>
      <c r="F2341" s="106" t="b">
        <v>0</v>
      </c>
      <c r="G2341" s="106" t="b">
        <v>0</v>
      </c>
    </row>
    <row r="2342" spans="1:7" ht="15">
      <c r="A2342" s="108" t="s">
        <v>762</v>
      </c>
      <c r="B2342" s="106">
        <v>2</v>
      </c>
      <c r="C2342" s="110">
        <v>0.0005733501839749252</v>
      </c>
      <c r="D2342" s="106" t="s">
        <v>437</v>
      </c>
      <c r="E2342" s="106" t="b">
        <v>0</v>
      </c>
      <c r="F2342" s="106" t="b">
        <v>0</v>
      </c>
      <c r="G2342" s="106" t="b">
        <v>0</v>
      </c>
    </row>
    <row r="2343" spans="1:7" ht="15">
      <c r="A2343" s="108" t="s">
        <v>763</v>
      </c>
      <c r="B2343" s="106">
        <v>2</v>
      </c>
      <c r="C2343" s="110">
        <v>0.0005733501839749252</v>
      </c>
      <c r="D2343" s="106" t="s">
        <v>437</v>
      </c>
      <c r="E2343" s="106" t="b">
        <v>0</v>
      </c>
      <c r="F2343" s="106" t="b">
        <v>0</v>
      </c>
      <c r="G2343" s="106" t="b">
        <v>0</v>
      </c>
    </row>
    <row r="2344" spans="1:7" ht="15">
      <c r="A2344" s="108" t="s">
        <v>897</v>
      </c>
      <c r="B2344" s="106">
        <v>2</v>
      </c>
      <c r="C2344" s="110">
        <v>0.0005733501839749252</v>
      </c>
      <c r="D2344" s="106" t="s">
        <v>437</v>
      </c>
      <c r="E2344" s="106" t="b">
        <v>0</v>
      </c>
      <c r="F2344" s="106" t="b">
        <v>0</v>
      </c>
      <c r="G2344" s="106" t="b">
        <v>0</v>
      </c>
    </row>
    <row r="2345" spans="1:7" ht="15">
      <c r="A2345" s="108" t="s">
        <v>804</v>
      </c>
      <c r="B2345" s="106">
        <v>2</v>
      </c>
      <c r="C2345" s="110">
        <v>0.0005733501839749252</v>
      </c>
      <c r="D2345" s="106" t="s">
        <v>437</v>
      </c>
      <c r="E2345" s="106" t="b">
        <v>0</v>
      </c>
      <c r="F2345" s="106" t="b">
        <v>0</v>
      </c>
      <c r="G2345" s="106" t="b">
        <v>0</v>
      </c>
    </row>
    <row r="2346" spans="1:7" ht="15">
      <c r="A2346" s="108" t="s">
        <v>1566</v>
      </c>
      <c r="B2346" s="106">
        <v>2</v>
      </c>
      <c r="C2346" s="110">
        <v>0.0005733501839749252</v>
      </c>
      <c r="D2346" s="106" t="s">
        <v>437</v>
      </c>
      <c r="E2346" s="106" t="b">
        <v>0</v>
      </c>
      <c r="F2346" s="106" t="b">
        <v>0</v>
      </c>
      <c r="G2346" s="106" t="b">
        <v>0</v>
      </c>
    </row>
    <row r="2347" spans="1:7" ht="15">
      <c r="A2347" s="108" t="s">
        <v>1155</v>
      </c>
      <c r="B2347" s="106">
        <v>2</v>
      </c>
      <c r="C2347" s="110">
        <v>0.0005733501839749252</v>
      </c>
      <c r="D2347" s="106" t="s">
        <v>437</v>
      </c>
      <c r="E2347" s="106" t="b">
        <v>0</v>
      </c>
      <c r="F2347" s="106" t="b">
        <v>0</v>
      </c>
      <c r="G2347" s="106" t="b">
        <v>0</v>
      </c>
    </row>
    <row r="2348" spans="1:7" ht="15">
      <c r="A2348" s="108" t="s">
        <v>1569</v>
      </c>
      <c r="B2348" s="106">
        <v>2</v>
      </c>
      <c r="C2348" s="110">
        <v>0.0005733501839749252</v>
      </c>
      <c r="D2348" s="106" t="s">
        <v>437</v>
      </c>
      <c r="E2348" s="106" t="b">
        <v>0</v>
      </c>
      <c r="F2348" s="106" t="b">
        <v>0</v>
      </c>
      <c r="G2348" s="106" t="b">
        <v>0</v>
      </c>
    </row>
    <row r="2349" spans="1:7" ht="15">
      <c r="A2349" s="108" t="s">
        <v>1570</v>
      </c>
      <c r="B2349" s="106">
        <v>2</v>
      </c>
      <c r="C2349" s="110">
        <v>0.0007360691005500502</v>
      </c>
      <c r="D2349" s="106" t="s">
        <v>437</v>
      </c>
      <c r="E2349" s="106" t="b">
        <v>0</v>
      </c>
      <c r="F2349" s="106" t="b">
        <v>0</v>
      </c>
      <c r="G2349" s="106" t="b">
        <v>0</v>
      </c>
    </row>
    <row r="2350" spans="1:7" ht="15">
      <c r="A2350" s="108" t="s">
        <v>1574</v>
      </c>
      <c r="B2350" s="106">
        <v>2</v>
      </c>
      <c r="C2350" s="110">
        <v>0.0007360691005500502</v>
      </c>
      <c r="D2350" s="106" t="s">
        <v>437</v>
      </c>
      <c r="E2350" s="106" t="b">
        <v>0</v>
      </c>
      <c r="F2350" s="106" t="b">
        <v>0</v>
      </c>
      <c r="G2350" s="106" t="b">
        <v>0</v>
      </c>
    </row>
    <row r="2351" spans="1:7" ht="15">
      <c r="A2351" s="108" t="s">
        <v>1575</v>
      </c>
      <c r="B2351" s="106">
        <v>2</v>
      </c>
      <c r="C2351" s="110">
        <v>0.0007360691005500502</v>
      </c>
      <c r="D2351" s="106" t="s">
        <v>437</v>
      </c>
      <c r="E2351" s="106" t="b">
        <v>0</v>
      </c>
      <c r="F2351" s="106" t="b">
        <v>0</v>
      </c>
      <c r="G2351" s="106" t="b">
        <v>0</v>
      </c>
    </row>
    <row r="2352" spans="1:7" ht="15">
      <c r="A2352" s="108" t="s">
        <v>667</v>
      </c>
      <c r="B2352" s="106">
        <v>2</v>
      </c>
      <c r="C2352" s="110">
        <v>0.0007360691005500502</v>
      </c>
      <c r="D2352" s="106" t="s">
        <v>437</v>
      </c>
      <c r="E2352" s="106" t="b">
        <v>0</v>
      </c>
      <c r="F2352" s="106" t="b">
        <v>0</v>
      </c>
      <c r="G2352" s="106" t="b">
        <v>0</v>
      </c>
    </row>
    <row r="2353" spans="1:7" ht="15">
      <c r="A2353" s="108" t="s">
        <v>582</v>
      </c>
      <c r="B2353" s="106">
        <v>2</v>
      </c>
      <c r="C2353" s="110">
        <v>0.0005733501839749252</v>
      </c>
      <c r="D2353" s="106" t="s">
        <v>437</v>
      </c>
      <c r="E2353" s="106" t="b">
        <v>0</v>
      </c>
      <c r="F2353" s="106" t="b">
        <v>0</v>
      </c>
      <c r="G2353" s="106" t="b">
        <v>0</v>
      </c>
    </row>
    <row r="2354" spans="1:7" ht="15">
      <c r="A2354" s="108" t="s">
        <v>933</v>
      </c>
      <c r="B2354" s="106">
        <v>2</v>
      </c>
      <c r="C2354" s="110">
        <v>0.0005733501839749252</v>
      </c>
      <c r="D2354" s="106" t="s">
        <v>437</v>
      </c>
      <c r="E2354" s="106" t="b">
        <v>0</v>
      </c>
      <c r="F2354" s="106" t="b">
        <v>0</v>
      </c>
      <c r="G2354" s="106" t="b">
        <v>0</v>
      </c>
    </row>
    <row r="2355" spans="1:7" ht="15">
      <c r="A2355" s="108" t="s">
        <v>1806</v>
      </c>
      <c r="B2355" s="106">
        <v>2</v>
      </c>
      <c r="C2355" s="110">
        <v>0.0007360691005500502</v>
      </c>
      <c r="D2355" s="106" t="s">
        <v>437</v>
      </c>
      <c r="E2355" s="106" t="b">
        <v>0</v>
      </c>
      <c r="F2355" s="106" t="b">
        <v>0</v>
      </c>
      <c r="G2355" s="106" t="b">
        <v>0</v>
      </c>
    </row>
    <row r="2356" spans="1:7" ht="15">
      <c r="A2356" s="108" t="s">
        <v>540</v>
      </c>
      <c r="B2356" s="106">
        <v>2</v>
      </c>
      <c r="C2356" s="110">
        <v>0.0005733501839749252</v>
      </c>
      <c r="D2356" s="106" t="s">
        <v>437</v>
      </c>
      <c r="E2356" s="106" t="b">
        <v>0</v>
      </c>
      <c r="F2356" s="106" t="b">
        <v>0</v>
      </c>
      <c r="G2356" s="106" t="b">
        <v>0</v>
      </c>
    </row>
    <row r="2357" spans="1:7" ht="15">
      <c r="A2357" s="108" t="s">
        <v>1172</v>
      </c>
      <c r="B2357" s="106">
        <v>2</v>
      </c>
      <c r="C2357" s="110">
        <v>0.0005733501839749252</v>
      </c>
      <c r="D2357" s="106" t="s">
        <v>437</v>
      </c>
      <c r="E2357" s="106" t="b">
        <v>0</v>
      </c>
      <c r="F2357" s="106" t="b">
        <v>0</v>
      </c>
      <c r="G2357" s="106" t="b">
        <v>0</v>
      </c>
    </row>
    <row r="2358" spans="1:7" ht="15">
      <c r="A2358" s="108" t="s">
        <v>1583</v>
      </c>
      <c r="B2358" s="106">
        <v>2</v>
      </c>
      <c r="C2358" s="110">
        <v>0.0005733501839749252</v>
      </c>
      <c r="D2358" s="106" t="s">
        <v>437</v>
      </c>
      <c r="E2358" s="106" t="b">
        <v>0</v>
      </c>
      <c r="F2358" s="106" t="b">
        <v>0</v>
      </c>
      <c r="G2358" s="106" t="b">
        <v>0</v>
      </c>
    </row>
    <row r="2359" spans="1:7" ht="15">
      <c r="A2359" s="108" t="s">
        <v>1177</v>
      </c>
      <c r="B2359" s="106">
        <v>2</v>
      </c>
      <c r="C2359" s="110">
        <v>0.0005733501839749252</v>
      </c>
      <c r="D2359" s="106" t="s">
        <v>437</v>
      </c>
      <c r="E2359" s="106" t="b">
        <v>0</v>
      </c>
      <c r="F2359" s="106" t="b">
        <v>0</v>
      </c>
      <c r="G2359" s="106" t="b">
        <v>0</v>
      </c>
    </row>
    <row r="2360" spans="1:7" ht="15">
      <c r="A2360" s="108" t="s">
        <v>1170</v>
      </c>
      <c r="B2360" s="106">
        <v>2</v>
      </c>
      <c r="C2360" s="110">
        <v>0.0005733501839749252</v>
      </c>
      <c r="D2360" s="106" t="s">
        <v>437</v>
      </c>
      <c r="E2360" s="106" t="b">
        <v>0</v>
      </c>
      <c r="F2360" s="106" t="b">
        <v>0</v>
      </c>
      <c r="G2360" s="106" t="b">
        <v>0</v>
      </c>
    </row>
    <row r="2361" spans="1:7" ht="15">
      <c r="A2361" s="108" t="s">
        <v>672</v>
      </c>
      <c r="B2361" s="106">
        <v>2</v>
      </c>
      <c r="C2361" s="110">
        <v>0.0005733501839749252</v>
      </c>
      <c r="D2361" s="106" t="s">
        <v>437</v>
      </c>
      <c r="E2361" s="106" t="b">
        <v>0</v>
      </c>
      <c r="F2361" s="106" t="b">
        <v>0</v>
      </c>
      <c r="G2361" s="106" t="b">
        <v>0</v>
      </c>
    </row>
    <row r="2362" spans="1:7" ht="15">
      <c r="A2362" s="108" t="s">
        <v>592</v>
      </c>
      <c r="B2362" s="106">
        <v>2</v>
      </c>
      <c r="C2362" s="110">
        <v>0.0005733501839749252</v>
      </c>
      <c r="D2362" s="106" t="s">
        <v>437</v>
      </c>
      <c r="E2362" s="106" t="b">
        <v>0</v>
      </c>
      <c r="F2362" s="106" t="b">
        <v>0</v>
      </c>
      <c r="G2362" s="106" t="b">
        <v>0</v>
      </c>
    </row>
    <row r="2363" spans="1:7" ht="15">
      <c r="A2363" s="108" t="s">
        <v>249</v>
      </c>
      <c r="B2363" s="106">
        <v>2</v>
      </c>
      <c r="C2363" s="110">
        <v>0.0005733501839749252</v>
      </c>
      <c r="D2363" s="106" t="s">
        <v>437</v>
      </c>
      <c r="E2363" s="106" t="b">
        <v>0</v>
      </c>
      <c r="F2363" s="106" t="b">
        <v>0</v>
      </c>
      <c r="G2363" s="106" t="b">
        <v>0</v>
      </c>
    </row>
    <row r="2364" spans="1:7" ht="15">
      <c r="A2364" s="108" t="s">
        <v>1785</v>
      </c>
      <c r="B2364" s="106">
        <v>2</v>
      </c>
      <c r="C2364" s="110">
        <v>0.0005733501839749252</v>
      </c>
      <c r="D2364" s="106" t="s">
        <v>437</v>
      </c>
      <c r="E2364" s="106" t="b">
        <v>0</v>
      </c>
      <c r="F2364" s="106" t="b">
        <v>0</v>
      </c>
      <c r="G2364" s="106" t="b">
        <v>0</v>
      </c>
    </row>
    <row r="2365" spans="1:7" ht="15">
      <c r="A2365" s="108" t="s">
        <v>1772</v>
      </c>
      <c r="B2365" s="106">
        <v>2</v>
      </c>
      <c r="C2365" s="110">
        <v>0.0007360691005500502</v>
      </c>
      <c r="D2365" s="106" t="s">
        <v>437</v>
      </c>
      <c r="E2365" s="106" t="b">
        <v>0</v>
      </c>
      <c r="F2365" s="106" t="b">
        <v>0</v>
      </c>
      <c r="G2365" s="106" t="b">
        <v>0</v>
      </c>
    </row>
    <row r="2366" spans="1:7" ht="15">
      <c r="A2366" s="108" t="s">
        <v>965</v>
      </c>
      <c r="B2366" s="106">
        <v>2</v>
      </c>
      <c r="C2366" s="110">
        <v>0.0005733501839749252</v>
      </c>
      <c r="D2366" s="106" t="s">
        <v>437</v>
      </c>
      <c r="E2366" s="106" t="b">
        <v>0</v>
      </c>
      <c r="F2366" s="106" t="b">
        <v>0</v>
      </c>
      <c r="G2366" s="106" t="b">
        <v>0</v>
      </c>
    </row>
    <row r="2367" spans="1:7" ht="15">
      <c r="A2367" s="108" t="s">
        <v>1237</v>
      </c>
      <c r="B2367" s="106">
        <v>2</v>
      </c>
      <c r="C2367" s="110">
        <v>0.0005733501839749252</v>
      </c>
      <c r="D2367" s="106" t="s">
        <v>437</v>
      </c>
      <c r="E2367" s="106" t="b">
        <v>0</v>
      </c>
      <c r="F2367" s="106" t="b">
        <v>0</v>
      </c>
      <c r="G2367" s="106" t="b">
        <v>0</v>
      </c>
    </row>
    <row r="2368" spans="1:7" ht="15">
      <c r="A2368" s="108" t="s">
        <v>1424</v>
      </c>
      <c r="B2368" s="106">
        <v>2</v>
      </c>
      <c r="C2368" s="110">
        <v>0.0005733501839749252</v>
      </c>
      <c r="D2368" s="106" t="s">
        <v>437</v>
      </c>
      <c r="E2368" s="106" t="b">
        <v>0</v>
      </c>
      <c r="F2368" s="106" t="b">
        <v>0</v>
      </c>
      <c r="G2368" s="106" t="b">
        <v>0</v>
      </c>
    </row>
    <row r="2369" spans="1:7" ht="15">
      <c r="A2369" s="108" t="s">
        <v>1774</v>
      </c>
      <c r="B2369" s="106">
        <v>2</v>
      </c>
      <c r="C2369" s="110">
        <v>0.0007360691005500502</v>
      </c>
      <c r="D2369" s="106" t="s">
        <v>437</v>
      </c>
      <c r="E2369" s="106" t="b">
        <v>0</v>
      </c>
      <c r="F2369" s="106" t="b">
        <v>0</v>
      </c>
      <c r="G2369" s="106" t="b">
        <v>0</v>
      </c>
    </row>
    <row r="2370" spans="1:7" ht="15">
      <c r="A2370" s="108" t="s">
        <v>1775</v>
      </c>
      <c r="B2370" s="106">
        <v>2</v>
      </c>
      <c r="C2370" s="110">
        <v>0.0005733501839749252</v>
      </c>
      <c r="D2370" s="106" t="s">
        <v>437</v>
      </c>
      <c r="E2370" s="106" t="b">
        <v>0</v>
      </c>
      <c r="F2370" s="106" t="b">
        <v>0</v>
      </c>
      <c r="G2370" s="106" t="b">
        <v>0</v>
      </c>
    </row>
    <row r="2371" spans="1:7" ht="15">
      <c r="A2371" s="108" t="s">
        <v>1184</v>
      </c>
      <c r="B2371" s="106">
        <v>2</v>
      </c>
      <c r="C2371" s="110">
        <v>0.0005733501839749252</v>
      </c>
      <c r="D2371" s="106" t="s">
        <v>437</v>
      </c>
      <c r="E2371" s="106" t="b">
        <v>0</v>
      </c>
      <c r="F2371" s="106" t="b">
        <v>0</v>
      </c>
      <c r="G2371" s="106" t="b">
        <v>0</v>
      </c>
    </row>
    <row r="2372" spans="1:7" ht="15">
      <c r="A2372" s="108" t="s">
        <v>1777</v>
      </c>
      <c r="B2372" s="106">
        <v>2</v>
      </c>
      <c r="C2372" s="110">
        <v>0.0007360691005500502</v>
      </c>
      <c r="D2372" s="106" t="s">
        <v>437</v>
      </c>
      <c r="E2372" s="106" t="b">
        <v>0</v>
      </c>
      <c r="F2372" s="106" t="b">
        <v>0</v>
      </c>
      <c r="G2372" s="106" t="b">
        <v>0</v>
      </c>
    </row>
    <row r="2373" spans="1:7" ht="15">
      <c r="A2373" s="108" t="s">
        <v>1778</v>
      </c>
      <c r="B2373" s="106">
        <v>2</v>
      </c>
      <c r="C2373" s="110">
        <v>0.0007360691005500502</v>
      </c>
      <c r="D2373" s="106" t="s">
        <v>437</v>
      </c>
      <c r="E2373" s="106" t="b">
        <v>0</v>
      </c>
      <c r="F2373" s="106" t="b">
        <v>0</v>
      </c>
      <c r="G2373" s="106" t="b">
        <v>0</v>
      </c>
    </row>
    <row r="2374" spans="1:7" ht="15">
      <c r="A2374" s="108" t="s">
        <v>980</v>
      </c>
      <c r="B2374" s="106">
        <v>2</v>
      </c>
      <c r="C2374" s="110">
        <v>0.0007360691005500502</v>
      </c>
      <c r="D2374" s="106" t="s">
        <v>437</v>
      </c>
      <c r="E2374" s="106" t="b">
        <v>0</v>
      </c>
      <c r="F2374" s="106" t="b">
        <v>0</v>
      </c>
      <c r="G2374" s="106" t="b">
        <v>0</v>
      </c>
    </row>
    <row r="2375" spans="1:7" ht="15">
      <c r="A2375" s="108" t="s">
        <v>1781</v>
      </c>
      <c r="B2375" s="106">
        <v>2</v>
      </c>
      <c r="C2375" s="110">
        <v>0.0007360691005500502</v>
      </c>
      <c r="D2375" s="106" t="s">
        <v>437</v>
      </c>
      <c r="E2375" s="106" t="b">
        <v>0</v>
      </c>
      <c r="F2375" s="106" t="b">
        <v>0</v>
      </c>
      <c r="G2375" s="106" t="b">
        <v>0</v>
      </c>
    </row>
    <row r="2376" spans="1:7" ht="15">
      <c r="A2376" s="108" t="s">
        <v>1782</v>
      </c>
      <c r="B2376" s="106">
        <v>2</v>
      </c>
      <c r="C2376" s="110">
        <v>0.0007360691005500502</v>
      </c>
      <c r="D2376" s="106" t="s">
        <v>437</v>
      </c>
      <c r="E2376" s="106" t="b">
        <v>0</v>
      </c>
      <c r="F2376" s="106" t="b">
        <v>0</v>
      </c>
      <c r="G2376" s="106" t="b">
        <v>0</v>
      </c>
    </row>
    <row r="2377" spans="1:7" ht="15">
      <c r="A2377" s="108" t="s">
        <v>802</v>
      </c>
      <c r="B2377" s="106">
        <v>2</v>
      </c>
      <c r="C2377" s="110">
        <v>0.0005733501839749252</v>
      </c>
      <c r="D2377" s="106" t="s">
        <v>437</v>
      </c>
      <c r="E2377" s="106" t="b">
        <v>0</v>
      </c>
      <c r="F2377" s="106" t="b">
        <v>0</v>
      </c>
      <c r="G2377" s="106" t="b">
        <v>0</v>
      </c>
    </row>
    <row r="2378" spans="1:7" ht="15">
      <c r="A2378" s="108" t="s">
        <v>754</v>
      </c>
      <c r="B2378" s="106">
        <v>2</v>
      </c>
      <c r="C2378" s="110">
        <v>0.0005733501839749252</v>
      </c>
      <c r="D2378" s="106" t="s">
        <v>437</v>
      </c>
      <c r="E2378" s="106" t="b">
        <v>0</v>
      </c>
      <c r="F2378" s="106" t="b">
        <v>0</v>
      </c>
      <c r="G2378" s="106" t="b">
        <v>0</v>
      </c>
    </row>
    <row r="2379" spans="1:7" ht="15">
      <c r="A2379" s="108" t="s">
        <v>973</v>
      </c>
      <c r="B2379" s="106">
        <v>2</v>
      </c>
      <c r="C2379" s="110">
        <v>0.0005733501839749252</v>
      </c>
      <c r="D2379" s="106" t="s">
        <v>437</v>
      </c>
      <c r="E2379" s="106" t="b">
        <v>0</v>
      </c>
      <c r="F2379" s="106" t="b">
        <v>0</v>
      </c>
      <c r="G2379" s="106" t="b">
        <v>0</v>
      </c>
    </row>
    <row r="2380" spans="1:7" ht="15">
      <c r="A2380" s="108" t="s">
        <v>885</v>
      </c>
      <c r="B2380" s="106">
        <v>2</v>
      </c>
      <c r="C2380" s="110">
        <v>0.0007360691005500502</v>
      </c>
      <c r="D2380" s="106" t="s">
        <v>437</v>
      </c>
      <c r="E2380" s="106" t="b">
        <v>0</v>
      </c>
      <c r="F2380" s="106" t="b">
        <v>0</v>
      </c>
      <c r="G2380" s="106" t="b">
        <v>0</v>
      </c>
    </row>
    <row r="2381" spans="1:7" ht="15">
      <c r="A2381" s="108" t="s">
        <v>1134</v>
      </c>
      <c r="B2381" s="106">
        <v>2</v>
      </c>
      <c r="C2381" s="110">
        <v>0.0005733501839749252</v>
      </c>
      <c r="D2381" s="106" t="s">
        <v>437</v>
      </c>
      <c r="E2381" s="106" t="b">
        <v>0</v>
      </c>
      <c r="F2381" s="106" t="b">
        <v>0</v>
      </c>
      <c r="G2381" s="106" t="b">
        <v>0</v>
      </c>
    </row>
    <row r="2382" spans="1:7" ht="15">
      <c r="A2382" s="108" t="s">
        <v>1786</v>
      </c>
      <c r="B2382" s="106">
        <v>2</v>
      </c>
      <c r="C2382" s="110">
        <v>0.0007360691005500502</v>
      </c>
      <c r="D2382" s="106" t="s">
        <v>437</v>
      </c>
      <c r="E2382" s="106" t="b">
        <v>0</v>
      </c>
      <c r="F2382" s="106" t="b">
        <v>0</v>
      </c>
      <c r="G2382" s="106" t="b">
        <v>0</v>
      </c>
    </row>
    <row r="2383" spans="1:7" ht="15">
      <c r="A2383" s="108" t="s">
        <v>1240</v>
      </c>
      <c r="B2383" s="106">
        <v>2</v>
      </c>
      <c r="C2383" s="110">
        <v>0.0005733501839749252</v>
      </c>
      <c r="D2383" s="106" t="s">
        <v>437</v>
      </c>
      <c r="E2383" s="106" t="b">
        <v>0</v>
      </c>
      <c r="F2383" s="106" t="b">
        <v>0</v>
      </c>
      <c r="G2383" s="106" t="b">
        <v>0</v>
      </c>
    </row>
    <row r="2384" spans="1:7" ht="15">
      <c r="A2384" s="108" t="s">
        <v>1241</v>
      </c>
      <c r="B2384" s="106">
        <v>2</v>
      </c>
      <c r="C2384" s="110">
        <v>0.0007360691005500502</v>
      </c>
      <c r="D2384" s="106" t="s">
        <v>437</v>
      </c>
      <c r="E2384" s="106" t="b">
        <v>0</v>
      </c>
      <c r="F2384" s="106" t="b">
        <v>0</v>
      </c>
      <c r="G2384" s="106" t="b">
        <v>0</v>
      </c>
    </row>
    <row r="2385" spans="1:7" ht="15">
      <c r="A2385" s="108" t="s">
        <v>1790</v>
      </c>
      <c r="B2385" s="106">
        <v>2</v>
      </c>
      <c r="C2385" s="110">
        <v>0.0007360691005500502</v>
      </c>
      <c r="D2385" s="106" t="s">
        <v>437</v>
      </c>
      <c r="E2385" s="106" t="b">
        <v>0</v>
      </c>
      <c r="F2385" s="106" t="b">
        <v>0</v>
      </c>
      <c r="G2385" s="106" t="b">
        <v>0</v>
      </c>
    </row>
    <row r="2386" spans="1:7" ht="15">
      <c r="A2386" s="108" t="s">
        <v>1537</v>
      </c>
      <c r="B2386" s="106">
        <v>2</v>
      </c>
      <c r="C2386" s="110">
        <v>0.0005733501839749252</v>
      </c>
      <c r="D2386" s="106" t="s">
        <v>437</v>
      </c>
      <c r="E2386" s="106" t="b">
        <v>0</v>
      </c>
      <c r="F2386" s="106" t="b">
        <v>0</v>
      </c>
      <c r="G2386" s="106" t="b">
        <v>0</v>
      </c>
    </row>
    <row r="2387" spans="1:7" ht="15">
      <c r="A2387" s="108" t="s">
        <v>1791</v>
      </c>
      <c r="B2387" s="106">
        <v>2</v>
      </c>
      <c r="C2387" s="110">
        <v>0.0007360691005500502</v>
      </c>
      <c r="D2387" s="106" t="s">
        <v>437</v>
      </c>
      <c r="E2387" s="106" t="b">
        <v>0</v>
      </c>
      <c r="F2387" s="106" t="b">
        <v>0</v>
      </c>
      <c r="G2387" s="106" t="b">
        <v>0</v>
      </c>
    </row>
    <row r="2388" spans="1:7" ht="15">
      <c r="A2388" s="108" t="s">
        <v>772</v>
      </c>
      <c r="B2388" s="106">
        <v>2</v>
      </c>
      <c r="C2388" s="110">
        <v>0.0005733501839749252</v>
      </c>
      <c r="D2388" s="106" t="s">
        <v>437</v>
      </c>
      <c r="E2388" s="106" t="b">
        <v>0</v>
      </c>
      <c r="F2388" s="106" t="b">
        <v>0</v>
      </c>
      <c r="G2388" s="106" t="b">
        <v>0</v>
      </c>
    </row>
    <row r="2389" spans="1:7" ht="15">
      <c r="A2389" s="108" t="s">
        <v>536</v>
      </c>
      <c r="B2389" s="106">
        <v>2</v>
      </c>
      <c r="C2389" s="110">
        <v>0.0007360691005500502</v>
      </c>
      <c r="D2389" s="106" t="s">
        <v>437</v>
      </c>
      <c r="E2389" s="106" t="b">
        <v>0</v>
      </c>
      <c r="F2389" s="106" t="b">
        <v>0</v>
      </c>
      <c r="G2389" s="106" t="b">
        <v>0</v>
      </c>
    </row>
    <row r="2390" spans="1:7" ht="15">
      <c r="A2390" s="108" t="s">
        <v>1793</v>
      </c>
      <c r="B2390" s="106">
        <v>2</v>
      </c>
      <c r="C2390" s="110">
        <v>0.0007360691005500502</v>
      </c>
      <c r="D2390" s="106" t="s">
        <v>437</v>
      </c>
      <c r="E2390" s="106" t="b">
        <v>0</v>
      </c>
      <c r="F2390" s="106" t="b">
        <v>0</v>
      </c>
      <c r="G2390" s="106" t="b">
        <v>0</v>
      </c>
    </row>
    <row r="2391" spans="1:7" ht="15">
      <c r="A2391" s="108" t="s">
        <v>1219</v>
      </c>
      <c r="B2391" s="106">
        <v>2</v>
      </c>
      <c r="C2391" s="110">
        <v>0.0005733501839749252</v>
      </c>
      <c r="D2391" s="106" t="s">
        <v>437</v>
      </c>
      <c r="E2391" s="106" t="b">
        <v>0</v>
      </c>
      <c r="F2391" s="106" t="b">
        <v>0</v>
      </c>
      <c r="G2391" s="106" t="b">
        <v>0</v>
      </c>
    </row>
    <row r="2392" spans="1:7" ht="15">
      <c r="A2392" s="108" t="s">
        <v>1163</v>
      </c>
      <c r="B2392" s="106">
        <v>2</v>
      </c>
      <c r="C2392" s="110">
        <v>0.0005733501839749252</v>
      </c>
      <c r="D2392" s="106" t="s">
        <v>437</v>
      </c>
      <c r="E2392" s="106" t="b">
        <v>0</v>
      </c>
      <c r="F2392" s="106" t="b">
        <v>0</v>
      </c>
      <c r="G2392" s="106" t="b">
        <v>0</v>
      </c>
    </row>
    <row r="2393" spans="1:7" ht="15">
      <c r="A2393" s="108" t="s">
        <v>1198</v>
      </c>
      <c r="B2393" s="106">
        <v>2</v>
      </c>
      <c r="C2393" s="110">
        <v>0.0005733501839749252</v>
      </c>
      <c r="D2393" s="106" t="s">
        <v>437</v>
      </c>
      <c r="E2393" s="106" t="b">
        <v>0</v>
      </c>
      <c r="F2393" s="106" t="b">
        <v>0</v>
      </c>
      <c r="G2393" s="106" t="b">
        <v>0</v>
      </c>
    </row>
    <row r="2394" spans="1:7" ht="15">
      <c r="A2394" s="108" t="s">
        <v>1382</v>
      </c>
      <c r="B2394" s="106">
        <v>2</v>
      </c>
      <c r="C2394" s="110">
        <v>0.0007360691005500502</v>
      </c>
      <c r="D2394" s="106" t="s">
        <v>437</v>
      </c>
      <c r="E2394" s="106" t="b">
        <v>0</v>
      </c>
      <c r="F2394" s="106" t="b">
        <v>0</v>
      </c>
      <c r="G2394" s="106" t="b">
        <v>0</v>
      </c>
    </row>
    <row r="2395" spans="1:7" ht="15">
      <c r="A2395" s="108" t="s">
        <v>1383</v>
      </c>
      <c r="B2395" s="106">
        <v>2</v>
      </c>
      <c r="C2395" s="110">
        <v>0.0007360691005500502</v>
      </c>
      <c r="D2395" s="106" t="s">
        <v>437</v>
      </c>
      <c r="E2395" s="106" t="b">
        <v>0</v>
      </c>
      <c r="F2395" s="106" t="b">
        <v>0</v>
      </c>
      <c r="G2395" s="106" t="b">
        <v>0</v>
      </c>
    </row>
    <row r="2396" spans="1:7" ht="15">
      <c r="A2396" s="108" t="s">
        <v>791</v>
      </c>
      <c r="B2396" s="106">
        <v>2</v>
      </c>
      <c r="C2396" s="110">
        <v>0.0005733501839749252</v>
      </c>
      <c r="D2396" s="106" t="s">
        <v>437</v>
      </c>
      <c r="E2396" s="106" t="b">
        <v>0</v>
      </c>
      <c r="F2396" s="106" t="b">
        <v>0</v>
      </c>
      <c r="G2396" s="106" t="b">
        <v>0</v>
      </c>
    </row>
    <row r="2397" spans="1:7" ht="15">
      <c r="A2397" s="108" t="s">
        <v>1384</v>
      </c>
      <c r="B2397" s="106">
        <v>2</v>
      </c>
      <c r="C2397" s="110">
        <v>0.0007360691005500502</v>
      </c>
      <c r="D2397" s="106" t="s">
        <v>437</v>
      </c>
      <c r="E2397" s="106" t="b">
        <v>0</v>
      </c>
      <c r="F2397" s="106" t="b">
        <v>0</v>
      </c>
      <c r="G2397" s="106" t="b">
        <v>0</v>
      </c>
    </row>
    <row r="2398" spans="1:7" ht="15">
      <c r="A2398" s="108" t="s">
        <v>1049</v>
      </c>
      <c r="B2398" s="106">
        <v>2</v>
      </c>
      <c r="C2398" s="110">
        <v>0.0005733501839749252</v>
      </c>
      <c r="D2398" s="106" t="s">
        <v>437</v>
      </c>
      <c r="E2398" s="106" t="b">
        <v>0</v>
      </c>
      <c r="F2398" s="106" t="b">
        <v>0</v>
      </c>
      <c r="G2398" s="106" t="b">
        <v>0</v>
      </c>
    </row>
    <row r="2399" spans="1:7" ht="15">
      <c r="A2399" s="108" t="s">
        <v>891</v>
      </c>
      <c r="B2399" s="106">
        <v>2</v>
      </c>
      <c r="C2399" s="110">
        <v>0.0007360691005500502</v>
      </c>
      <c r="D2399" s="106" t="s">
        <v>437</v>
      </c>
      <c r="E2399" s="106" t="b">
        <v>0</v>
      </c>
      <c r="F2399" s="106" t="b">
        <v>0</v>
      </c>
      <c r="G2399" s="106" t="b">
        <v>0</v>
      </c>
    </row>
    <row r="2400" spans="1:7" ht="15">
      <c r="A2400" s="108" t="s">
        <v>1391</v>
      </c>
      <c r="B2400" s="106">
        <v>2</v>
      </c>
      <c r="C2400" s="110">
        <v>0.0007360691005500502</v>
      </c>
      <c r="D2400" s="106" t="s">
        <v>437</v>
      </c>
      <c r="E2400" s="106" t="b">
        <v>0</v>
      </c>
      <c r="F2400" s="106" t="b">
        <v>0</v>
      </c>
      <c r="G2400" s="106" t="b">
        <v>0</v>
      </c>
    </row>
    <row r="2401" spans="1:7" ht="15">
      <c r="A2401" s="108" t="s">
        <v>1392</v>
      </c>
      <c r="B2401" s="106">
        <v>2</v>
      </c>
      <c r="C2401" s="110">
        <v>0.0007360691005500502</v>
      </c>
      <c r="D2401" s="106" t="s">
        <v>437</v>
      </c>
      <c r="E2401" s="106" t="b">
        <v>0</v>
      </c>
      <c r="F2401" s="106" t="b">
        <v>0</v>
      </c>
      <c r="G2401" s="106" t="b">
        <v>0</v>
      </c>
    </row>
    <row r="2402" spans="1:7" ht="15">
      <c r="A2402" s="108" t="s">
        <v>1393</v>
      </c>
      <c r="B2402" s="106">
        <v>2</v>
      </c>
      <c r="C2402" s="110">
        <v>0.0007360691005500502</v>
      </c>
      <c r="D2402" s="106" t="s">
        <v>437</v>
      </c>
      <c r="E2402" s="106" t="b">
        <v>0</v>
      </c>
      <c r="F2402" s="106" t="b">
        <v>0</v>
      </c>
      <c r="G2402" s="106" t="b">
        <v>0</v>
      </c>
    </row>
    <row r="2403" spans="1:7" ht="15">
      <c r="A2403" s="108" t="s">
        <v>789</v>
      </c>
      <c r="B2403" s="106">
        <v>2</v>
      </c>
      <c r="C2403" s="110">
        <v>0.0005733501839749252</v>
      </c>
      <c r="D2403" s="106" t="s">
        <v>437</v>
      </c>
      <c r="E2403" s="106" t="b">
        <v>0</v>
      </c>
      <c r="F2403" s="106" t="b">
        <v>0</v>
      </c>
      <c r="G2403" s="106" t="b">
        <v>0</v>
      </c>
    </row>
    <row r="2404" spans="1:7" ht="15">
      <c r="A2404" s="108" t="s">
        <v>1395</v>
      </c>
      <c r="B2404" s="106">
        <v>2</v>
      </c>
      <c r="C2404" s="110">
        <v>0.0007360691005500502</v>
      </c>
      <c r="D2404" s="106" t="s">
        <v>437</v>
      </c>
      <c r="E2404" s="106" t="b">
        <v>0</v>
      </c>
      <c r="F2404" s="106" t="b">
        <v>0</v>
      </c>
      <c r="G2404" s="106" t="b">
        <v>0</v>
      </c>
    </row>
    <row r="2405" spans="1:7" ht="15">
      <c r="A2405" s="108" t="s">
        <v>1396</v>
      </c>
      <c r="B2405" s="106">
        <v>2</v>
      </c>
      <c r="C2405" s="110">
        <v>0.0007360691005500502</v>
      </c>
      <c r="D2405" s="106" t="s">
        <v>437</v>
      </c>
      <c r="E2405" s="106" t="b">
        <v>0</v>
      </c>
      <c r="F2405" s="106" t="b">
        <v>0</v>
      </c>
      <c r="G2405" s="106" t="b">
        <v>0</v>
      </c>
    </row>
    <row r="2406" spans="1:7" ht="15">
      <c r="A2406" s="108" t="s">
        <v>1398</v>
      </c>
      <c r="B2406" s="106">
        <v>2</v>
      </c>
      <c r="C2406" s="110">
        <v>0.0007360691005500502</v>
      </c>
      <c r="D2406" s="106" t="s">
        <v>437</v>
      </c>
      <c r="E2406" s="106" t="b">
        <v>0</v>
      </c>
      <c r="F2406" s="106" t="b">
        <v>0</v>
      </c>
      <c r="G2406" s="106" t="b">
        <v>0</v>
      </c>
    </row>
    <row r="2407" spans="1:7" ht="15">
      <c r="A2407" s="108" t="s">
        <v>1052</v>
      </c>
      <c r="B2407" s="106">
        <v>2</v>
      </c>
      <c r="C2407" s="110">
        <v>0.0007360691005500502</v>
      </c>
      <c r="D2407" s="106" t="s">
        <v>437</v>
      </c>
      <c r="E2407" s="106" t="b">
        <v>0</v>
      </c>
      <c r="F2407" s="106" t="b">
        <v>0</v>
      </c>
      <c r="G2407" s="106" t="b">
        <v>0</v>
      </c>
    </row>
    <row r="2408" spans="1:7" ht="15">
      <c r="A2408" s="108" t="s">
        <v>801</v>
      </c>
      <c r="B2408" s="106">
        <v>2</v>
      </c>
      <c r="C2408" s="110">
        <v>0.0007360691005500502</v>
      </c>
      <c r="D2408" s="106" t="s">
        <v>437</v>
      </c>
      <c r="E2408" s="106" t="b">
        <v>0</v>
      </c>
      <c r="F2408" s="106" t="b">
        <v>0</v>
      </c>
      <c r="G2408" s="106" t="b">
        <v>0</v>
      </c>
    </row>
    <row r="2409" spans="1:7" ht="15">
      <c r="A2409" s="108" t="s">
        <v>1399</v>
      </c>
      <c r="B2409" s="106">
        <v>2</v>
      </c>
      <c r="C2409" s="110">
        <v>0.0007360691005500502</v>
      </c>
      <c r="D2409" s="106" t="s">
        <v>437</v>
      </c>
      <c r="E2409" s="106" t="b">
        <v>0</v>
      </c>
      <c r="F2409" s="106" t="b">
        <v>0</v>
      </c>
      <c r="G2409" s="106" t="b">
        <v>0</v>
      </c>
    </row>
    <row r="2410" spans="1:7" ht="15">
      <c r="A2410" s="108" t="s">
        <v>1402</v>
      </c>
      <c r="B2410" s="106">
        <v>2</v>
      </c>
      <c r="C2410" s="110">
        <v>0.0007360691005500502</v>
      </c>
      <c r="D2410" s="106" t="s">
        <v>437</v>
      </c>
      <c r="E2410" s="106" t="b">
        <v>0</v>
      </c>
      <c r="F2410" s="106" t="b">
        <v>0</v>
      </c>
      <c r="G2410" s="106" t="b">
        <v>0</v>
      </c>
    </row>
    <row r="2411" spans="1:7" ht="15">
      <c r="A2411" s="108" t="s">
        <v>581</v>
      </c>
      <c r="B2411" s="106">
        <v>2</v>
      </c>
      <c r="C2411" s="110">
        <v>0.0007360691005500502</v>
      </c>
      <c r="D2411" s="106" t="s">
        <v>437</v>
      </c>
      <c r="E2411" s="106" t="b">
        <v>0</v>
      </c>
      <c r="F2411" s="106" t="b">
        <v>0</v>
      </c>
      <c r="G2411" s="106" t="b">
        <v>0</v>
      </c>
    </row>
    <row r="2412" spans="1:7" ht="15">
      <c r="A2412" s="108" t="s">
        <v>651</v>
      </c>
      <c r="B2412" s="106">
        <v>2</v>
      </c>
      <c r="C2412" s="110">
        <v>0.0005733501839749252</v>
      </c>
      <c r="D2412" s="106" t="s">
        <v>437</v>
      </c>
      <c r="E2412" s="106" t="b">
        <v>0</v>
      </c>
      <c r="F2412" s="106" t="b">
        <v>0</v>
      </c>
      <c r="G2412" s="106" t="b">
        <v>0</v>
      </c>
    </row>
    <row r="2413" spans="1:7" ht="15">
      <c r="A2413" s="108" t="s">
        <v>1057</v>
      </c>
      <c r="B2413" s="106">
        <v>2</v>
      </c>
      <c r="C2413" s="110">
        <v>0.0007360691005500502</v>
      </c>
      <c r="D2413" s="106" t="s">
        <v>437</v>
      </c>
      <c r="E2413" s="106" t="b">
        <v>0</v>
      </c>
      <c r="F2413" s="106" t="b">
        <v>0</v>
      </c>
      <c r="G2413" s="106" t="b">
        <v>0</v>
      </c>
    </row>
    <row r="2414" spans="1:7" ht="15">
      <c r="A2414" s="108" t="s">
        <v>697</v>
      </c>
      <c r="B2414" s="106">
        <v>2</v>
      </c>
      <c r="C2414" s="110">
        <v>0.0005733501839749252</v>
      </c>
      <c r="D2414" s="106" t="s">
        <v>437</v>
      </c>
      <c r="E2414" s="106" t="b">
        <v>0</v>
      </c>
      <c r="F2414" s="106" t="b">
        <v>0</v>
      </c>
      <c r="G2414" s="106" t="b">
        <v>0</v>
      </c>
    </row>
    <row r="2415" spans="1:7" ht="15">
      <c r="A2415" s="108" t="s">
        <v>732</v>
      </c>
      <c r="B2415" s="106">
        <v>2</v>
      </c>
      <c r="C2415" s="110">
        <v>0.0005733501839749252</v>
      </c>
      <c r="D2415" s="106" t="s">
        <v>437</v>
      </c>
      <c r="E2415" s="106" t="b">
        <v>0</v>
      </c>
      <c r="F2415" s="106" t="b">
        <v>0</v>
      </c>
      <c r="G2415" s="106" t="b">
        <v>0</v>
      </c>
    </row>
    <row r="2416" spans="1:7" ht="15">
      <c r="A2416" s="108" t="s">
        <v>1419</v>
      </c>
      <c r="B2416" s="106">
        <v>2</v>
      </c>
      <c r="C2416" s="110">
        <v>0.0005733501839749252</v>
      </c>
      <c r="D2416" s="106" t="s">
        <v>437</v>
      </c>
      <c r="E2416" s="106" t="b">
        <v>0</v>
      </c>
      <c r="F2416" s="106" t="b">
        <v>0</v>
      </c>
      <c r="G2416" s="106" t="b">
        <v>0</v>
      </c>
    </row>
    <row r="2417" spans="1:7" ht="15">
      <c r="A2417" s="108" t="s">
        <v>1423</v>
      </c>
      <c r="B2417" s="106">
        <v>2</v>
      </c>
      <c r="C2417" s="110">
        <v>0.0007360691005500502</v>
      </c>
      <c r="D2417" s="106" t="s">
        <v>437</v>
      </c>
      <c r="E2417" s="106" t="b">
        <v>0</v>
      </c>
      <c r="F2417" s="106" t="b">
        <v>0</v>
      </c>
      <c r="G2417" s="106" t="b">
        <v>0</v>
      </c>
    </row>
    <row r="2418" spans="1:7" ht="15">
      <c r="A2418" s="108" t="s">
        <v>1425</v>
      </c>
      <c r="B2418" s="106">
        <v>2</v>
      </c>
      <c r="C2418" s="110">
        <v>0.0007360691005500502</v>
      </c>
      <c r="D2418" s="106" t="s">
        <v>437</v>
      </c>
      <c r="E2418" s="106" t="b">
        <v>0</v>
      </c>
      <c r="F2418" s="106" t="b">
        <v>0</v>
      </c>
      <c r="G2418" s="106" t="b">
        <v>0</v>
      </c>
    </row>
    <row r="2419" spans="1:7" ht="15">
      <c r="A2419" s="108" t="s">
        <v>1135</v>
      </c>
      <c r="B2419" s="106">
        <v>2</v>
      </c>
      <c r="C2419" s="110">
        <v>0.0005733501839749252</v>
      </c>
      <c r="D2419" s="106" t="s">
        <v>437</v>
      </c>
      <c r="E2419" s="106" t="b">
        <v>0</v>
      </c>
      <c r="F2419" s="106" t="b">
        <v>0</v>
      </c>
      <c r="G2419" s="106" t="b">
        <v>0</v>
      </c>
    </row>
    <row r="2420" spans="1:7" ht="15">
      <c r="A2420" s="108" t="s">
        <v>1936</v>
      </c>
      <c r="B2420" s="106">
        <v>2</v>
      </c>
      <c r="C2420" s="110">
        <v>0.0005733501839749252</v>
      </c>
      <c r="D2420" s="106" t="s">
        <v>437</v>
      </c>
      <c r="E2420" s="106" t="b">
        <v>0</v>
      </c>
      <c r="F2420" s="106" t="b">
        <v>0</v>
      </c>
      <c r="G2420" s="106" t="b">
        <v>0</v>
      </c>
    </row>
    <row r="2421" spans="1:7" ht="15">
      <c r="A2421" s="108" t="s">
        <v>1232</v>
      </c>
      <c r="B2421" s="106">
        <v>2</v>
      </c>
      <c r="C2421" s="110">
        <v>0.0005733501839749252</v>
      </c>
      <c r="D2421" s="106" t="s">
        <v>437</v>
      </c>
      <c r="E2421" s="106" t="b">
        <v>0</v>
      </c>
      <c r="F2421" s="106" t="b">
        <v>0</v>
      </c>
      <c r="G2421" s="106" t="b">
        <v>0</v>
      </c>
    </row>
    <row r="2422" spans="1:7" ht="15">
      <c r="A2422" s="108" t="s">
        <v>692</v>
      </c>
      <c r="B2422" s="106">
        <v>2</v>
      </c>
      <c r="C2422" s="110">
        <v>0.0007360691005500502</v>
      </c>
      <c r="D2422" s="106" t="s">
        <v>437</v>
      </c>
      <c r="E2422" s="106" t="b">
        <v>0</v>
      </c>
      <c r="F2422" s="106" t="b">
        <v>0</v>
      </c>
      <c r="G2422" s="106" t="b">
        <v>0</v>
      </c>
    </row>
    <row r="2423" spans="1:7" ht="15">
      <c r="A2423" s="108" t="s">
        <v>1965</v>
      </c>
      <c r="B2423" s="106">
        <v>2</v>
      </c>
      <c r="C2423" s="110">
        <v>0.0007360691005500502</v>
      </c>
      <c r="D2423" s="106" t="s">
        <v>437</v>
      </c>
      <c r="E2423" s="106" t="b">
        <v>0</v>
      </c>
      <c r="F2423" s="106" t="b">
        <v>0</v>
      </c>
      <c r="G2423" s="106" t="b">
        <v>0</v>
      </c>
    </row>
    <row r="2424" spans="1:7" ht="15">
      <c r="A2424" s="108" t="s">
        <v>1001</v>
      </c>
      <c r="B2424" s="106">
        <v>2</v>
      </c>
      <c r="C2424" s="110">
        <v>0.0007360691005500502</v>
      </c>
      <c r="D2424" s="106" t="s">
        <v>437</v>
      </c>
      <c r="E2424" s="106" t="b">
        <v>0</v>
      </c>
      <c r="F2424" s="106" t="b">
        <v>0</v>
      </c>
      <c r="G2424" s="106" t="b">
        <v>0</v>
      </c>
    </row>
    <row r="2425" spans="1:7" ht="15">
      <c r="A2425" s="108" t="s">
        <v>1655</v>
      </c>
      <c r="B2425" s="106">
        <v>2</v>
      </c>
      <c r="C2425" s="110">
        <v>0.0005733501839749252</v>
      </c>
      <c r="D2425" s="106" t="s">
        <v>437</v>
      </c>
      <c r="E2425" s="106" t="b">
        <v>0</v>
      </c>
      <c r="F2425" s="106" t="b">
        <v>0</v>
      </c>
      <c r="G2425" s="106" t="b">
        <v>0</v>
      </c>
    </row>
    <row r="2426" spans="1:7" ht="15">
      <c r="A2426" s="108" t="s">
        <v>1294</v>
      </c>
      <c r="B2426" s="106">
        <v>2</v>
      </c>
      <c r="C2426" s="110">
        <v>0.0005733501839749252</v>
      </c>
      <c r="D2426" s="106" t="s">
        <v>437</v>
      </c>
      <c r="E2426" s="106" t="b">
        <v>0</v>
      </c>
      <c r="F2426" s="106" t="b">
        <v>0</v>
      </c>
      <c r="G2426" s="106" t="b">
        <v>0</v>
      </c>
    </row>
    <row r="2427" spans="1:7" ht="15">
      <c r="A2427" s="108" t="s">
        <v>952</v>
      </c>
      <c r="B2427" s="106">
        <v>2</v>
      </c>
      <c r="C2427" s="110">
        <v>0.0005733501839749252</v>
      </c>
      <c r="D2427" s="106" t="s">
        <v>437</v>
      </c>
      <c r="E2427" s="106" t="b">
        <v>0</v>
      </c>
      <c r="F2427" s="106" t="b">
        <v>0</v>
      </c>
      <c r="G2427" s="106" t="b">
        <v>0</v>
      </c>
    </row>
    <row r="2428" spans="1:7" ht="15">
      <c r="A2428" s="108" t="s">
        <v>1183</v>
      </c>
      <c r="B2428" s="106">
        <v>2</v>
      </c>
      <c r="C2428" s="110">
        <v>0.0005733501839749252</v>
      </c>
      <c r="D2428" s="106" t="s">
        <v>437</v>
      </c>
      <c r="E2428" s="106" t="b">
        <v>0</v>
      </c>
      <c r="F2428" s="106" t="b">
        <v>0</v>
      </c>
      <c r="G2428" s="106" t="b">
        <v>0</v>
      </c>
    </row>
    <row r="2429" spans="1:7" ht="15">
      <c r="A2429" s="108" t="s">
        <v>1935</v>
      </c>
      <c r="B2429" s="106">
        <v>2</v>
      </c>
      <c r="C2429" s="110">
        <v>0.0007360691005500502</v>
      </c>
      <c r="D2429" s="106" t="s">
        <v>437</v>
      </c>
      <c r="E2429" s="106" t="b">
        <v>0</v>
      </c>
      <c r="F2429" s="106" t="b">
        <v>0</v>
      </c>
      <c r="G2429" s="106" t="b">
        <v>0</v>
      </c>
    </row>
    <row r="2430" spans="1:7" ht="15">
      <c r="A2430" s="108" t="s">
        <v>962</v>
      </c>
      <c r="B2430" s="106">
        <v>2</v>
      </c>
      <c r="C2430" s="110">
        <v>0.0005733501839749252</v>
      </c>
      <c r="D2430" s="106" t="s">
        <v>437</v>
      </c>
      <c r="E2430" s="106" t="b">
        <v>0</v>
      </c>
      <c r="F2430" s="106" t="b">
        <v>0</v>
      </c>
      <c r="G2430" s="106" t="b">
        <v>0</v>
      </c>
    </row>
    <row r="2431" spans="1:7" ht="15">
      <c r="A2431" s="108" t="s">
        <v>1585</v>
      </c>
      <c r="B2431" s="106">
        <v>2</v>
      </c>
      <c r="C2431" s="110">
        <v>0.0007360691005500502</v>
      </c>
      <c r="D2431" s="106" t="s">
        <v>437</v>
      </c>
      <c r="E2431" s="106" t="b">
        <v>0</v>
      </c>
      <c r="F2431" s="106" t="b">
        <v>0</v>
      </c>
      <c r="G2431" s="106" t="b">
        <v>0</v>
      </c>
    </row>
    <row r="2432" spans="1:7" ht="15">
      <c r="A2432" s="108" t="s">
        <v>594</v>
      </c>
      <c r="B2432" s="106">
        <v>2</v>
      </c>
      <c r="C2432" s="110">
        <v>0.0005733501839749252</v>
      </c>
      <c r="D2432" s="106" t="s">
        <v>437</v>
      </c>
      <c r="E2432" s="106" t="b">
        <v>0</v>
      </c>
      <c r="F2432" s="106" t="b">
        <v>0</v>
      </c>
      <c r="G2432" s="106" t="b">
        <v>0</v>
      </c>
    </row>
    <row r="2433" spans="1:7" ht="15">
      <c r="A2433" s="108" t="s">
        <v>700</v>
      </c>
      <c r="B2433" s="106">
        <v>2</v>
      </c>
      <c r="C2433" s="110">
        <v>0.0005733501839749252</v>
      </c>
      <c r="D2433" s="106" t="s">
        <v>437</v>
      </c>
      <c r="E2433" s="106" t="b">
        <v>0</v>
      </c>
      <c r="F2433" s="106" t="b">
        <v>0</v>
      </c>
      <c r="G2433" s="106" t="b">
        <v>0</v>
      </c>
    </row>
    <row r="2434" spans="1:7" ht="15">
      <c r="A2434" s="108" t="s">
        <v>669</v>
      </c>
      <c r="B2434" s="106">
        <v>2</v>
      </c>
      <c r="C2434" s="110">
        <v>0.0005733501839749252</v>
      </c>
      <c r="D2434" s="106" t="s">
        <v>437</v>
      </c>
      <c r="E2434" s="106" t="b">
        <v>0</v>
      </c>
      <c r="F2434" s="106" t="b">
        <v>0</v>
      </c>
      <c r="G2434" s="106" t="b">
        <v>0</v>
      </c>
    </row>
    <row r="2435" spans="1:7" ht="15">
      <c r="A2435" s="108" t="s">
        <v>975</v>
      </c>
      <c r="B2435" s="106">
        <v>2</v>
      </c>
      <c r="C2435" s="110">
        <v>0.0005733501839749252</v>
      </c>
      <c r="D2435" s="106" t="s">
        <v>437</v>
      </c>
      <c r="E2435" s="106" t="b">
        <v>0</v>
      </c>
      <c r="F2435" s="106" t="b">
        <v>0</v>
      </c>
      <c r="G2435" s="106" t="b">
        <v>0</v>
      </c>
    </row>
    <row r="2436" spans="1:7" ht="15">
      <c r="A2436" s="108" t="s">
        <v>1801</v>
      </c>
      <c r="B2436" s="106">
        <v>2</v>
      </c>
      <c r="C2436" s="110">
        <v>0.0007360691005500502</v>
      </c>
      <c r="D2436" s="106" t="s">
        <v>437</v>
      </c>
      <c r="E2436" s="106" t="b">
        <v>0</v>
      </c>
      <c r="F2436" s="106" t="b">
        <v>0</v>
      </c>
      <c r="G2436" s="106" t="b">
        <v>0</v>
      </c>
    </row>
    <row r="2437" spans="1:7" ht="15">
      <c r="A2437" s="108" t="s">
        <v>1802</v>
      </c>
      <c r="B2437" s="106">
        <v>2</v>
      </c>
      <c r="C2437" s="110">
        <v>0.0007360691005500502</v>
      </c>
      <c r="D2437" s="106" t="s">
        <v>437</v>
      </c>
      <c r="E2437" s="106" t="b">
        <v>0</v>
      </c>
      <c r="F2437" s="106" t="b">
        <v>0</v>
      </c>
      <c r="G2437" s="106" t="b">
        <v>0</v>
      </c>
    </row>
    <row r="2438" spans="1:7" ht="15">
      <c r="A2438" s="108" t="s">
        <v>1803</v>
      </c>
      <c r="B2438" s="106">
        <v>2</v>
      </c>
      <c r="C2438" s="110">
        <v>0.0007360691005500502</v>
      </c>
      <c r="D2438" s="106" t="s">
        <v>437</v>
      </c>
      <c r="E2438" s="106" t="b">
        <v>0</v>
      </c>
      <c r="F2438" s="106" t="b">
        <v>0</v>
      </c>
      <c r="G2438" s="106" t="b">
        <v>0</v>
      </c>
    </row>
    <row r="2439" spans="1:7" ht="15">
      <c r="A2439" s="108" t="s">
        <v>1652</v>
      </c>
      <c r="B2439" s="106">
        <v>2</v>
      </c>
      <c r="C2439" s="110">
        <v>0.0005733501839749252</v>
      </c>
      <c r="D2439" s="106" t="s">
        <v>437</v>
      </c>
      <c r="E2439" s="106" t="b">
        <v>0</v>
      </c>
      <c r="F2439" s="106" t="b">
        <v>0</v>
      </c>
      <c r="G2439" s="106" t="b">
        <v>0</v>
      </c>
    </row>
    <row r="2440" spans="1:7" ht="15">
      <c r="A2440" s="108" t="s">
        <v>874</v>
      </c>
      <c r="B2440" s="106">
        <v>2</v>
      </c>
      <c r="C2440" s="110">
        <v>0.0005733501839749252</v>
      </c>
      <c r="D2440" s="106" t="s">
        <v>437</v>
      </c>
      <c r="E2440" s="106" t="b">
        <v>0</v>
      </c>
      <c r="F2440" s="106" t="b">
        <v>0</v>
      </c>
      <c r="G2440" s="106" t="b">
        <v>0</v>
      </c>
    </row>
    <row r="2441" spans="1:7" ht="15">
      <c r="A2441" s="108" t="s">
        <v>840</v>
      </c>
      <c r="B2441" s="106">
        <v>2</v>
      </c>
      <c r="C2441" s="110">
        <v>0.0005733501839749252</v>
      </c>
      <c r="D2441" s="106" t="s">
        <v>437</v>
      </c>
      <c r="E2441" s="106" t="b">
        <v>0</v>
      </c>
      <c r="F2441" s="106" t="b">
        <v>0</v>
      </c>
      <c r="G2441" s="106" t="b">
        <v>0</v>
      </c>
    </row>
    <row r="2442" spans="1:7" ht="15">
      <c r="A2442" s="108" t="s">
        <v>1141</v>
      </c>
      <c r="B2442" s="106">
        <v>2</v>
      </c>
      <c r="C2442" s="110">
        <v>0.0005733501839749252</v>
      </c>
      <c r="D2442" s="106" t="s">
        <v>437</v>
      </c>
      <c r="E2442" s="106" t="b">
        <v>0</v>
      </c>
      <c r="F2442" s="106" t="b">
        <v>0</v>
      </c>
      <c r="G2442" s="106" t="b">
        <v>0</v>
      </c>
    </row>
    <row r="2443" spans="1:7" ht="15">
      <c r="A2443" s="108" t="s">
        <v>1581</v>
      </c>
      <c r="B2443" s="106">
        <v>2</v>
      </c>
      <c r="C2443" s="110">
        <v>0.0005733501839749252</v>
      </c>
      <c r="D2443" s="106" t="s">
        <v>437</v>
      </c>
      <c r="E2443" s="106" t="b">
        <v>0</v>
      </c>
      <c r="F2443" s="106" t="b">
        <v>0</v>
      </c>
      <c r="G2443" s="106" t="b">
        <v>0</v>
      </c>
    </row>
    <row r="2444" spans="1:7" ht="15">
      <c r="A2444" s="108" t="s">
        <v>977</v>
      </c>
      <c r="B2444" s="106">
        <v>2</v>
      </c>
      <c r="C2444" s="110">
        <v>0.0005733501839749252</v>
      </c>
      <c r="D2444" s="106" t="s">
        <v>437</v>
      </c>
      <c r="E2444" s="106" t="b">
        <v>0</v>
      </c>
      <c r="F2444" s="106" t="b">
        <v>0</v>
      </c>
      <c r="G2444" s="106" t="b">
        <v>0</v>
      </c>
    </row>
    <row r="2445" spans="1:7" ht="15">
      <c r="A2445" s="108" t="s">
        <v>1248</v>
      </c>
      <c r="B2445" s="106">
        <v>2</v>
      </c>
      <c r="C2445" s="110">
        <v>0.0007360691005500502</v>
      </c>
      <c r="D2445" s="106" t="s">
        <v>437</v>
      </c>
      <c r="E2445" s="106" t="b">
        <v>0</v>
      </c>
      <c r="F2445" s="106" t="b">
        <v>0</v>
      </c>
      <c r="G2445" s="106" t="b">
        <v>0</v>
      </c>
    </row>
    <row r="2446" spans="1:7" ht="15">
      <c r="A2446" s="108" t="s">
        <v>1249</v>
      </c>
      <c r="B2446" s="106">
        <v>2</v>
      </c>
      <c r="C2446" s="110">
        <v>0.0007360691005500502</v>
      </c>
      <c r="D2446" s="106" t="s">
        <v>437</v>
      </c>
      <c r="E2446" s="106" t="b">
        <v>0</v>
      </c>
      <c r="F2446" s="106" t="b">
        <v>0</v>
      </c>
      <c r="G2446" s="106" t="b">
        <v>0</v>
      </c>
    </row>
    <row r="2447" spans="1:7" ht="15">
      <c r="A2447" s="108" t="s">
        <v>608</v>
      </c>
      <c r="B2447" s="106">
        <v>2</v>
      </c>
      <c r="C2447" s="110">
        <v>0.0005733501839749252</v>
      </c>
      <c r="D2447" s="106" t="s">
        <v>437</v>
      </c>
      <c r="E2447" s="106" t="b">
        <v>0</v>
      </c>
      <c r="F2447" s="106" t="b">
        <v>0</v>
      </c>
      <c r="G2447" s="106" t="b">
        <v>0</v>
      </c>
    </row>
    <row r="2448" spans="1:7" ht="15">
      <c r="A2448" s="108" t="s">
        <v>1642</v>
      </c>
      <c r="B2448" s="106">
        <v>2</v>
      </c>
      <c r="C2448" s="110">
        <v>0.0005733501839749252</v>
      </c>
      <c r="D2448" s="106" t="s">
        <v>437</v>
      </c>
      <c r="E2448" s="106" t="b">
        <v>0</v>
      </c>
      <c r="F2448" s="106" t="b">
        <v>0</v>
      </c>
      <c r="G2448" s="106" t="b">
        <v>0</v>
      </c>
    </row>
    <row r="2449" spans="1:7" ht="15">
      <c r="A2449" s="108" t="s">
        <v>1540</v>
      </c>
      <c r="B2449" s="106">
        <v>2</v>
      </c>
      <c r="C2449" s="110">
        <v>0.0005733501839749252</v>
      </c>
      <c r="D2449" s="106" t="s">
        <v>437</v>
      </c>
      <c r="E2449" s="106" t="b">
        <v>0</v>
      </c>
      <c r="F2449" s="106" t="b">
        <v>0</v>
      </c>
      <c r="G2449" s="106" t="b">
        <v>0</v>
      </c>
    </row>
    <row r="2450" spans="1:7" ht="15">
      <c r="A2450" s="108" t="s">
        <v>1728</v>
      </c>
      <c r="B2450" s="106">
        <v>2</v>
      </c>
      <c r="C2450" s="110">
        <v>0.0007360691005500502</v>
      </c>
      <c r="D2450" s="106" t="s">
        <v>437</v>
      </c>
      <c r="E2450" s="106" t="b">
        <v>0</v>
      </c>
      <c r="F2450" s="106" t="b">
        <v>0</v>
      </c>
      <c r="G2450" s="106" t="b">
        <v>0</v>
      </c>
    </row>
    <row r="2451" spans="1:7" ht="15">
      <c r="A2451" s="108" t="s">
        <v>1168</v>
      </c>
      <c r="B2451" s="106">
        <v>2</v>
      </c>
      <c r="C2451" s="110">
        <v>0.0007360691005500502</v>
      </c>
      <c r="D2451" s="106" t="s">
        <v>437</v>
      </c>
      <c r="E2451" s="106" t="b">
        <v>0</v>
      </c>
      <c r="F2451" s="106" t="b">
        <v>0</v>
      </c>
      <c r="G2451" s="106" t="b">
        <v>0</v>
      </c>
    </row>
    <row r="2452" spans="1:7" ht="15">
      <c r="A2452" s="108" t="s">
        <v>1729</v>
      </c>
      <c r="B2452" s="106">
        <v>2</v>
      </c>
      <c r="C2452" s="110">
        <v>0.0007360691005500502</v>
      </c>
      <c r="D2452" s="106" t="s">
        <v>437</v>
      </c>
      <c r="E2452" s="106" t="b">
        <v>0</v>
      </c>
      <c r="F2452" s="106" t="b">
        <v>0</v>
      </c>
      <c r="G2452" s="106" t="b">
        <v>0</v>
      </c>
    </row>
    <row r="2453" spans="1:7" ht="15">
      <c r="A2453" s="108" t="s">
        <v>1222</v>
      </c>
      <c r="B2453" s="106">
        <v>2</v>
      </c>
      <c r="C2453" s="110">
        <v>0.0007360691005500502</v>
      </c>
      <c r="D2453" s="106" t="s">
        <v>437</v>
      </c>
      <c r="E2453" s="106" t="b">
        <v>0</v>
      </c>
      <c r="F2453" s="106" t="b">
        <v>0</v>
      </c>
      <c r="G2453" s="106" t="b">
        <v>0</v>
      </c>
    </row>
    <row r="2454" spans="1:7" ht="15">
      <c r="A2454" s="108" t="s">
        <v>675</v>
      </c>
      <c r="B2454" s="106">
        <v>2</v>
      </c>
      <c r="C2454" s="110">
        <v>0.0007360691005500502</v>
      </c>
      <c r="D2454" s="106" t="s">
        <v>437</v>
      </c>
      <c r="E2454" s="106" t="b">
        <v>0</v>
      </c>
      <c r="F2454" s="106" t="b">
        <v>0</v>
      </c>
      <c r="G2454" s="106" t="b">
        <v>0</v>
      </c>
    </row>
    <row r="2455" spans="1:7" ht="15">
      <c r="A2455" s="108" t="s">
        <v>1733</v>
      </c>
      <c r="B2455" s="106">
        <v>2</v>
      </c>
      <c r="C2455" s="110">
        <v>0.0007360691005500502</v>
      </c>
      <c r="D2455" s="106" t="s">
        <v>437</v>
      </c>
      <c r="E2455" s="106" t="b">
        <v>0</v>
      </c>
      <c r="F2455" s="106" t="b">
        <v>0</v>
      </c>
      <c r="G2455" s="106" t="b">
        <v>0</v>
      </c>
    </row>
    <row r="2456" spans="1:7" ht="15">
      <c r="A2456" s="108" t="s">
        <v>1533</v>
      </c>
      <c r="B2456" s="106">
        <v>2</v>
      </c>
      <c r="C2456" s="110">
        <v>0.0005733501839749252</v>
      </c>
      <c r="D2456" s="106" t="s">
        <v>437</v>
      </c>
      <c r="E2456" s="106" t="b">
        <v>0</v>
      </c>
      <c r="F2456" s="106" t="b">
        <v>0</v>
      </c>
      <c r="G2456" s="106" t="b">
        <v>0</v>
      </c>
    </row>
    <row r="2457" spans="1:7" ht="15">
      <c r="A2457" s="108" t="s">
        <v>1640</v>
      </c>
      <c r="B2457" s="106">
        <v>2</v>
      </c>
      <c r="C2457" s="110">
        <v>0.0007360691005500502</v>
      </c>
      <c r="D2457" s="106" t="s">
        <v>437</v>
      </c>
      <c r="E2457" s="106" t="b">
        <v>0</v>
      </c>
      <c r="F2457" s="106" t="b">
        <v>0</v>
      </c>
      <c r="G2457" s="106" t="b">
        <v>0</v>
      </c>
    </row>
    <row r="2458" spans="1:7" ht="15">
      <c r="A2458" s="108" t="s">
        <v>1641</v>
      </c>
      <c r="B2458" s="106">
        <v>2</v>
      </c>
      <c r="C2458" s="110">
        <v>0.0007360691005500502</v>
      </c>
      <c r="D2458" s="106" t="s">
        <v>437</v>
      </c>
      <c r="E2458" s="106" t="b">
        <v>0</v>
      </c>
      <c r="F2458" s="106" t="b">
        <v>0</v>
      </c>
      <c r="G2458" s="106" t="b">
        <v>0</v>
      </c>
    </row>
    <row r="2459" spans="1:7" ht="15">
      <c r="A2459" s="108" t="s">
        <v>954</v>
      </c>
      <c r="B2459" s="106">
        <v>2</v>
      </c>
      <c r="C2459" s="110">
        <v>0.0007360691005500502</v>
      </c>
      <c r="D2459" s="106" t="s">
        <v>437</v>
      </c>
      <c r="E2459" s="106" t="b">
        <v>0</v>
      </c>
      <c r="F2459" s="106" t="b">
        <v>0</v>
      </c>
      <c r="G2459" s="106" t="b">
        <v>0</v>
      </c>
    </row>
    <row r="2460" spans="1:7" ht="15">
      <c r="A2460" s="108" t="s">
        <v>1063</v>
      </c>
      <c r="B2460" s="106">
        <v>2</v>
      </c>
      <c r="C2460" s="110">
        <v>0.0007360691005500502</v>
      </c>
      <c r="D2460" s="106" t="s">
        <v>437</v>
      </c>
      <c r="E2460" s="106" t="b">
        <v>0</v>
      </c>
      <c r="F2460" s="106" t="b">
        <v>0</v>
      </c>
      <c r="G2460" s="106" t="b">
        <v>0</v>
      </c>
    </row>
    <row r="2461" spans="1:7" ht="15">
      <c r="A2461" s="108" t="s">
        <v>1072</v>
      </c>
      <c r="B2461" s="106">
        <v>2</v>
      </c>
      <c r="C2461" s="110">
        <v>0.0007360691005500502</v>
      </c>
      <c r="D2461" s="106" t="s">
        <v>437</v>
      </c>
      <c r="E2461" s="106" t="b">
        <v>0</v>
      </c>
      <c r="F2461" s="106" t="b">
        <v>0</v>
      </c>
      <c r="G2461" s="106" t="b">
        <v>0</v>
      </c>
    </row>
    <row r="2462" spans="1:7" ht="15">
      <c r="A2462" s="108" t="s">
        <v>1643</v>
      </c>
      <c r="B2462" s="106">
        <v>2</v>
      </c>
      <c r="C2462" s="110">
        <v>0.0007360691005500502</v>
      </c>
      <c r="D2462" s="106" t="s">
        <v>437</v>
      </c>
      <c r="E2462" s="106" t="b">
        <v>0</v>
      </c>
      <c r="F2462" s="106" t="b">
        <v>0</v>
      </c>
      <c r="G2462" s="106" t="b">
        <v>0</v>
      </c>
    </row>
    <row r="2463" spans="1:7" ht="15">
      <c r="A2463" s="108" t="s">
        <v>1539</v>
      </c>
      <c r="B2463" s="106">
        <v>2</v>
      </c>
      <c r="C2463" s="110">
        <v>0.0005733501839749252</v>
      </c>
      <c r="D2463" s="106" t="s">
        <v>437</v>
      </c>
      <c r="E2463" s="106" t="b">
        <v>0</v>
      </c>
      <c r="F2463" s="106" t="b">
        <v>0</v>
      </c>
      <c r="G2463" s="106" t="b">
        <v>0</v>
      </c>
    </row>
    <row r="2464" spans="1:7" ht="15">
      <c r="A2464" s="108" t="s">
        <v>1644</v>
      </c>
      <c r="B2464" s="106">
        <v>2</v>
      </c>
      <c r="C2464" s="110">
        <v>0.0007360691005500502</v>
      </c>
      <c r="D2464" s="106" t="s">
        <v>437</v>
      </c>
      <c r="E2464" s="106" t="b">
        <v>0</v>
      </c>
      <c r="F2464" s="106" t="b">
        <v>0</v>
      </c>
      <c r="G2464" s="106" t="b">
        <v>0</v>
      </c>
    </row>
    <row r="2465" spans="1:7" ht="15">
      <c r="A2465" s="108" t="s">
        <v>1645</v>
      </c>
      <c r="B2465" s="106">
        <v>2</v>
      </c>
      <c r="C2465" s="110">
        <v>0.0007360691005500502</v>
      </c>
      <c r="D2465" s="106" t="s">
        <v>437</v>
      </c>
      <c r="E2465" s="106" t="b">
        <v>0</v>
      </c>
      <c r="F2465" s="106" t="b">
        <v>0</v>
      </c>
      <c r="G2465" s="106" t="b">
        <v>0</v>
      </c>
    </row>
    <row r="2466" spans="1:7" ht="15">
      <c r="A2466" s="108" t="s">
        <v>1646</v>
      </c>
      <c r="B2466" s="106">
        <v>2</v>
      </c>
      <c r="C2466" s="110">
        <v>0.0007360691005500502</v>
      </c>
      <c r="D2466" s="106" t="s">
        <v>437</v>
      </c>
      <c r="E2466" s="106" t="b">
        <v>0</v>
      </c>
      <c r="F2466" s="106" t="b">
        <v>0</v>
      </c>
      <c r="G2466" s="106" t="b">
        <v>0</v>
      </c>
    </row>
    <row r="2467" spans="1:7" ht="15">
      <c r="A2467" s="108" t="s">
        <v>629</v>
      </c>
      <c r="B2467" s="106">
        <v>2</v>
      </c>
      <c r="C2467" s="110">
        <v>0.0007360691005500502</v>
      </c>
      <c r="D2467" s="106" t="s">
        <v>437</v>
      </c>
      <c r="E2467" s="106" t="b">
        <v>0</v>
      </c>
      <c r="F2467" s="106" t="b">
        <v>0</v>
      </c>
      <c r="G2467" s="106" t="b">
        <v>0</v>
      </c>
    </row>
    <row r="2468" spans="1:7" ht="15">
      <c r="A2468" s="108" t="s">
        <v>1647</v>
      </c>
      <c r="B2468" s="106">
        <v>2</v>
      </c>
      <c r="C2468" s="110">
        <v>0.0007360691005500502</v>
      </c>
      <c r="D2468" s="106" t="s">
        <v>437</v>
      </c>
      <c r="E2468" s="106" t="b">
        <v>0</v>
      </c>
      <c r="F2468" s="106" t="b">
        <v>0</v>
      </c>
      <c r="G2468" s="106" t="b">
        <v>0</v>
      </c>
    </row>
    <row r="2469" spans="1:7" ht="15">
      <c r="A2469" s="108" t="s">
        <v>1648</v>
      </c>
      <c r="B2469" s="106">
        <v>2</v>
      </c>
      <c r="C2469" s="110">
        <v>0.0005733501839749252</v>
      </c>
      <c r="D2469" s="106" t="s">
        <v>437</v>
      </c>
      <c r="E2469" s="106" t="b">
        <v>0</v>
      </c>
      <c r="F2469" s="106" t="b">
        <v>0</v>
      </c>
      <c r="G2469" s="106" t="b">
        <v>0</v>
      </c>
    </row>
    <row r="2470" spans="1:7" ht="15">
      <c r="A2470" s="108" t="s">
        <v>958</v>
      </c>
      <c r="B2470" s="106">
        <v>2</v>
      </c>
      <c r="C2470" s="110">
        <v>0.0007360691005500502</v>
      </c>
      <c r="D2470" s="106" t="s">
        <v>437</v>
      </c>
      <c r="E2470" s="106" t="b">
        <v>0</v>
      </c>
      <c r="F2470" s="106" t="b">
        <v>0</v>
      </c>
      <c r="G2470" s="106" t="b">
        <v>0</v>
      </c>
    </row>
    <row r="2471" spans="1:7" ht="15">
      <c r="A2471" s="108" t="s">
        <v>1654</v>
      </c>
      <c r="B2471" s="106">
        <v>2</v>
      </c>
      <c r="C2471" s="110">
        <v>0.0007360691005500502</v>
      </c>
      <c r="D2471" s="106" t="s">
        <v>437</v>
      </c>
      <c r="E2471" s="106" t="b">
        <v>0</v>
      </c>
      <c r="F2471" s="106" t="b">
        <v>0</v>
      </c>
      <c r="G2471" s="106" t="b">
        <v>0</v>
      </c>
    </row>
    <row r="2472" spans="1:7" ht="15">
      <c r="A2472" s="108" t="s">
        <v>1193</v>
      </c>
      <c r="B2472" s="106">
        <v>2</v>
      </c>
      <c r="C2472" s="110">
        <v>0.0007360691005500502</v>
      </c>
      <c r="D2472" s="106" t="s">
        <v>437</v>
      </c>
      <c r="E2472" s="106" t="b">
        <v>0</v>
      </c>
      <c r="F2472" s="106" t="b">
        <v>0</v>
      </c>
      <c r="G2472" s="106" t="b">
        <v>0</v>
      </c>
    </row>
    <row r="2473" spans="1:7" ht="15">
      <c r="A2473" s="108" t="s">
        <v>532</v>
      </c>
      <c r="B2473" s="106">
        <v>2</v>
      </c>
      <c r="C2473" s="110">
        <v>0.0005733501839749252</v>
      </c>
      <c r="D2473" s="106" t="s">
        <v>437</v>
      </c>
      <c r="E2473" s="106" t="b">
        <v>0</v>
      </c>
      <c r="F2473" s="106" t="b">
        <v>0</v>
      </c>
      <c r="G2473" s="106" t="b">
        <v>0</v>
      </c>
    </row>
    <row r="2474" spans="1:7" ht="15">
      <c r="A2474" s="108" t="s">
        <v>727</v>
      </c>
      <c r="B2474" s="106">
        <v>2</v>
      </c>
      <c r="C2474" s="110">
        <v>0.0007360691005500502</v>
      </c>
      <c r="D2474" s="106" t="s">
        <v>437</v>
      </c>
      <c r="E2474" s="106" t="b">
        <v>0</v>
      </c>
      <c r="F2474" s="106" t="b">
        <v>0</v>
      </c>
      <c r="G2474" s="106" t="b">
        <v>0</v>
      </c>
    </row>
    <row r="2475" spans="1:7" ht="15">
      <c r="A2475" s="108" t="s">
        <v>1658</v>
      </c>
      <c r="B2475" s="106">
        <v>2</v>
      </c>
      <c r="C2475" s="110">
        <v>0.0007360691005500502</v>
      </c>
      <c r="D2475" s="106" t="s">
        <v>437</v>
      </c>
      <c r="E2475" s="106" t="b">
        <v>0</v>
      </c>
      <c r="F2475" s="106" t="b">
        <v>0</v>
      </c>
      <c r="G2475" s="106" t="b">
        <v>0</v>
      </c>
    </row>
    <row r="2476" spans="1:7" ht="15">
      <c r="A2476" s="108" t="s">
        <v>838</v>
      </c>
      <c r="B2476" s="106">
        <v>2</v>
      </c>
      <c r="C2476" s="110">
        <v>0.0007360691005500502</v>
      </c>
      <c r="D2476" s="106" t="s">
        <v>437</v>
      </c>
      <c r="E2476" s="106" t="b">
        <v>0</v>
      </c>
      <c r="F2476" s="106" t="b">
        <v>0</v>
      </c>
      <c r="G2476" s="106" t="b">
        <v>0</v>
      </c>
    </row>
    <row r="2477" spans="1:7" ht="15">
      <c r="A2477" s="108" t="s">
        <v>1660</v>
      </c>
      <c r="B2477" s="106">
        <v>2</v>
      </c>
      <c r="C2477" s="110">
        <v>0.0007360691005500502</v>
      </c>
      <c r="D2477" s="106" t="s">
        <v>437</v>
      </c>
      <c r="E2477" s="106" t="b">
        <v>0</v>
      </c>
      <c r="F2477" s="106" t="b">
        <v>0</v>
      </c>
      <c r="G2477" s="106" t="b">
        <v>0</v>
      </c>
    </row>
    <row r="2478" spans="1:7" ht="15">
      <c r="A2478" s="108" t="s">
        <v>1661</v>
      </c>
      <c r="B2478" s="106">
        <v>2</v>
      </c>
      <c r="C2478" s="110">
        <v>0.0007360691005500502</v>
      </c>
      <c r="D2478" s="106" t="s">
        <v>437</v>
      </c>
      <c r="E2478" s="106" t="b">
        <v>0</v>
      </c>
      <c r="F2478" s="106" t="b">
        <v>0</v>
      </c>
      <c r="G2478" s="106" t="b">
        <v>0</v>
      </c>
    </row>
    <row r="2479" spans="1:7" ht="15">
      <c r="A2479" s="108" t="s">
        <v>1662</v>
      </c>
      <c r="B2479" s="106">
        <v>2</v>
      </c>
      <c r="C2479" s="110">
        <v>0.0007360691005500502</v>
      </c>
      <c r="D2479" s="106" t="s">
        <v>437</v>
      </c>
      <c r="E2479" s="106" t="b">
        <v>0</v>
      </c>
      <c r="F2479" s="106" t="b">
        <v>0</v>
      </c>
      <c r="G2479" s="106" t="b">
        <v>0</v>
      </c>
    </row>
    <row r="2480" spans="1:7" ht="15">
      <c r="A2480" s="108" t="s">
        <v>739</v>
      </c>
      <c r="B2480" s="106">
        <v>2</v>
      </c>
      <c r="C2480" s="110">
        <v>0.0005733501839749252</v>
      </c>
      <c r="D2480" s="106" t="s">
        <v>437</v>
      </c>
      <c r="E2480" s="106" t="b">
        <v>0</v>
      </c>
      <c r="F2480" s="106" t="b">
        <v>0</v>
      </c>
      <c r="G2480" s="106" t="b">
        <v>0</v>
      </c>
    </row>
    <row r="2481" spans="1:7" ht="15">
      <c r="A2481" s="108" t="s">
        <v>1664</v>
      </c>
      <c r="B2481" s="106">
        <v>2</v>
      </c>
      <c r="C2481" s="110">
        <v>0.0007360691005500502</v>
      </c>
      <c r="D2481" s="106" t="s">
        <v>437</v>
      </c>
      <c r="E2481" s="106" t="b">
        <v>0</v>
      </c>
      <c r="F2481" s="106" t="b">
        <v>0</v>
      </c>
      <c r="G2481" s="106" t="b">
        <v>0</v>
      </c>
    </row>
    <row r="2482" spans="1:7" ht="15">
      <c r="A2482" s="108" t="s">
        <v>1665</v>
      </c>
      <c r="B2482" s="106">
        <v>2</v>
      </c>
      <c r="C2482" s="110">
        <v>0.0007360691005500502</v>
      </c>
      <c r="D2482" s="106" t="s">
        <v>437</v>
      </c>
      <c r="E2482" s="106" t="b">
        <v>0</v>
      </c>
      <c r="F2482" s="106" t="b">
        <v>0</v>
      </c>
      <c r="G2482" s="106" t="b">
        <v>0</v>
      </c>
    </row>
    <row r="2483" spans="1:7" ht="15">
      <c r="A2483" s="108" t="s">
        <v>1666</v>
      </c>
      <c r="B2483" s="106">
        <v>2</v>
      </c>
      <c r="C2483" s="110">
        <v>0.0007360691005500502</v>
      </c>
      <c r="D2483" s="106" t="s">
        <v>437</v>
      </c>
      <c r="E2483" s="106" t="b">
        <v>0</v>
      </c>
      <c r="F2483" s="106" t="b">
        <v>0</v>
      </c>
      <c r="G2483" s="106" t="b">
        <v>0</v>
      </c>
    </row>
    <row r="2484" spans="1:7" ht="15">
      <c r="A2484" s="108" t="s">
        <v>1532</v>
      </c>
      <c r="B2484" s="106">
        <v>2</v>
      </c>
      <c r="C2484" s="110">
        <v>0.0005733501839749252</v>
      </c>
      <c r="D2484" s="106" t="s">
        <v>437</v>
      </c>
      <c r="E2484" s="106" t="b">
        <v>0</v>
      </c>
      <c r="F2484" s="106" t="b">
        <v>0</v>
      </c>
      <c r="G2484" s="106" t="b">
        <v>0</v>
      </c>
    </row>
    <row r="2485" spans="1:7" ht="15">
      <c r="A2485" s="108" t="s">
        <v>1668</v>
      </c>
      <c r="B2485" s="106">
        <v>2</v>
      </c>
      <c r="C2485" s="110">
        <v>0.0007360691005500502</v>
      </c>
      <c r="D2485" s="106" t="s">
        <v>437</v>
      </c>
      <c r="E2485" s="106" t="b">
        <v>0</v>
      </c>
      <c r="F2485" s="106" t="b">
        <v>0</v>
      </c>
      <c r="G2485" s="106" t="b">
        <v>0</v>
      </c>
    </row>
    <row r="2486" spans="1:7" ht="15">
      <c r="A2486" s="108" t="s">
        <v>1042</v>
      </c>
      <c r="B2486" s="106">
        <v>2</v>
      </c>
      <c r="C2486" s="110">
        <v>0.0007360691005500502</v>
      </c>
      <c r="D2486" s="106" t="s">
        <v>437</v>
      </c>
      <c r="E2486" s="106" t="b">
        <v>0</v>
      </c>
      <c r="F2486" s="106" t="b">
        <v>0</v>
      </c>
      <c r="G2486" s="106" t="b">
        <v>0</v>
      </c>
    </row>
    <row r="2487" spans="1:7" ht="15">
      <c r="A2487" s="108" t="s">
        <v>1544</v>
      </c>
      <c r="B2487" s="106">
        <v>2</v>
      </c>
      <c r="C2487" s="110">
        <v>0.0005733501839749252</v>
      </c>
      <c r="D2487" s="106" t="s">
        <v>437</v>
      </c>
      <c r="E2487" s="106" t="b">
        <v>0</v>
      </c>
      <c r="F2487" s="106" t="b">
        <v>0</v>
      </c>
      <c r="G2487" s="106" t="b">
        <v>0</v>
      </c>
    </row>
    <row r="2488" spans="1:7" ht="15">
      <c r="A2488" s="108" t="s">
        <v>1534</v>
      </c>
      <c r="B2488" s="106">
        <v>2</v>
      </c>
      <c r="C2488" s="110">
        <v>0.0007360691005500502</v>
      </c>
      <c r="D2488" s="106" t="s">
        <v>437</v>
      </c>
      <c r="E2488" s="106" t="b">
        <v>0</v>
      </c>
      <c r="F2488" s="106" t="b">
        <v>0</v>
      </c>
      <c r="G2488" s="106" t="b">
        <v>0</v>
      </c>
    </row>
    <row r="2489" spans="1:7" ht="15">
      <c r="A2489" s="108" t="s">
        <v>1132</v>
      </c>
      <c r="B2489" s="106">
        <v>2</v>
      </c>
      <c r="C2489" s="110">
        <v>0.0007360691005500502</v>
      </c>
      <c r="D2489" s="106" t="s">
        <v>437</v>
      </c>
      <c r="E2489" s="106" t="b">
        <v>0</v>
      </c>
      <c r="F2489" s="106" t="b">
        <v>0</v>
      </c>
      <c r="G2489" s="106" t="b">
        <v>0</v>
      </c>
    </row>
    <row r="2490" spans="1:7" ht="15">
      <c r="A2490" s="108" t="s">
        <v>818</v>
      </c>
      <c r="B2490" s="106">
        <v>2</v>
      </c>
      <c r="C2490" s="110">
        <v>0.0007360691005500502</v>
      </c>
      <c r="D2490" s="106" t="s">
        <v>437</v>
      </c>
      <c r="E2490" s="106" t="b">
        <v>0</v>
      </c>
      <c r="F2490" s="106" t="b">
        <v>0</v>
      </c>
      <c r="G2490" s="106" t="b">
        <v>0</v>
      </c>
    </row>
    <row r="2491" spans="1:7" ht="15">
      <c r="A2491" s="108" t="s">
        <v>458</v>
      </c>
      <c r="B2491" s="106">
        <v>138</v>
      </c>
      <c r="C2491" s="110">
        <v>0.003227994640384211</v>
      </c>
      <c r="D2491" s="106" t="s">
        <v>438</v>
      </c>
      <c r="E2491" s="106" t="b">
        <v>0</v>
      </c>
      <c r="F2491" s="106" t="b">
        <v>0</v>
      </c>
      <c r="G2491" s="106" t="b">
        <v>0</v>
      </c>
    </row>
    <row r="2492" spans="1:7" ht="15">
      <c r="A2492" s="108" t="s">
        <v>459</v>
      </c>
      <c r="B2492" s="106">
        <v>96</v>
      </c>
      <c r="C2492" s="110">
        <v>0.003121183464676754</v>
      </c>
      <c r="D2492" s="106" t="s">
        <v>438</v>
      </c>
      <c r="E2492" s="106" t="b">
        <v>0</v>
      </c>
      <c r="F2492" s="106" t="b">
        <v>0</v>
      </c>
      <c r="G2492" s="106" t="b">
        <v>0</v>
      </c>
    </row>
    <row r="2493" spans="1:7" ht="15">
      <c r="A2493" s="108" t="s">
        <v>460</v>
      </c>
      <c r="B2493" s="106">
        <v>67</v>
      </c>
      <c r="C2493" s="110">
        <v>0.0015672147891720445</v>
      </c>
      <c r="D2493" s="106" t="s">
        <v>438</v>
      </c>
      <c r="E2493" s="106" t="b">
        <v>0</v>
      </c>
      <c r="F2493" s="106" t="b">
        <v>0</v>
      </c>
      <c r="G2493" s="106" t="b">
        <v>0</v>
      </c>
    </row>
    <row r="2494" spans="1:7" ht="15">
      <c r="A2494" s="108" t="s">
        <v>462</v>
      </c>
      <c r="B2494" s="106">
        <v>66</v>
      </c>
      <c r="C2494" s="110">
        <v>0.009144596589435058</v>
      </c>
      <c r="D2494" s="106" t="s">
        <v>438</v>
      </c>
      <c r="E2494" s="106" t="b">
        <v>0</v>
      </c>
      <c r="F2494" s="106" t="b">
        <v>0</v>
      </c>
      <c r="G2494" s="106" t="b">
        <v>0</v>
      </c>
    </row>
    <row r="2495" spans="1:7" ht="15">
      <c r="A2495" s="108" t="s">
        <v>467</v>
      </c>
      <c r="B2495" s="106">
        <v>59</v>
      </c>
      <c r="C2495" s="110">
        <v>0.006794630467888024</v>
      </c>
      <c r="D2495" s="106" t="s">
        <v>438</v>
      </c>
      <c r="E2495" s="106" t="b">
        <v>0</v>
      </c>
      <c r="F2495" s="106" t="b">
        <v>0</v>
      </c>
      <c r="G2495" s="106" t="b">
        <v>0</v>
      </c>
    </row>
    <row r="2496" spans="1:7" ht="15">
      <c r="A2496" s="108" t="s">
        <v>270</v>
      </c>
      <c r="B2496" s="106">
        <v>37</v>
      </c>
      <c r="C2496" s="110">
        <v>0.0012029561270108324</v>
      </c>
      <c r="D2496" s="106" t="s">
        <v>438</v>
      </c>
      <c r="E2496" s="106" t="b">
        <v>0</v>
      </c>
      <c r="F2496" s="106" t="b">
        <v>0</v>
      </c>
      <c r="G2496" s="106" t="b">
        <v>0</v>
      </c>
    </row>
    <row r="2497" spans="1:7" ht="15">
      <c r="A2497" s="108" t="s">
        <v>461</v>
      </c>
      <c r="B2497" s="106">
        <v>36</v>
      </c>
      <c r="C2497" s="110">
        <v>0.0015301195573267016</v>
      </c>
      <c r="D2497" s="106" t="s">
        <v>438</v>
      </c>
      <c r="E2497" s="106" t="b">
        <v>0</v>
      </c>
      <c r="F2497" s="106" t="b">
        <v>0</v>
      </c>
      <c r="G2497" s="106" t="b">
        <v>0</v>
      </c>
    </row>
    <row r="2498" spans="1:7" ht="15">
      <c r="A2498" s="108" t="s">
        <v>463</v>
      </c>
      <c r="B2498" s="106">
        <v>35</v>
      </c>
      <c r="C2498" s="110">
        <v>0.0023063105291409166</v>
      </c>
      <c r="D2498" s="106" t="s">
        <v>438</v>
      </c>
      <c r="E2498" s="106" t="b">
        <v>0</v>
      </c>
      <c r="F2498" s="106" t="b">
        <v>0</v>
      </c>
      <c r="G2498" s="106" t="b">
        <v>0</v>
      </c>
    </row>
    <row r="2499" spans="1:7" ht="15">
      <c r="A2499" s="108" t="s">
        <v>477</v>
      </c>
      <c r="B2499" s="106">
        <v>32</v>
      </c>
      <c r="C2499" s="110">
        <v>0.00443374380093821</v>
      </c>
      <c r="D2499" s="106" t="s">
        <v>438</v>
      </c>
      <c r="E2499" s="106" t="b">
        <v>0</v>
      </c>
      <c r="F2499" s="106" t="b">
        <v>0</v>
      </c>
      <c r="G2499" s="106" t="b">
        <v>0</v>
      </c>
    </row>
    <row r="2500" spans="1:7" ht="15">
      <c r="A2500" s="108" t="s">
        <v>468</v>
      </c>
      <c r="B2500" s="106">
        <v>31</v>
      </c>
      <c r="C2500" s="110">
        <v>0.002042732182953383</v>
      </c>
      <c r="D2500" s="106" t="s">
        <v>438</v>
      </c>
      <c r="E2500" s="106" t="b">
        <v>0</v>
      </c>
      <c r="F2500" s="106" t="b">
        <v>0</v>
      </c>
      <c r="G2500" s="106" t="b">
        <v>0</v>
      </c>
    </row>
    <row r="2501" spans="1:7" ht="15">
      <c r="A2501" s="108" t="s">
        <v>494</v>
      </c>
      <c r="B2501" s="106">
        <v>27</v>
      </c>
      <c r="C2501" s="110">
        <v>0.0037409713320416147</v>
      </c>
      <c r="D2501" s="106" t="s">
        <v>438</v>
      </c>
      <c r="E2501" s="106" t="b">
        <v>0</v>
      </c>
      <c r="F2501" s="106" t="b">
        <v>0</v>
      </c>
      <c r="G2501" s="106" t="b">
        <v>0</v>
      </c>
    </row>
    <row r="2502" spans="1:7" ht="15">
      <c r="A2502" s="108" t="s">
        <v>474</v>
      </c>
      <c r="B2502" s="106">
        <v>24</v>
      </c>
      <c r="C2502" s="110">
        <v>0.0023052281458191895</v>
      </c>
      <c r="D2502" s="106" t="s">
        <v>438</v>
      </c>
      <c r="E2502" s="106" t="b">
        <v>0</v>
      </c>
      <c r="F2502" s="106" t="b">
        <v>0</v>
      </c>
      <c r="G2502" s="106" t="b">
        <v>0</v>
      </c>
    </row>
    <row r="2503" spans="1:7" ht="15">
      <c r="A2503" s="108" t="s">
        <v>470</v>
      </c>
      <c r="B2503" s="106">
        <v>24</v>
      </c>
      <c r="C2503" s="110">
        <v>0.004049065919397647</v>
      </c>
      <c r="D2503" s="106" t="s">
        <v>438</v>
      </c>
      <c r="E2503" s="106" t="b">
        <v>0</v>
      </c>
      <c r="F2503" s="106" t="b">
        <v>0</v>
      </c>
      <c r="G2503" s="106" t="b">
        <v>0</v>
      </c>
    </row>
    <row r="2504" spans="1:7" ht="15">
      <c r="A2504" s="108" t="s">
        <v>465</v>
      </c>
      <c r="B2504" s="106">
        <v>22</v>
      </c>
      <c r="C2504" s="110">
        <v>0.002533591021924348</v>
      </c>
      <c r="D2504" s="106" t="s">
        <v>438</v>
      </c>
      <c r="E2504" s="106" t="b">
        <v>0</v>
      </c>
      <c r="F2504" s="106" t="b">
        <v>0</v>
      </c>
      <c r="G2504" s="106" t="b">
        <v>0</v>
      </c>
    </row>
    <row r="2505" spans="1:7" ht="15">
      <c r="A2505" s="108" t="s">
        <v>512</v>
      </c>
      <c r="B2505" s="106">
        <v>20</v>
      </c>
      <c r="C2505" s="110">
        <v>0.00567748616488381</v>
      </c>
      <c r="D2505" s="106" t="s">
        <v>438</v>
      </c>
      <c r="E2505" s="106" t="b">
        <v>0</v>
      </c>
      <c r="F2505" s="106" t="b">
        <v>0</v>
      </c>
      <c r="G2505" s="106" t="b">
        <v>0</v>
      </c>
    </row>
    <row r="2506" spans="1:7" ht="15">
      <c r="A2506" s="108" t="s">
        <v>509</v>
      </c>
      <c r="B2506" s="106">
        <v>18</v>
      </c>
      <c r="C2506" s="110">
        <v>0.0038018592182115863</v>
      </c>
      <c r="D2506" s="106" t="s">
        <v>438</v>
      </c>
      <c r="E2506" s="106" t="b">
        <v>0</v>
      </c>
      <c r="F2506" s="106" t="b">
        <v>0</v>
      </c>
      <c r="G2506" s="106" t="b">
        <v>0</v>
      </c>
    </row>
    <row r="2507" spans="1:7" ht="15">
      <c r="A2507" s="108" t="s">
        <v>481</v>
      </c>
      <c r="B2507" s="106">
        <v>17</v>
      </c>
      <c r="C2507" s="110">
        <v>0.0011202079712970166</v>
      </c>
      <c r="D2507" s="106" t="s">
        <v>438</v>
      </c>
      <c r="E2507" s="106" t="b">
        <v>0</v>
      </c>
      <c r="F2507" s="106" t="b">
        <v>0</v>
      </c>
      <c r="G2507" s="106" t="b">
        <v>0</v>
      </c>
    </row>
    <row r="2508" spans="1:7" ht="15">
      <c r="A2508" s="108" t="s">
        <v>482</v>
      </c>
      <c r="B2508" s="106">
        <v>17</v>
      </c>
      <c r="C2508" s="110">
        <v>0.001632869936621926</v>
      </c>
      <c r="D2508" s="106" t="s">
        <v>438</v>
      </c>
      <c r="E2508" s="106" t="b">
        <v>0</v>
      </c>
      <c r="F2508" s="106" t="b">
        <v>0</v>
      </c>
      <c r="G2508" s="106" t="b">
        <v>0</v>
      </c>
    </row>
    <row r="2509" spans="1:7" ht="15">
      <c r="A2509" s="108" t="s">
        <v>493</v>
      </c>
      <c r="B2509" s="106">
        <v>17</v>
      </c>
      <c r="C2509" s="110">
        <v>0.0028680883595733333</v>
      </c>
      <c r="D2509" s="106" t="s">
        <v>438</v>
      </c>
      <c r="E2509" s="106" t="b">
        <v>0</v>
      </c>
      <c r="F2509" s="106" t="b">
        <v>0</v>
      </c>
      <c r="G2509" s="106" t="b">
        <v>0</v>
      </c>
    </row>
    <row r="2510" spans="1:7" ht="15">
      <c r="A2510" s="108" t="s">
        <v>466</v>
      </c>
      <c r="B2510" s="106">
        <v>16</v>
      </c>
      <c r="C2510" s="110">
        <v>0.0012782745606234108</v>
      </c>
      <c r="D2510" s="106" t="s">
        <v>438</v>
      </c>
      <c r="E2510" s="106" t="b">
        <v>0</v>
      </c>
      <c r="F2510" s="106" t="b">
        <v>0</v>
      </c>
      <c r="G2510" s="106" t="b">
        <v>0</v>
      </c>
    </row>
    <row r="2511" spans="1:7" ht="15">
      <c r="A2511" s="108" t="s">
        <v>490</v>
      </c>
      <c r="B2511" s="106">
        <v>16</v>
      </c>
      <c r="C2511" s="110">
        <v>0.0015368187638794598</v>
      </c>
      <c r="D2511" s="106" t="s">
        <v>438</v>
      </c>
      <c r="E2511" s="106" t="b">
        <v>0</v>
      </c>
      <c r="F2511" s="106" t="b">
        <v>0</v>
      </c>
      <c r="G2511" s="106" t="b">
        <v>0</v>
      </c>
    </row>
    <row r="2512" spans="1:7" ht="15">
      <c r="A2512" s="108" t="s">
        <v>473</v>
      </c>
      <c r="B2512" s="106">
        <v>15</v>
      </c>
      <c r="C2512" s="110">
        <v>0.0011983824005844476</v>
      </c>
      <c r="D2512" s="106" t="s">
        <v>438</v>
      </c>
      <c r="E2512" s="106" t="b">
        <v>0</v>
      </c>
      <c r="F2512" s="106" t="b">
        <v>0</v>
      </c>
      <c r="G2512" s="106" t="b">
        <v>0</v>
      </c>
    </row>
    <row r="2513" spans="1:7" ht="15">
      <c r="A2513" s="108" t="s">
        <v>483</v>
      </c>
      <c r="B2513" s="106">
        <v>15</v>
      </c>
      <c r="C2513" s="110">
        <v>0.0011983824005844476</v>
      </c>
      <c r="D2513" s="106" t="s">
        <v>438</v>
      </c>
      <c r="E2513" s="106" t="b">
        <v>0</v>
      </c>
      <c r="F2513" s="106" t="b">
        <v>0</v>
      </c>
      <c r="G2513" s="106" t="b">
        <v>0</v>
      </c>
    </row>
    <row r="2514" spans="1:7" ht="15">
      <c r="A2514" s="108" t="s">
        <v>545</v>
      </c>
      <c r="B2514" s="106">
        <v>15</v>
      </c>
      <c r="C2514" s="110">
        <v>0.0025306661996235295</v>
      </c>
      <c r="D2514" s="106" t="s">
        <v>438</v>
      </c>
      <c r="E2514" s="106" t="b">
        <v>0</v>
      </c>
      <c r="F2514" s="106" t="b">
        <v>0</v>
      </c>
      <c r="G2514" s="106" t="b">
        <v>0</v>
      </c>
    </row>
    <row r="2515" spans="1:7" ht="15">
      <c r="A2515" s="108" t="s">
        <v>487</v>
      </c>
      <c r="B2515" s="106">
        <v>14</v>
      </c>
      <c r="C2515" s="110">
        <v>0.0013447164183945273</v>
      </c>
      <c r="D2515" s="106" t="s">
        <v>438</v>
      </c>
      <c r="E2515" s="106" t="b">
        <v>0</v>
      </c>
      <c r="F2515" s="106" t="b">
        <v>0</v>
      </c>
      <c r="G2515" s="106" t="b">
        <v>0</v>
      </c>
    </row>
    <row r="2516" spans="1:7" ht="15">
      <c r="A2516" s="108" t="s">
        <v>472</v>
      </c>
      <c r="B2516" s="106">
        <v>14</v>
      </c>
      <c r="C2516" s="110">
        <v>0.0013447164183945273</v>
      </c>
      <c r="D2516" s="106" t="s">
        <v>438</v>
      </c>
      <c r="E2516" s="106" t="b">
        <v>0</v>
      </c>
      <c r="F2516" s="106" t="b">
        <v>0</v>
      </c>
      <c r="G2516" s="106" t="b">
        <v>0</v>
      </c>
    </row>
    <row r="2517" spans="1:7" ht="15">
      <c r="A2517" s="108" t="s">
        <v>485</v>
      </c>
      <c r="B2517" s="106">
        <v>13</v>
      </c>
      <c r="C2517" s="110">
        <v>0.0012486652456520611</v>
      </c>
      <c r="D2517" s="106" t="s">
        <v>438</v>
      </c>
      <c r="E2517" s="106" t="b">
        <v>0</v>
      </c>
      <c r="F2517" s="106" t="b">
        <v>0</v>
      </c>
      <c r="G2517" s="106" t="b">
        <v>0</v>
      </c>
    </row>
    <row r="2518" spans="1:7" ht="15">
      <c r="A2518" s="108" t="s">
        <v>496</v>
      </c>
      <c r="B2518" s="106">
        <v>13</v>
      </c>
      <c r="C2518" s="110">
        <v>0.0021932440396737257</v>
      </c>
      <c r="D2518" s="106" t="s">
        <v>438</v>
      </c>
      <c r="E2518" s="106" t="b">
        <v>0</v>
      </c>
      <c r="F2518" s="106" t="b">
        <v>0</v>
      </c>
      <c r="G2518" s="106" t="b">
        <v>0</v>
      </c>
    </row>
    <row r="2519" spans="1:7" ht="15">
      <c r="A2519" s="108" t="s">
        <v>503</v>
      </c>
      <c r="B2519" s="106">
        <v>13</v>
      </c>
      <c r="C2519" s="110">
        <v>0.0018012084191311476</v>
      </c>
      <c r="D2519" s="106" t="s">
        <v>438</v>
      </c>
      <c r="E2519" s="106" t="b">
        <v>0</v>
      </c>
      <c r="F2519" s="106" t="b">
        <v>0</v>
      </c>
      <c r="G2519" s="106" t="b">
        <v>0</v>
      </c>
    </row>
    <row r="2520" spans="1:7" ht="15">
      <c r="A2520" s="108" t="s">
        <v>504</v>
      </c>
      <c r="B2520" s="106">
        <v>12</v>
      </c>
      <c r="C2520" s="110">
        <v>0.0013819587392314625</v>
      </c>
      <c r="D2520" s="106" t="s">
        <v>438</v>
      </c>
      <c r="E2520" s="106" t="b">
        <v>0</v>
      </c>
      <c r="F2520" s="106" t="b">
        <v>0</v>
      </c>
      <c r="G2520" s="106" t="b">
        <v>0</v>
      </c>
    </row>
    <row r="2521" spans="1:7" ht="15">
      <c r="A2521" s="108" t="s">
        <v>575</v>
      </c>
      <c r="B2521" s="106">
        <v>12</v>
      </c>
      <c r="C2521" s="110">
        <v>0.0034064916989302862</v>
      </c>
      <c r="D2521" s="106" t="s">
        <v>438</v>
      </c>
      <c r="E2521" s="106" t="b">
        <v>0</v>
      </c>
      <c r="F2521" s="106" t="b">
        <v>0</v>
      </c>
      <c r="G2521" s="106" t="b">
        <v>0</v>
      </c>
    </row>
    <row r="2522" spans="1:7" ht="15">
      <c r="A2522" s="108" t="s">
        <v>534</v>
      </c>
      <c r="B2522" s="106">
        <v>12</v>
      </c>
      <c r="C2522" s="110">
        <v>0.0025345728121410572</v>
      </c>
      <c r="D2522" s="106" t="s">
        <v>438</v>
      </c>
      <c r="E2522" s="106" t="b">
        <v>0</v>
      </c>
      <c r="F2522" s="106" t="b">
        <v>0</v>
      </c>
      <c r="G2522" s="106" t="b">
        <v>0</v>
      </c>
    </row>
    <row r="2523" spans="1:7" ht="15">
      <c r="A2523" s="108" t="s">
        <v>495</v>
      </c>
      <c r="B2523" s="106">
        <v>11</v>
      </c>
      <c r="C2523" s="110">
        <v>0.0015240994315725096</v>
      </c>
      <c r="D2523" s="106" t="s">
        <v>438</v>
      </c>
      <c r="E2523" s="106" t="b">
        <v>0</v>
      </c>
      <c r="F2523" s="106" t="b">
        <v>0</v>
      </c>
      <c r="G2523" s="106" t="b">
        <v>0</v>
      </c>
    </row>
    <row r="2524" spans="1:7" ht="15">
      <c r="A2524" s="108" t="s">
        <v>573</v>
      </c>
      <c r="B2524" s="106">
        <v>11</v>
      </c>
      <c r="C2524" s="110">
        <v>0.001266795510962174</v>
      </c>
      <c r="D2524" s="106" t="s">
        <v>438</v>
      </c>
      <c r="E2524" s="106" t="b">
        <v>0</v>
      </c>
      <c r="F2524" s="106" t="b">
        <v>0</v>
      </c>
      <c r="G2524" s="106" t="b">
        <v>0</v>
      </c>
    </row>
    <row r="2525" spans="1:7" ht="15">
      <c r="A2525" s="108" t="s">
        <v>593</v>
      </c>
      <c r="B2525" s="106">
        <v>11</v>
      </c>
      <c r="C2525" s="110">
        <v>0.0023233584111293027</v>
      </c>
      <c r="D2525" s="106" t="s">
        <v>438</v>
      </c>
      <c r="E2525" s="106" t="b">
        <v>0</v>
      </c>
      <c r="F2525" s="106" t="b">
        <v>0</v>
      </c>
      <c r="G2525" s="106" t="b">
        <v>0</v>
      </c>
    </row>
    <row r="2526" spans="1:7" ht="15">
      <c r="A2526" s="108" t="s">
        <v>531</v>
      </c>
      <c r="B2526" s="106">
        <v>10</v>
      </c>
      <c r="C2526" s="110">
        <v>0.0007989216003896316</v>
      </c>
      <c r="D2526" s="106" t="s">
        <v>438</v>
      </c>
      <c r="E2526" s="106" t="b">
        <v>0</v>
      </c>
      <c r="F2526" s="106" t="b">
        <v>0</v>
      </c>
      <c r="G2526" s="106" t="b">
        <v>0</v>
      </c>
    </row>
    <row r="2527" spans="1:7" ht="15">
      <c r="A2527" s="108" t="s">
        <v>476</v>
      </c>
      <c r="B2527" s="106">
        <v>10</v>
      </c>
      <c r="C2527" s="110">
        <v>0.0007989216003896316</v>
      </c>
      <c r="D2527" s="106" t="s">
        <v>438</v>
      </c>
      <c r="E2527" s="106" t="b">
        <v>0</v>
      </c>
      <c r="F2527" s="106" t="b">
        <v>0</v>
      </c>
      <c r="G2527" s="106" t="b">
        <v>0</v>
      </c>
    </row>
    <row r="2528" spans="1:7" ht="15">
      <c r="A2528" s="108" t="s">
        <v>498</v>
      </c>
      <c r="B2528" s="106">
        <v>10</v>
      </c>
      <c r="C2528" s="110">
        <v>0.0016871107997490195</v>
      </c>
      <c r="D2528" s="106" t="s">
        <v>438</v>
      </c>
      <c r="E2528" s="106" t="b">
        <v>0</v>
      </c>
      <c r="F2528" s="106" t="b">
        <v>0</v>
      </c>
      <c r="G2528" s="106" t="b">
        <v>0</v>
      </c>
    </row>
    <row r="2529" spans="1:7" ht="15">
      <c r="A2529" s="108" t="s">
        <v>561</v>
      </c>
      <c r="B2529" s="106">
        <v>10</v>
      </c>
      <c r="C2529" s="110">
        <v>0.0011516322826928852</v>
      </c>
      <c r="D2529" s="106" t="s">
        <v>438</v>
      </c>
      <c r="E2529" s="106" t="b">
        <v>0</v>
      </c>
      <c r="F2529" s="106" t="b">
        <v>0</v>
      </c>
      <c r="G2529" s="106" t="b">
        <v>0</v>
      </c>
    </row>
    <row r="2530" spans="1:7" ht="15">
      <c r="A2530" s="108" t="s">
        <v>610</v>
      </c>
      <c r="B2530" s="106">
        <v>10</v>
      </c>
      <c r="C2530" s="110">
        <v>0.0011516322826928852</v>
      </c>
      <c r="D2530" s="106" t="s">
        <v>438</v>
      </c>
      <c r="E2530" s="106" t="b">
        <v>0</v>
      </c>
      <c r="F2530" s="106" t="b">
        <v>0</v>
      </c>
      <c r="G2530" s="106" t="b">
        <v>0</v>
      </c>
    </row>
    <row r="2531" spans="1:7" ht="15">
      <c r="A2531" s="108" t="s">
        <v>492</v>
      </c>
      <c r="B2531" s="106">
        <v>9</v>
      </c>
      <c r="C2531" s="110">
        <v>0.0007190294403506686</v>
      </c>
      <c r="D2531" s="106" t="s">
        <v>438</v>
      </c>
      <c r="E2531" s="106" t="b">
        <v>0</v>
      </c>
      <c r="F2531" s="106" t="b">
        <v>0</v>
      </c>
      <c r="G2531" s="106" t="b">
        <v>0</v>
      </c>
    </row>
    <row r="2532" spans="1:7" ht="15">
      <c r="A2532" s="108" t="s">
        <v>469</v>
      </c>
      <c r="B2532" s="106">
        <v>9</v>
      </c>
      <c r="C2532" s="110">
        <v>0.0010364690544235969</v>
      </c>
      <c r="D2532" s="106" t="s">
        <v>438</v>
      </c>
      <c r="E2532" s="106" t="b">
        <v>0</v>
      </c>
      <c r="F2532" s="106" t="b">
        <v>0</v>
      </c>
      <c r="G2532" s="106" t="b">
        <v>0</v>
      </c>
    </row>
    <row r="2533" spans="1:7" ht="15">
      <c r="A2533" s="108" t="s">
        <v>550</v>
      </c>
      <c r="B2533" s="106">
        <v>9</v>
      </c>
      <c r="C2533" s="110">
        <v>0.0015183997197741178</v>
      </c>
      <c r="D2533" s="106" t="s">
        <v>438</v>
      </c>
      <c r="E2533" s="106" t="b">
        <v>0</v>
      </c>
      <c r="F2533" s="106" t="b">
        <v>0</v>
      </c>
      <c r="G2533" s="106" t="b">
        <v>0</v>
      </c>
    </row>
    <row r="2534" spans="1:7" ht="15">
      <c r="A2534" s="108" t="s">
        <v>510</v>
      </c>
      <c r="B2534" s="106">
        <v>9</v>
      </c>
      <c r="C2534" s="110">
        <v>0.0008644605546821962</v>
      </c>
      <c r="D2534" s="106" t="s">
        <v>438</v>
      </c>
      <c r="E2534" s="106" t="b">
        <v>0</v>
      </c>
      <c r="F2534" s="106" t="b">
        <v>0</v>
      </c>
      <c r="G2534" s="106" t="b">
        <v>0</v>
      </c>
    </row>
    <row r="2535" spans="1:7" ht="15">
      <c r="A2535" s="108" t="s">
        <v>497</v>
      </c>
      <c r="B2535" s="106">
        <v>9</v>
      </c>
      <c r="C2535" s="110">
        <v>0.0012469904440138716</v>
      </c>
      <c r="D2535" s="106" t="s">
        <v>438</v>
      </c>
      <c r="E2535" s="106" t="b">
        <v>0</v>
      </c>
      <c r="F2535" s="106" t="b">
        <v>0</v>
      </c>
      <c r="G2535" s="106" t="b">
        <v>0</v>
      </c>
    </row>
    <row r="2536" spans="1:7" ht="15">
      <c r="A2536" s="108" t="s">
        <v>488</v>
      </c>
      <c r="B2536" s="106">
        <v>9</v>
      </c>
      <c r="C2536" s="110">
        <v>0.0019009296091057931</v>
      </c>
      <c r="D2536" s="106" t="s">
        <v>438</v>
      </c>
      <c r="E2536" s="106" t="b">
        <v>0</v>
      </c>
      <c r="F2536" s="106" t="b">
        <v>0</v>
      </c>
      <c r="G2536" s="106" t="b">
        <v>0</v>
      </c>
    </row>
    <row r="2537" spans="1:7" ht="15">
      <c r="A2537" s="108" t="s">
        <v>505</v>
      </c>
      <c r="B2537" s="106">
        <v>9</v>
      </c>
      <c r="C2537" s="110">
        <v>0.0015183997197741178</v>
      </c>
      <c r="D2537" s="106" t="s">
        <v>438</v>
      </c>
      <c r="E2537" s="106" t="b">
        <v>0</v>
      </c>
      <c r="F2537" s="106" t="b">
        <v>0</v>
      </c>
      <c r="G2537" s="106" t="b">
        <v>0</v>
      </c>
    </row>
    <row r="2538" spans="1:7" ht="15">
      <c r="A2538" s="108" t="s">
        <v>520</v>
      </c>
      <c r="B2538" s="106">
        <v>9</v>
      </c>
      <c r="C2538" s="110">
        <v>0.0015183997197741178</v>
      </c>
      <c r="D2538" s="106" t="s">
        <v>438</v>
      </c>
      <c r="E2538" s="106" t="b">
        <v>0</v>
      </c>
      <c r="F2538" s="106" t="b">
        <v>0</v>
      </c>
      <c r="G2538" s="106" t="b">
        <v>0</v>
      </c>
    </row>
    <row r="2539" spans="1:7" ht="15">
      <c r="A2539" s="108" t="s">
        <v>484</v>
      </c>
      <c r="B2539" s="106">
        <v>9</v>
      </c>
      <c r="C2539" s="110">
        <v>0.0015183997197741178</v>
      </c>
      <c r="D2539" s="106" t="s">
        <v>438</v>
      </c>
      <c r="E2539" s="106" t="b">
        <v>0</v>
      </c>
      <c r="F2539" s="106" t="b">
        <v>0</v>
      </c>
      <c r="G2539" s="106" t="b">
        <v>0</v>
      </c>
    </row>
    <row r="2540" spans="1:7" ht="15">
      <c r="A2540" s="108" t="s">
        <v>478</v>
      </c>
      <c r="B2540" s="106">
        <v>8</v>
      </c>
      <c r="C2540" s="110">
        <v>0.0011084359502345526</v>
      </c>
      <c r="D2540" s="106" t="s">
        <v>438</v>
      </c>
      <c r="E2540" s="106" t="b">
        <v>0</v>
      </c>
      <c r="F2540" s="106" t="b">
        <v>0</v>
      </c>
      <c r="G2540" s="106" t="b">
        <v>0</v>
      </c>
    </row>
    <row r="2541" spans="1:7" ht="15">
      <c r="A2541" s="108" t="s">
        <v>475</v>
      </c>
      <c r="B2541" s="106">
        <v>8</v>
      </c>
      <c r="C2541" s="110">
        <v>0.0006391372803117054</v>
      </c>
      <c r="D2541" s="106" t="s">
        <v>438</v>
      </c>
      <c r="E2541" s="106" t="b">
        <v>0</v>
      </c>
      <c r="F2541" s="106" t="b">
        <v>0</v>
      </c>
      <c r="G2541" s="106" t="b">
        <v>0</v>
      </c>
    </row>
    <row r="2542" spans="1:7" ht="15">
      <c r="A2542" s="108" t="s">
        <v>502</v>
      </c>
      <c r="B2542" s="106">
        <v>8</v>
      </c>
      <c r="C2542" s="110">
        <v>0.0011084359502345526</v>
      </c>
      <c r="D2542" s="106" t="s">
        <v>438</v>
      </c>
      <c r="E2542" s="106" t="b">
        <v>0</v>
      </c>
      <c r="F2542" s="106" t="b">
        <v>0</v>
      </c>
      <c r="G2542" s="106" t="b">
        <v>0</v>
      </c>
    </row>
    <row r="2543" spans="1:7" ht="15">
      <c r="A2543" s="108" t="s">
        <v>532</v>
      </c>
      <c r="B2543" s="106">
        <v>8</v>
      </c>
      <c r="C2543" s="110">
        <v>0.0013496886397992157</v>
      </c>
      <c r="D2543" s="106" t="s">
        <v>438</v>
      </c>
      <c r="E2543" s="106" t="b">
        <v>0</v>
      </c>
      <c r="F2543" s="106" t="b">
        <v>0</v>
      </c>
      <c r="G2543" s="106" t="b">
        <v>0</v>
      </c>
    </row>
    <row r="2544" spans="1:7" ht="15">
      <c r="A2544" s="108" t="s">
        <v>464</v>
      </c>
      <c r="B2544" s="106">
        <v>8</v>
      </c>
      <c r="C2544" s="110">
        <v>0.0009213058261543084</v>
      </c>
      <c r="D2544" s="106" t="s">
        <v>438</v>
      </c>
      <c r="E2544" s="106" t="b">
        <v>0</v>
      </c>
      <c r="F2544" s="106" t="b">
        <v>0</v>
      </c>
      <c r="G2544" s="106" t="b">
        <v>0</v>
      </c>
    </row>
    <row r="2545" spans="1:7" ht="15">
      <c r="A2545" s="108" t="s">
        <v>508</v>
      </c>
      <c r="B2545" s="106">
        <v>8</v>
      </c>
      <c r="C2545" s="110">
        <v>0.0016897152080940384</v>
      </c>
      <c r="D2545" s="106" t="s">
        <v>438</v>
      </c>
      <c r="E2545" s="106" t="b">
        <v>0</v>
      </c>
      <c r="F2545" s="106" t="b">
        <v>0</v>
      </c>
      <c r="G2545" s="106" t="b">
        <v>0</v>
      </c>
    </row>
    <row r="2546" spans="1:7" ht="15">
      <c r="A2546" s="108" t="s">
        <v>536</v>
      </c>
      <c r="B2546" s="106">
        <v>8</v>
      </c>
      <c r="C2546" s="110">
        <v>0.0016897152080940384</v>
      </c>
      <c r="D2546" s="106" t="s">
        <v>438</v>
      </c>
      <c r="E2546" s="106" t="b">
        <v>0</v>
      </c>
      <c r="F2546" s="106" t="b">
        <v>0</v>
      </c>
      <c r="G2546" s="106" t="b">
        <v>0</v>
      </c>
    </row>
    <row r="2547" spans="1:7" ht="15">
      <c r="A2547" s="108" t="s">
        <v>681</v>
      </c>
      <c r="B2547" s="106">
        <v>8</v>
      </c>
      <c r="C2547" s="110">
        <v>0.0016897152080940384</v>
      </c>
      <c r="D2547" s="106" t="s">
        <v>438</v>
      </c>
      <c r="E2547" s="106" t="b">
        <v>0</v>
      </c>
      <c r="F2547" s="106" t="b">
        <v>0</v>
      </c>
      <c r="G2547" s="106" t="b">
        <v>0</v>
      </c>
    </row>
    <row r="2548" spans="1:7" ht="15">
      <c r="A2548" s="108" t="s">
        <v>677</v>
      </c>
      <c r="B2548" s="106">
        <v>8</v>
      </c>
      <c r="C2548" s="110">
        <v>0.002270994465953524</v>
      </c>
      <c r="D2548" s="106" t="s">
        <v>438</v>
      </c>
      <c r="E2548" s="106" t="b">
        <v>0</v>
      </c>
      <c r="F2548" s="106" t="b">
        <v>0</v>
      </c>
      <c r="G2548" s="106" t="b">
        <v>0</v>
      </c>
    </row>
    <row r="2549" spans="1:7" ht="15">
      <c r="A2549" s="108" t="s">
        <v>249</v>
      </c>
      <c r="B2549" s="106">
        <v>8</v>
      </c>
      <c r="C2549" s="110">
        <v>0.0011084359502345526</v>
      </c>
      <c r="D2549" s="106" t="s">
        <v>438</v>
      </c>
      <c r="E2549" s="106" t="b">
        <v>0</v>
      </c>
      <c r="F2549" s="106" t="b">
        <v>0</v>
      </c>
      <c r="G2549" s="106" t="b">
        <v>0</v>
      </c>
    </row>
    <row r="2550" spans="1:7" ht="15">
      <c r="A2550" s="108" t="s">
        <v>682</v>
      </c>
      <c r="B2550" s="106">
        <v>8</v>
      </c>
      <c r="C2550" s="110">
        <v>0.002270994465953524</v>
      </c>
      <c r="D2550" s="106" t="s">
        <v>438</v>
      </c>
      <c r="E2550" s="106" t="b">
        <v>0</v>
      </c>
      <c r="F2550" s="106" t="b">
        <v>0</v>
      </c>
      <c r="G2550" s="106" t="b">
        <v>0</v>
      </c>
    </row>
    <row r="2551" spans="1:7" ht="15">
      <c r="A2551" s="108" t="s">
        <v>527</v>
      </c>
      <c r="B2551" s="106">
        <v>7</v>
      </c>
      <c r="C2551" s="110">
        <v>0.0011809775598243138</v>
      </c>
      <c r="D2551" s="106" t="s">
        <v>438</v>
      </c>
      <c r="E2551" s="106" t="b">
        <v>0</v>
      </c>
      <c r="F2551" s="106" t="b">
        <v>0</v>
      </c>
      <c r="G2551" s="106" t="b">
        <v>0</v>
      </c>
    </row>
    <row r="2552" spans="1:7" ht="15">
      <c r="A2552" s="108" t="s">
        <v>563</v>
      </c>
      <c r="B2552" s="106">
        <v>7</v>
      </c>
      <c r="C2552" s="110">
        <v>0.0008061425978850198</v>
      </c>
      <c r="D2552" s="106" t="s">
        <v>438</v>
      </c>
      <c r="E2552" s="106" t="b">
        <v>0</v>
      </c>
      <c r="F2552" s="106" t="b">
        <v>0</v>
      </c>
      <c r="G2552" s="106" t="b">
        <v>0</v>
      </c>
    </row>
    <row r="2553" spans="1:7" ht="15">
      <c r="A2553" s="108" t="s">
        <v>627</v>
      </c>
      <c r="B2553" s="106">
        <v>7</v>
      </c>
      <c r="C2553" s="110">
        <v>0.0011809775598243138</v>
      </c>
      <c r="D2553" s="106" t="s">
        <v>438</v>
      </c>
      <c r="E2553" s="106" t="b">
        <v>0</v>
      </c>
      <c r="F2553" s="106" t="b">
        <v>0</v>
      </c>
      <c r="G2553" s="106" t="b">
        <v>0</v>
      </c>
    </row>
    <row r="2554" spans="1:7" ht="15">
      <c r="A2554" s="108" t="s">
        <v>556</v>
      </c>
      <c r="B2554" s="106">
        <v>7</v>
      </c>
      <c r="C2554" s="110">
        <v>0.0009698814564552334</v>
      </c>
      <c r="D2554" s="106" t="s">
        <v>438</v>
      </c>
      <c r="E2554" s="106" t="b">
        <v>0</v>
      </c>
      <c r="F2554" s="106" t="b">
        <v>0</v>
      </c>
      <c r="G2554" s="106" t="b">
        <v>0</v>
      </c>
    </row>
    <row r="2555" spans="1:7" ht="15">
      <c r="A2555" s="108" t="s">
        <v>552</v>
      </c>
      <c r="B2555" s="106">
        <v>7</v>
      </c>
      <c r="C2555" s="110">
        <v>0.0009698814564552334</v>
      </c>
      <c r="D2555" s="106" t="s">
        <v>438</v>
      </c>
      <c r="E2555" s="106" t="b">
        <v>0</v>
      </c>
      <c r="F2555" s="106" t="b">
        <v>0</v>
      </c>
      <c r="G2555" s="106" t="b">
        <v>0</v>
      </c>
    </row>
    <row r="2556" spans="1:7" ht="15">
      <c r="A2556" s="108" t="s">
        <v>602</v>
      </c>
      <c r="B2556" s="106">
        <v>7</v>
      </c>
      <c r="C2556" s="110">
        <v>0.0014785008070822836</v>
      </c>
      <c r="D2556" s="106" t="s">
        <v>438</v>
      </c>
      <c r="E2556" s="106" t="b">
        <v>0</v>
      </c>
      <c r="F2556" s="106" t="b">
        <v>0</v>
      </c>
      <c r="G2556" s="106" t="b">
        <v>0</v>
      </c>
    </row>
    <row r="2557" spans="1:7" ht="15">
      <c r="A2557" s="108" t="s">
        <v>549</v>
      </c>
      <c r="B2557" s="106">
        <v>7</v>
      </c>
      <c r="C2557" s="110">
        <v>0.0009698814564552334</v>
      </c>
      <c r="D2557" s="106" t="s">
        <v>438</v>
      </c>
      <c r="E2557" s="106" t="b">
        <v>0</v>
      </c>
      <c r="F2557" s="106" t="b">
        <v>0</v>
      </c>
      <c r="G2557" s="106" t="b">
        <v>0</v>
      </c>
    </row>
    <row r="2558" spans="1:7" ht="15">
      <c r="A2558" s="108" t="s">
        <v>528</v>
      </c>
      <c r="B2558" s="106">
        <v>7</v>
      </c>
      <c r="C2558" s="110">
        <v>0.0011809775598243138</v>
      </c>
      <c r="D2558" s="106" t="s">
        <v>438</v>
      </c>
      <c r="E2558" s="106" t="b">
        <v>0</v>
      </c>
      <c r="F2558" s="106" t="b">
        <v>0</v>
      </c>
      <c r="G2558" s="106" t="b">
        <v>0</v>
      </c>
    </row>
    <row r="2559" spans="1:7" ht="15">
      <c r="A2559" s="108" t="s">
        <v>634</v>
      </c>
      <c r="B2559" s="106">
        <v>7</v>
      </c>
      <c r="C2559" s="110">
        <v>0.0014785008070822836</v>
      </c>
      <c r="D2559" s="106" t="s">
        <v>438</v>
      </c>
      <c r="E2559" s="106" t="b">
        <v>0</v>
      </c>
      <c r="F2559" s="106" t="b">
        <v>0</v>
      </c>
      <c r="G2559" s="106" t="b">
        <v>0</v>
      </c>
    </row>
    <row r="2560" spans="1:7" ht="15">
      <c r="A2560" s="108" t="s">
        <v>572</v>
      </c>
      <c r="B2560" s="106">
        <v>7</v>
      </c>
      <c r="C2560" s="110">
        <v>0.0009698814564552334</v>
      </c>
      <c r="D2560" s="106" t="s">
        <v>438</v>
      </c>
      <c r="E2560" s="106" t="b">
        <v>0</v>
      </c>
      <c r="F2560" s="106" t="b">
        <v>0</v>
      </c>
      <c r="G2560" s="106" t="b">
        <v>0</v>
      </c>
    </row>
    <row r="2561" spans="1:7" ht="15">
      <c r="A2561" s="108" t="s">
        <v>598</v>
      </c>
      <c r="B2561" s="106">
        <v>7</v>
      </c>
      <c r="C2561" s="110">
        <v>0.0014785008070822836</v>
      </c>
      <c r="D2561" s="106" t="s">
        <v>438</v>
      </c>
      <c r="E2561" s="106" t="b">
        <v>0</v>
      </c>
      <c r="F2561" s="106" t="b">
        <v>0</v>
      </c>
      <c r="G2561" s="106" t="b">
        <v>0</v>
      </c>
    </row>
    <row r="2562" spans="1:7" ht="15">
      <c r="A2562" s="108" t="s">
        <v>779</v>
      </c>
      <c r="B2562" s="106">
        <v>6</v>
      </c>
      <c r="C2562" s="110">
        <v>0.0012672864060705286</v>
      </c>
      <c r="D2562" s="106" t="s">
        <v>438</v>
      </c>
      <c r="E2562" s="106" t="b">
        <v>0</v>
      </c>
      <c r="F2562" s="106" t="b">
        <v>0</v>
      </c>
      <c r="G2562" s="106" t="b">
        <v>0</v>
      </c>
    </row>
    <row r="2563" spans="1:7" ht="15">
      <c r="A2563" s="108" t="s">
        <v>670</v>
      </c>
      <c r="B2563" s="106">
        <v>6</v>
      </c>
      <c r="C2563" s="110">
        <v>0.0008313269626759143</v>
      </c>
      <c r="D2563" s="106" t="s">
        <v>438</v>
      </c>
      <c r="E2563" s="106" t="b">
        <v>0</v>
      </c>
      <c r="F2563" s="106" t="b">
        <v>0</v>
      </c>
      <c r="G2563" s="106" t="b">
        <v>0</v>
      </c>
    </row>
    <row r="2564" spans="1:7" ht="15">
      <c r="A2564" s="108" t="s">
        <v>491</v>
      </c>
      <c r="B2564" s="106">
        <v>6</v>
      </c>
      <c r="C2564" s="110">
        <v>0.0008313269626759143</v>
      </c>
      <c r="D2564" s="106" t="s">
        <v>438</v>
      </c>
      <c r="E2564" s="106" t="b">
        <v>0</v>
      </c>
      <c r="F2564" s="106" t="b">
        <v>0</v>
      </c>
      <c r="G2564" s="106" t="b">
        <v>0</v>
      </c>
    </row>
    <row r="2565" spans="1:7" ht="15">
      <c r="A2565" s="108" t="s">
        <v>581</v>
      </c>
      <c r="B2565" s="106">
        <v>6</v>
      </c>
      <c r="C2565" s="110">
        <v>0.0010122664798494117</v>
      </c>
      <c r="D2565" s="106" t="s">
        <v>438</v>
      </c>
      <c r="E2565" s="106" t="b">
        <v>0</v>
      </c>
      <c r="F2565" s="106" t="b">
        <v>0</v>
      </c>
      <c r="G2565" s="106" t="b">
        <v>0</v>
      </c>
    </row>
    <row r="2566" spans="1:7" ht="15">
      <c r="A2566" s="108" t="s">
        <v>489</v>
      </c>
      <c r="B2566" s="106">
        <v>6</v>
      </c>
      <c r="C2566" s="110">
        <v>0.0010122664798494117</v>
      </c>
      <c r="D2566" s="106" t="s">
        <v>438</v>
      </c>
      <c r="E2566" s="106" t="b">
        <v>0</v>
      </c>
      <c r="F2566" s="106" t="b">
        <v>0</v>
      </c>
      <c r="G2566" s="106" t="b">
        <v>0</v>
      </c>
    </row>
    <row r="2567" spans="1:7" ht="15">
      <c r="A2567" s="108" t="s">
        <v>480</v>
      </c>
      <c r="B2567" s="106">
        <v>6</v>
      </c>
      <c r="C2567" s="110">
        <v>0.0006909793696157312</v>
      </c>
      <c r="D2567" s="106" t="s">
        <v>438</v>
      </c>
      <c r="E2567" s="106" t="b">
        <v>0</v>
      </c>
      <c r="F2567" s="106" t="b">
        <v>0</v>
      </c>
      <c r="G2567" s="106" t="b">
        <v>0</v>
      </c>
    </row>
    <row r="2568" spans="1:7" ht="15">
      <c r="A2568" s="108" t="s">
        <v>656</v>
      </c>
      <c r="B2568" s="106">
        <v>6</v>
      </c>
      <c r="C2568" s="110">
        <v>0.0012672864060705286</v>
      </c>
      <c r="D2568" s="106" t="s">
        <v>438</v>
      </c>
      <c r="E2568" s="106" t="b">
        <v>0</v>
      </c>
      <c r="F2568" s="106" t="b">
        <v>0</v>
      </c>
      <c r="G2568" s="106" t="b">
        <v>0</v>
      </c>
    </row>
    <row r="2569" spans="1:7" ht="15">
      <c r="A2569" s="108" t="s">
        <v>652</v>
      </c>
      <c r="B2569" s="106">
        <v>6</v>
      </c>
      <c r="C2569" s="110">
        <v>0.0012672864060705286</v>
      </c>
      <c r="D2569" s="106" t="s">
        <v>438</v>
      </c>
      <c r="E2569" s="106" t="b">
        <v>0</v>
      </c>
      <c r="F2569" s="106" t="b">
        <v>0</v>
      </c>
      <c r="G2569" s="106" t="b">
        <v>0</v>
      </c>
    </row>
    <row r="2570" spans="1:7" ht="15">
      <c r="A2570" s="108" t="s">
        <v>601</v>
      </c>
      <c r="B2570" s="106">
        <v>6</v>
      </c>
      <c r="C2570" s="110">
        <v>0.0012672864060705286</v>
      </c>
      <c r="D2570" s="106" t="s">
        <v>438</v>
      </c>
      <c r="E2570" s="106" t="b">
        <v>0</v>
      </c>
      <c r="F2570" s="106" t="b">
        <v>0</v>
      </c>
      <c r="G2570" s="106" t="b">
        <v>0</v>
      </c>
    </row>
    <row r="2571" spans="1:7" ht="15">
      <c r="A2571" s="108" t="s">
        <v>669</v>
      </c>
      <c r="B2571" s="106">
        <v>6</v>
      </c>
      <c r="C2571" s="110">
        <v>0.0012672864060705286</v>
      </c>
      <c r="D2571" s="106" t="s">
        <v>438</v>
      </c>
      <c r="E2571" s="106" t="b">
        <v>0</v>
      </c>
      <c r="F2571" s="106" t="b">
        <v>0</v>
      </c>
      <c r="G2571" s="106" t="b">
        <v>0</v>
      </c>
    </row>
    <row r="2572" spans="1:7" ht="15">
      <c r="A2572" s="108" t="s">
        <v>723</v>
      </c>
      <c r="B2572" s="106">
        <v>6</v>
      </c>
      <c r="C2572" s="110">
        <v>0.0012672864060705286</v>
      </c>
      <c r="D2572" s="106" t="s">
        <v>438</v>
      </c>
      <c r="E2572" s="106" t="b">
        <v>0</v>
      </c>
      <c r="F2572" s="106" t="b">
        <v>0</v>
      </c>
      <c r="G2572" s="106" t="b">
        <v>0</v>
      </c>
    </row>
    <row r="2573" spans="1:7" ht="15">
      <c r="A2573" s="108" t="s">
        <v>707</v>
      </c>
      <c r="B2573" s="106">
        <v>6</v>
      </c>
      <c r="C2573" s="110">
        <v>0.0012672864060705286</v>
      </c>
      <c r="D2573" s="106" t="s">
        <v>438</v>
      </c>
      <c r="E2573" s="106" t="b">
        <v>0</v>
      </c>
      <c r="F2573" s="106" t="b">
        <v>0</v>
      </c>
      <c r="G2573" s="106" t="b">
        <v>0</v>
      </c>
    </row>
    <row r="2574" spans="1:7" ht="15">
      <c r="A2574" s="108" t="s">
        <v>525</v>
      </c>
      <c r="B2574" s="106">
        <v>6</v>
      </c>
      <c r="C2574" s="110">
        <v>0.0012672864060705286</v>
      </c>
      <c r="D2574" s="106" t="s">
        <v>438</v>
      </c>
      <c r="E2574" s="106" t="b">
        <v>0</v>
      </c>
      <c r="F2574" s="106" t="b">
        <v>0</v>
      </c>
      <c r="G2574" s="106" t="b">
        <v>0</v>
      </c>
    </row>
    <row r="2575" spans="1:7" ht="15">
      <c r="A2575" s="108" t="s">
        <v>721</v>
      </c>
      <c r="B2575" s="106">
        <v>6</v>
      </c>
      <c r="C2575" s="110">
        <v>0.0012672864060705286</v>
      </c>
      <c r="D2575" s="106" t="s">
        <v>438</v>
      </c>
      <c r="E2575" s="106" t="b">
        <v>0</v>
      </c>
      <c r="F2575" s="106" t="b">
        <v>0</v>
      </c>
      <c r="G2575" s="106" t="b">
        <v>0</v>
      </c>
    </row>
    <row r="2576" spans="1:7" ht="15">
      <c r="A2576" s="108" t="s">
        <v>571</v>
      </c>
      <c r="B2576" s="106">
        <v>5</v>
      </c>
      <c r="C2576" s="110">
        <v>0.0005758161413464426</v>
      </c>
      <c r="D2576" s="106" t="s">
        <v>438</v>
      </c>
      <c r="E2576" s="106" t="b">
        <v>0</v>
      </c>
      <c r="F2576" s="106" t="b">
        <v>0</v>
      </c>
      <c r="G2576" s="106" t="b">
        <v>0</v>
      </c>
    </row>
    <row r="2577" spans="1:7" ht="15">
      <c r="A2577" s="108" t="s">
        <v>553</v>
      </c>
      <c r="B2577" s="106">
        <v>5</v>
      </c>
      <c r="C2577" s="110">
        <v>0.0010560720050587738</v>
      </c>
      <c r="D2577" s="106" t="s">
        <v>438</v>
      </c>
      <c r="E2577" s="106" t="b">
        <v>0</v>
      </c>
      <c r="F2577" s="106" t="b">
        <v>0</v>
      </c>
      <c r="G2577" s="106" t="b">
        <v>0</v>
      </c>
    </row>
    <row r="2578" spans="1:7" ht="15">
      <c r="A2578" s="108" t="s">
        <v>574</v>
      </c>
      <c r="B2578" s="106">
        <v>5</v>
      </c>
      <c r="C2578" s="110">
        <v>0.0010560720050587738</v>
      </c>
      <c r="D2578" s="106" t="s">
        <v>438</v>
      </c>
      <c r="E2578" s="106" t="b">
        <v>0</v>
      </c>
      <c r="F2578" s="106" t="b">
        <v>0</v>
      </c>
      <c r="G2578" s="106" t="b">
        <v>0</v>
      </c>
    </row>
    <row r="2579" spans="1:7" ht="15">
      <c r="A2579" s="108" t="s">
        <v>548</v>
      </c>
      <c r="B2579" s="106">
        <v>5</v>
      </c>
      <c r="C2579" s="110">
        <v>0.0006927724688965952</v>
      </c>
      <c r="D2579" s="106" t="s">
        <v>438</v>
      </c>
      <c r="E2579" s="106" t="b">
        <v>0</v>
      </c>
      <c r="F2579" s="106" t="b">
        <v>0</v>
      </c>
      <c r="G2579" s="106" t="b">
        <v>0</v>
      </c>
    </row>
    <row r="2580" spans="1:7" ht="15">
      <c r="A2580" s="108" t="s">
        <v>537</v>
      </c>
      <c r="B2580" s="106">
        <v>5</v>
      </c>
      <c r="C2580" s="110">
        <v>0.0006927724688965952</v>
      </c>
      <c r="D2580" s="106" t="s">
        <v>438</v>
      </c>
      <c r="E2580" s="106" t="b">
        <v>0</v>
      </c>
      <c r="F2580" s="106" t="b">
        <v>0</v>
      </c>
      <c r="G2580" s="106" t="b">
        <v>0</v>
      </c>
    </row>
    <row r="2581" spans="1:7" ht="15">
      <c r="A2581" s="108" t="s">
        <v>679</v>
      </c>
      <c r="B2581" s="106">
        <v>5</v>
      </c>
      <c r="C2581" s="110">
        <v>0.0010560720050587738</v>
      </c>
      <c r="D2581" s="106" t="s">
        <v>438</v>
      </c>
      <c r="E2581" s="106" t="b">
        <v>0</v>
      </c>
      <c r="F2581" s="106" t="b">
        <v>0</v>
      </c>
      <c r="G2581" s="106" t="b">
        <v>0</v>
      </c>
    </row>
    <row r="2582" spans="1:7" ht="15">
      <c r="A2582" s="108" t="s">
        <v>690</v>
      </c>
      <c r="B2582" s="106">
        <v>5</v>
      </c>
      <c r="C2582" s="110">
        <v>0.0014193715412209526</v>
      </c>
      <c r="D2582" s="106" t="s">
        <v>438</v>
      </c>
      <c r="E2582" s="106" t="b">
        <v>0</v>
      </c>
      <c r="F2582" s="106" t="b">
        <v>0</v>
      </c>
      <c r="G2582" s="106" t="b">
        <v>0</v>
      </c>
    </row>
    <row r="2583" spans="1:7" ht="15">
      <c r="A2583" s="108" t="s">
        <v>557</v>
      </c>
      <c r="B2583" s="106">
        <v>5</v>
      </c>
      <c r="C2583" s="110">
        <v>0.0008435553998745098</v>
      </c>
      <c r="D2583" s="106" t="s">
        <v>438</v>
      </c>
      <c r="E2583" s="106" t="b">
        <v>0</v>
      </c>
      <c r="F2583" s="106" t="b">
        <v>0</v>
      </c>
      <c r="G2583" s="106" t="b">
        <v>0</v>
      </c>
    </row>
    <row r="2584" spans="1:7" ht="15">
      <c r="A2584" s="108" t="s">
        <v>777</v>
      </c>
      <c r="B2584" s="106">
        <v>5</v>
      </c>
      <c r="C2584" s="110">
        <v>0.0006927724688965952</v>
      </c>
      <c r="D2584" s="106" t="s">
        <v>438</v>
      </c>
      <c r="E2584" s="106" t="b">
        <v>0</v>
      </c>
      <c r="F2584" s="106" t="b">
        <v>0</v>
      </c>
      <c r="G2584" s="106" t="b">
        <v>0</v>
      </c>
    </row>
    <row r="2585" spans="1:7" ht="15">
      <c r="A2585" s="108" t="s">
        <v>747</v>
      </c>
      <c r="B2585" s="106">
        <v>5</v>
      </c>
      <c r="C2585" s="110">
        <v>0.0014193715412209526</v>
      </c>
      <c r="D2585" s="106" t="s">
        <v>438</v>
      </c>
      <c r="E2585" s="106" t="b">
        <v>0</v>
      </c>
      <c r="F2585" s="106" t="b">
        <v>0</v>
      </c>
      <c r="G2585" s="106" t="b">
        <v>0</v>
      </c>
    </row>
    <row r="2586" spans="1:7" ht="15">
      <c r="A2586" s="108" t="s">
        <v>855</v>
      </c>
      <c r="B2586" s="106">
        <v>5</v>
      </c>
      <c r="C2586" s="110">
        <v>0.0010560720050587738</v>
      </c>
      <c r="D2586" s="106" t="s">
        <v>438</v>
      </c>
      <c r="E2586" s="106" t="b">
        <v>0</v>
      </c>
      <c r="F2586" s="106" t="b">
        <v>0</v>
      </c>
      <c r="G2586" s="106" t="b">
        <v>0</v>
      </c>
    </row>
    <row r="2587" spans="1:7" ht="15">
      <c r="A2587" s="108" t="s">
        <v>668</v>
      </c>
      <c r="B2587" s="106">
        <v>5</v>
      </c>
      <c r="C2587" s="110">
        <v>0.0008435553998745098</v>
      </c>
      <c r="D2587" s="106" t="s">
        <v>438</v>
      </c>
      <c r="E2587" s="106" t="b">
        <v>0</v>
      </c>
      <c r="F2587" s="106" t="b">
        <v>0</v>
      </c>
      <c r="G2587" s="106" t="b">
        <v>0</v>
      </c>
    </row>
    <row r="2588" spans="1:7" ht="15">
      <c r="A2588" s="108" t="s">
        <v>648</v>
      </c>
      <c r="B2588" s="106">
        <v>5</v>
      </c>
      <c r="C2588" s="110">
        <v>0.0008435553998745098</v>
      </c>
      <c r="D2588" s="106" t="s">
        <v>438</v>
      </c>
      <c r="E2588" s="106" t="b">
        <v>0</v>
      </c>
      <c r="F2588" s="106" t="b">
        <v>0</v>
      </c>
      <c r="G2588" s="106" t="b">
        <v>0</v>
      </c>
    </row>
    <row r="2589" spans="1:7" ht="15">
      <c r="A2589" s="108" t="s">
        <v>578</v>
      </c>
      <c r="B2589" s="106">
        <v>5</v>
      </c>
      <c r="C2589" s="110">
        <v>0.0010560720050587738</v>
      </c>
      <c r="D2589" s="106" t="s">
        <v>438</v>
      </c>
      <c r="E2589" s="106" t="b">
        <v>0</v>
      </c>
      <c r="F2589" s="106" t="b">
        <v>0</v>
      </c>
      <c r="G2589" s="106" t="b">
        <v>0</v>
      </c>
    </row>
    <row r="2590" spans="1:7" ht="15">
      <c r="A2590" s="108" t="s">
        <v>526</v>
      </c>
      <c r="B2590" s="106">
        <v>5</v>
      </c>
      <c r="C2590" s="110">
        <v>0.0010560720050587738</v>
      </c>
      <c r="D2590" s="106" t="s">
        <v>438</v>
      </c>
      <c r="E2590" s="106" t="b">
        <v>0</v>
      </c>
      <c r="F2590" s="106" t="b">
        <v>0</v>
      </c>
      <c r="G2590" s="106" t="b">
        <v>0</v>
      </c>
    </row>
    <row r="2591" spans="1:7" ht="15">
      <c r="A2591" s="108" t="s">
        <v>562</v>
      </c>
      <c r="B2591" s="106">
        <v>5</v>
      </c>
      <c r="C2591" s="110">
        <v>0.0006927724688965952</v>
      </c>
      <c r="D2591" s="106" t="s">
        <v>438</v>
      </c>
      <c r="E2591" s="106" t="b">
        <v>0</v>
      </c>
      <c r="F2591" s="106" t="b">
        <v>0</v>
      </c>
      <c r="G2591" s="106" t="b">
        <v>0</v>
      </c>
    </row>
    <row r="2592" spans="1:7" ht="15">
      <c r="A2592" s="108" t="s">
        <v>680</v>
      </c>
      <c r="B2592" s="106">
        <v>5</v>
      </c>
      <c r="C2592" s="110">
        <v>0.0008435553998745098</v>
      </c>
      <c r="D2592" s="106" t="s">
        <v>438</v>
      </c>
      <c r="E2592" s="106" t="b">
        <v>0</v>
      </c>
      <c r="F2592" s="106" t="b">
        <v>0</v>
      </c>
      <c r="G2592" s="106" t="b">
        <v>0</v>
      </c>
    </row>
    <row r="2593" spans="1:7" ht="15">
      <c r="A2593" s="108" t="s">
        <v>697</v>
      </c>
      <c r="B2593" s="106">
        <v>5</v>
      </c>
      <c r="C2593" s="110">
        <v>0.0008435553998745098</v>
      </c>
      <c r="D2593" s="106" t="s">
        <v>438</v>
      </c>
      <c r="E2593" s="106" t="b">
        <v>0</v>
      </c>
      <c r="F2593" s="106" t="b">
        <v>0</v>
      </c>
      <c r="G2593" s="106" t="b">
        <v>0</v>
      </c>
    </row>
    <row r="2594" spans="1:7" ht="15">
      <c r="A2594" s="108" t="s">
        <v>597</v>
      </c>
      <c r="B2594" s="106">
        <v>5</v>
      </c>
      <c r="C2594" s="110">
        <v>0.0006927724688965952</v>
      </c>
      <c r="D2594" s="106" t="s">
        <v>438</v>
      </c>
      <c r="E2594" s="106" t="b">
        <v>0</v>
      </c>
      <c r="F2594" s="106" t="b">
        <v>0</v>
      </c>
      <c r="G2594" s="106" t="b">
        <v>0</v>
      </c>
    </row>
    <row r="2595" spans="1:7" ht="15">
      <c r="A2595" s="108" t="s">
        <v>703</v>
      </c>
      <c r="B2595" s="106">
        <v>5</v>
      </c>
      <c r="C2595" s="110">
        <v>0.0014193715412209526</v>
      </c>
      <c r="D2595" s="106" t="s">
        <v>438</v>
      </c>
      <c r="E2595" s="106" t="b">
        <v>0</v>
      </c>
      <c r="F2595" s="106" t="b">
        <v>0</v>
      </c>
      <c r="G2595" s="106" t="b">
        <v>0</v>
      </c>
    </row>
    <row r="2596" spans="1:7" ht="15">
      <c r="A2596" s="108" t="s">
        <v>704</v>
      </c>
      <c r="B2596" s="106">
        <v>5</v>
      </c>
      <c r="C2596" s="110">
        <v>0.0014193715412209526</v>
      </c>
      <c r="D2596" s="106" t="s">
        <v>438</v>
      </c>
      <c r="E2596" s="106" t="b">
        <v>0</v>
      </c>
      <c r="F2596" s="106" t="b">
        <v>0</v>
      </c>
      <c r="G2596" s="106" t="b">
        <v>0</v>
      </c>
    </row>
    <row r="2597" spans="1:7" ht="15">
      <c r="A2597" s="108" t="s">
        <v>251</v>
      </c>
      <c r="B2597" s="106">
        <v>5</v>
      </c>
      <c r="C2597" s="110">
        <v>0.0006927724688965952</v>
      </c>
      <c r="D2597" s="106" t="s">
        <v>438</v>
      </c>
      <c r="E2597" s="106" t="b">
        <v>0</v>
      </c>
      <c r="F2597" s="106" t="b">
        <v>0</v>
      </c>
      <c r="G2597" s="106" t="b">
        <v>0</v>
      </c>
    </row>
    <row r="2598" spans="1:7" ht="15">
      <c r="A2598" s="108" t="s">
        <v>591</v>
      </c>
      <c r="B2598" s="106">
        <v>5</v>
      </c>
      <c r="C2598" s="110">
        <v>0.0008435553998745098</v>
      </c>
      <c r="D2598" s="106" t="s">
        <v>438</v>
      </c>
      <c r="E2598" s="106" t="b">
        <v>0</v>
      </c>
      <c r="F2598" s="106" t="b">
        <v>0</v>
      </c>
      <c r="G2598" s="106" t="b">
        <v>0</v>
      </c>
    </row>
    <row r="2599" spans="1:7" ht="15">
      <c r="A2599" s="108" t="s">
        <v>569</v>
      </c>
      <c r="B2599" s="106">
        <v>5</v>
      </c>
      <c r="C2599" s="110">
        <v>0.0006927724688965952</v>
      </c>
      <c r="D2599" s="106" t="s">
        <v>438</v>
      </c>
      <c r="E2599" s="106" t="b">
        <v>0</v>
      </c>
      <c r="F2599" s="106" t="b">
        <v>0</v>
      </c>
      <c r="G2599" s="106" t="b">
        <v>0</v>
      </c>
    </row>
    <row r="2600" spans="1:7" ht="15">
      <c r="A2600" s="108" t="s">
        <v>242</v>
      </c>
      <c r="B2600" s="106">
        <v>5</v>
      </c>
      <c r="C2600" s="110">
        <v>0.0010560720050587738</v>
      </c>
      <c r="D2600" s="106" t="s">
        <v>438</v>
      </c>
      <c r="E2600" s="106" t="b">
        <v>0</v>
      </c>
      <c r="F2600" s="106" t="b">
        <v>0</v>
      </c>
      <c r="G2600" s="106" t="b">
        <v>0</v>
      </c>
    </row>
    <row r="2601" spans="1:7" ht="15">
      <c r="A2601" s="108" t="s">
        <v>590</v>
      </c>
      <c r="B2601" s="106">
        <v>5</v>
      </c>
      <c r="C2601" s="110">
        <v>0.0010560720050587738</v>
      </c>
      <c r="D2601" s="106" t="s">
        <v>438</v>
      </c>
      <c r="E2601" s="106" t="b">
        <v>0</v>
      </c>
      <c r="F2601" s="106" t="b">
        <v>0</v>
      </c>
      <c r="G2601" s="106" t="b">
        <v>0</v>
      </c>
    </row>
    <row r="2602" spans="1:7" ht="15">
      <c r="A2602" s="108" t="s">
        <v>547</v>
      </c>
      <c r="B2602" s="106">
        <v>5</v>
      </c>
      <c r="C2602" s="110">
        <v>0.0010560720050587738</v>
      </c>
      <c r="D2602" s="106" t="s">
        <v>438</v>
      </c>
      <c r="E2602" s="106" t="b">
        <v>0</v>
      </c>
      <c r="F2602" s="106" t="b">
        <v>0</v>
      </c>
      <c r="G2602" s="106" t="b">
        <v>0</v>
      </c>
    </row>
    <row r="2603" spans="1:7" ht="15">
      <c r="A2603" s="108" t="s">
        <v>523</v>
      </c>
      <c r="B2603" s="106">
        <v>4</v>
      </c>
      <c r="C2603" s="110">
        <v>0.0006748443198996079</v>
      </c>
      <c r="D2603" s="106" t="s">
        <v>438</v>
      </c>
      <c r="E2603" s="106" t="b">
        <v>0</v>
      </c>
      <c r="F2603" s="106" t="b">
        <v>0</v>
      </c>
      <c r="G2603" s="106" t="b">
        <v>0</v>
      </c>
    </row>
    <row r="2604" spans="1:7" ht="15">
      <c r="A2604" s="108" t="s">
        <v>748</v>
      </c>
      <c r="B2604" s="106">
        <v>4</v>
      </c>
      <c r="C2604" s="110">
        <v>0.0008448576040470192</v>
      </c>
      <c r="D2604" s="106" t="s">
        <v>438</v>
      </c>
      <c r="E2604" s="106" t="b">
        <v>0</v>
      </c>
      <c r="F2604" s="106" t="b">
        <v>0</v>
      </c>
      <c r="G2604" s="106" t="b">
        <v>0</v>
      </c>
    </row>
    <row r="2605" spans="1:7" ht="15">
      <c r="A2605" s="108" t="s">
        <v>793</v>
      </c>
      <c r="B2605" s="106">
        <v>4</v>
      </c>
      <c r="C2605" s="110">
        <v>0.0008448576040470192</v>
      </c>
      <c r="D2605" s="106" t="s">
        <v>438</v>
      </c>
      <c r="E2605" s="106" t="b">
        <v>0</v>
      </c>
      <c r="F2605" s="106" t="b">
        <v>0</v>
      </c>
      <c r="G2605" s="106" t="b">
        <v>0</v>
      </c>
    </row>
    <row r="2606" spans="1:7" ht="15">
      <c r="A2606" s="108" t="s">
        <v>664</v>
      </c>
      <c r="B2606" s="106">
        <v>4</v>
      </c>
      <c r="C2606" s="110">
        <v>0.0005542179751172763</v>
      </c>
      <c r="D2606" s="106" t="s">
        <v>438</v>
      </c>
      <c r="E2606" s="106" t="b">
        <v>0</v>
      </c>
      <c r="F2606" s="106" t="b">
        <v>0</v>
      </c>
      <c r="G2606" s="106" t="b">
        <v>0</v>
      </c>
    </row>
    <row r="2607" spans="1:7" ht="15">
      <c r="A2607" s="108" t="s">
        <v>554</v>
      </c>
      <c r="B2607" s="106">
        <v>4</v>
      </c>
      <c r="C2607" s="110">
        <v>0.0006748443198996079</v>
      </c>
      <c r="D2607" s="106" t="s">
        <v>438</v>
      </c>
      <c r="E2607" s="106" t="b">
        <v>0</v>
      </c>
      <c r="F2607" s="106" t="b">
        <v>0</v>
      </c>
      <c r="G2607" s="106" t="b">
        <v>0</v>
      </c>
    </row>
    <row r="2608" spans="1:7" ht="15">
      <c r="A2608" s="108" t="s">
        <v>995</v>
      </c>
      <c r="B2608" s="106">
        <v>4</v>
      </c>
      <c r="C2608" s="110">
        <v>0.0006748443198996079</v>
      </c>
      <c r="D2608" s="106" t="s">
        <v>438</v>
      </c>
      <c r="E2608" s="106" t="b">
        <v>0</v>
      </c>
      <c r="F2608" s="106" t="b">
        <v>0</v>
      </c>
      <c r="G2608" s="106" t="b">
        <v>0</v>
      </c>
    </row>
    <row r="2609" spans="1:7" ht="15">
      <c r="A2609" s="108" t="s">
        <v>982</v>
      </c>
      <c r="B2609" s="106">
        <v>4</v>
      </c>
      <c r="C2609" s="110">
        <v>0.0005542179751172763</v>
      </c>
      <c r="D2609" s="106" t="s">
        <v>438</v>
      </c>
      <c r="E2609" s="106" t="b">
        <v>0</v>
      </c>
      <c r="F2609" s="106" t="b">
        <v>0</v>
      </c>
      <c r="G2609" s="106" t="b">
        <v>0</v>
      </c>
    </row>
    <row r="2610" spans="1:7" ht="15">
      <c r="A2610" s="108" t="s">
        <v>592</v>
      </c>
      <c r="B2610" s="106">
        <v>4</v>
      </c>
      <c r="C2610" s="110">
        <v>0.0006748443198996079</v>
      </c>
      <c r="D2610" s="106" t="s">
        <v>438</v>
      </c>
      <c r="E2610" s="106" t="b">
        <v>0</v>
      </c>
      <c r="F2610" s="106" t="b">
        <v>0</v>
      </c>
      <c r="G2610" s="106" t="b">
        <v>0</v>
      </c>
    </row>
    <row r="2611" spans="1:7" ht="15">
      <c r="A2611" s="108" t="s">
        <v>615</v>
      </c>
      <c r="B2611" s="106">
        <v>4</v>
      </c>
      <c r="C2611" s="110">
        <v>0.0005542179751172763</v>
      </c>
      <c r="D2611" s="106" t="s">
        <v>438</v>
      </c>
      <c r="E2611" s="106" t="b">
        <v>0</v>
      </c>
      <c r="F2611" s="106" t="b">
        <v>0</v>
      </c>
      <c r="G2611" s="106" t="b">
        <v>0</v>
      </c>
    </row>
    <row r="2612" spans="1:7" ht="15">
      <c r="A2612" s="108" t="s">
        <v>546</v>
      </c>
      <c r="B2612" s="106">
        <v>4</v>
      </c>
      <c r="C2612" s="110">
        <v>0.0008448576040470192</v>
      </c>
      <c r="D2612" s="106" t="s">
        <v>438</v>
      </c>
      <c r="E2612" s="106" t="b">
        <v>0</v>
      </c>
      <c r="F2612" s="106" t="b">
        <v>0</v>
      </c>
      <c r="G2612" s="106" t="b">
        <v>0</v>
      </c>
    </row>
    <row r="2613" spans="1:7" ht="15">
      <c r="A2613" s="108" t="s">
        <v>588</v>
      </c>
      <c r="B2613" s="106">
        <v>4</v>
      </c>
      <c r="C2613" s="110">
        <v>0.0006748443198996079</v>
      </c>
      <c r="D2613" s="106" t="s">
        <v>438</v>
      </c>
      <c r="E2613" s="106" t="b">
        <v>0</v>
      </c>
      <c r="F2613" s="106" t="b">
        <v>0</v>
      </c>
      <c r="G2613" s="106" t="b">
        <v>0</v>
      </c>
    </row>
    <row r="2614" spans="1:7" ht="15">
      <c r="A2614" s="108" t="s">
        <v>993</v>
      </c>
      <c r="B2614" s="106">
        <v>4</v>
      </c>
      <c r="C2614" s="110">
        <v>0.0008448576040470192</v>
      </c>
      <c r="D2614" s="106" t="s">
        <v>438</v>
      </c>
      <c r="E2614" s="106" t="b">
        <v>0</v>
      </c>
      <c r="F2614" s="106" t="b">
        <v>0</v>
      </c>
      <c r="G2614" s="106" t="b">
        <v>0</v>
      </c>
    </row>
    <row r="2615" spans="1:7" ht="15">
      <c r="A2615" s="108" t="s">
        <v>969</v>
      </c>
      <c r="B2615" s="106">
        <v>4</v>
      </c>
      <c r="C2615" s="110">
        <v>0.0006748443198996079</v>
      </c>
      <c r="D2615" s="106" t="s">
        <v>438</v>
      </c>
      <c r="E2615" s="106" t="b">
        <v>0</v>
      </c>
      <c r="F2615" s="106" t="b">
        <v>0</v>
      </c>
      <c r="G2615" s="106" t="b">
        <v>0</v>
      </c>
    </row>
    <row r="2616" spans="1:7" ht="15">
      <c r="A2616" s="108" t="s">
        <v>735</v>
      </c>
      <c r="B2616" s="106">
        <v>4</v>
      </c>
      <c r="C2616" s="110">
        <v>0.001135497232976762</v>
      </c>
      <c r="D2616" s="106" t="s">
        <v>438</v>
      </c>
      <c r="E2616" s="106" t="b">
        <v>0</v>
      </c>
      <c r="F2616" s="106" t="b">
        <v>0</v>
      </c>
      <c r="G2616" s="106" t="b">
        <v>0</v>
      </c>
    </row>
    <row r="2617" spans="1:7" ht="15">
      <c r="A2617" s="108" t="s">
        <v>539</v>
      </c>
      <c r="B2617" s="106">
        <v>4</v>
      </c>
      <c r="C2617" s="110">
        <v>0.0005542179751172763</v>
      </c>
      <c r="D2617" s="106" t="s">
        <v>438</v>
      </c>
      <c r="E2617" s="106" t="b">
        <v>0</v>
      </c>
      <c r="F2617" s="106" t="b">
        <v>0</v>
      </c>
      <c r="G2617" s="106" t="b">
        <v>0</v>
      </c>
    </row>
    <row r="2618" spans="1:7" ht="15">
      <c r="A2618" s="108" t="s">
        <v>813</v>
      </c>
      <c r="B2618" s="106">
        <v>4</v>
      </c>
      <c r="C2618" s="110">
        <v>0.0008448576040470192</v>
      </c>
      <c r="D2618" s="106" t="s">
        <v>438</v>
      </c>
      <c r="E2618" s="106" t="b">
        <v>0</v>
      </c>
      <c r="F2618" s="106" t="b">
        <v>0</v>
      </c>
      <c r="G2618" s="106" t="b">
        <v>0</v>
      </c>
    </row>
    <row r="2619" spans="1:7" ht="15">
      <c r="A2619" s="108" t="s">
        <v>603</v>
      </c>
      <c r="B2619" s="106">
        <v>4</v>
      </c>
      <c r="C2619" s="110">
        <v>0.0006748443198996079</v>
      </c>
      <c r="D2619" s="106" t="s">
        <v>438</v>
      </c>
      <c r="E2619" s="106" t="b">
        <v>0</v>
      </c>
      <c r="F2619" s="106" t="b">
        <v>0</v>
      </c>
      <c r="G2619" s="106" t="b">
        <v>0</v>
      </c>
    </row>
    <row r="2620" spans="1:7" ht="15">
      <c r="A2620" s="108" t="s">
        <v>663</v>
      </c>
      <c r="B2620" s="106">
        <v>4</v>
      </c>
      <c r="C2620" s="110">
        <v>0.0008448576040470192</v>
      </c>
      <c r="D2620" s="106" t="s">
        <v>438</v>
      </c>
      <c r="E2620" s="106" t="b">
        <v>0</v>
      </c>
      <c r="F2620" s="106" t="b">
        <v>0</v>
      </c>
      <c r="G2620" s="106" t="b">
        <v>0</v>
      </c>
    </row>
    <row r="2621" spans="1:7" ht="15">
      <c r="A2621" s="108" t="s">
        <v>540</v>
      </c>
      <c r="B2621" s="106">
        <v>4</v>
      </c>
      <c r="C2621" s="110">
        <v>0.0006748443198996079</v>
      </c>
      <c r="D2621" s="106" t="s">
        <v>438</v>
      </c>
      <c r="E2621" s="106" t="b">
        <v>0</v>
      </c>
      <c r="F2621" s="106" t="b">
        <v>0</v>
      </c>
      <c r="G2621" s="106" t="b">
        <v>0</v>
      </c>
    </row>
    <row r="2622" spans="1:7" ht="15">
      <c r="A2622" s="108" t="s">
        <v>674</v>
      </c>
      <c r="B2622" s="106">
        <v>4</v>
      </c>
      <c r="C2622" s="110">
        <v>0.001135497232976762</v>
      </c>
      <c r="D2622" s="106" t="s">
        <v>438</v>
      </c>
      <c r="E2622" s="106" t="b">
        <v>0</v>
      </c>
      <c r="F2622" s="106" t="b">
        <v>0</v>
      </c>
      <c r="G2622" s="106" t="b">
        <v>0</v>
      </c>
    </row>
    <row r="2623" spans="1:7" ht="15">
      <c r="A2623" s="108" t="s">
        <v>950</v>
      </c>
      <c r="B2623" s="106">
        <v>4</v>
      </c>
      <c r="C2623" s="110">
        <v>0.0008448576040470192</v>
      </c>
      <c r="D2623" s="106" t="s">
        <v>438</v>
      </c>
      <c r="E2623" s="106" t="b">
        <v>0</v>
      </c>
      <c r="F2623" s="106" t="b">
        <v>0</v>
      </c>
      <c r="G2623" s="106" t="b">
        <v>0</v>
      </c>
    </row>
    <row r="2624" spans="1:7" ht="15">
      <c r="A2624" s="108" t="s">
        <v>773</v>
      </c>
      <c r="B2624" s="106">
        <v>4</v>
      </c>
      <c r="C2624" s="110">
        <v>0.0006748443198996079</v>
      </c>
      <c r="D2624" s="106" t="s">
        <v>438</v>
      </c>
      <c r="E2624" s="106" t="b">
        <v>0</v>
      </c>
      <c r="F2624" s="106" t="b">
        <v>0</v>
      </c>
      <c r="G2624" s="106" t="b">
        <v>0</v>
      </c>
    </row>
    <row r="2625" spans="1:7" ht="15">
      <c r="A2625" s="108" t="s">
        <v>992</v>
      </c>
      <c r="B2625" s="106">
        <v>4</v>
      </c>
      <c r="C2625" s="110">
        <v>0.0008448576040470192</v>
      </c>
      <c r="D2625" s="106" t="s">
        <v>438</v>
      </c>
      <c r="E2625" s="106" t="b">
        <v>0</v>
      </c>
      <c r="F2625" s="106" t="b">
        <v>0</v>
      </c>
      <c r="G2625" s="106" t="b">
        <v>0</v>
      </c>
    </row>
    <row r="2626" spans="1:7" ht="15">
      <c r="A2626" s="108" t="s">
        <v>655</v>
      </c>
      <c r="B2626" s="106">
        <v>4</v>
      </c>
      <c r="C2626" s="110">
        <v>0.0008448576040470192</v>
      </c>
      <c r="D2626" s="106" t="s">
        <v>438</v>
      </c>
      <c r="E2626" s="106" t="b">
        <v>0</v>
      </c>
      <c r="F2626" s="106" t="b">
        <v>0</v>
      </c>
      <c r="G2626" s="106" t="b">
        <v>0</v>
      </c>
    </row>
    <row r="2627" spans="1:7" ht="15">
      <c r="A2627" s="108" t="s">
        <v>854</v>
      </c>
      <c r="B2627" s="106">
        <v>4</v>
      </c>
      <c r="C2627" s="110">
        <v>0.0008448576040470192</v>
      </c>
      <c r="D2627" s="106" t="s">
        <v>438</v>
      </c>
      <c r="E2627" s="106" t="b">
        <v>0</v>
      </c>
      <c r="F2627" s="106" t="b">
        <v>0</v>
      </c>
      <c r="G2627" s="106" t="b">
        <v>0</v>
      </c>
    </row>
    <row r="2628" spans="1:7" ht="15">
      <c r="A2628" s="108" t="s">
        <v>533</v>
      </c>
      <c r="B2628" s="106">
        <v>4</v>
      </c>
      <c r="C2628" s="110">
        <v>0.0008448576040470192</v>
      </c>
      <c r="D2628" s="106" t="s">
        <v>438</v>
      </c>
      <c r="E2628" s="106" t="b">
        <v>0</v>
      </c>
      <c r="F2628" s="106" t="b">
        <v>0</v>
      </c>
      <c r="G2628" s="106" t="b">
        <v>0</v>
      </c>
    </row>
    <row r="2629" spans="1:7" ht="15">
      <c r="A2629" s="108" t="s">
        <v>997</v>
      </c>
      <c r="B2629" s="106">
        <v>4</v>
      </c>
      <c r="C2629" s="110">
        <v>0.0008448576040470192</v>
      </c>
      <c r="D2629" s="106" t="s">
        <v>438</v>
      </c>
      <c r="E2629" s="106" t="b">
        <v>0</v>
      </c>
      <c r="F2629" s="106" t="b">
        <v>0</v>
      </c>
      <c r="G2629" s="106" t="b">
        <v>0</v>
      </c>
    </row>
    <row r="2630" spans="1:7" ht="15">
      <c r="A2630" s="108" t="s">
        <v>832</v>
      </c>
      <c r="B2630" s="106">
        <v>4</v>
      </c>
      <c r="C2630" s="110">
        <v>0.0008448576040470192</v>
      </c>
      <c r="D2630" s="106" t="s">
        <v>438</v>
      </c>
      <c r="E2630" s="106" t="b">
        <v>0</v>
      </c>
      <c r="F2630" s="106" t="b">
        <v>0</v>
      </c>
      <c r="G2630" s="106" t="b">
        <v>0</v>
      </c>
    </row>
    <row r="2631" spans="1:7" ht="15">
      <c r="A2631" s="108" t="s">
        <v>506</v>
      </c>
      <c r="B2631" s="106">
        <v>4</v>
      </c>
      <c r="C2631" s="110">
        <v>0.0006748443198996079</v>
      </c>
      <c r="D2631" s="106" t="s">
        <v>438</v>
      </c>
      <c r="E2631" s="106" t="b">
        <v>0</v>
      </c>
      <c r="F2631" s="106" t="b">
        <v>0</v>
      </c>
      <c r="G2631" s="106" t="b">
        <v>0</v>
      </c>
    </row>
    <row r="2632" spans="1:7" ht="15">
      <c r="A2632" s="108" t="s">
        <v>746</v>
      </c>
      <c r="B2632" s="106">
        <v>4</v>
      </c>
      <c r="C2632" s="110">
        <v>0.001135497232976762</v>
      </c>
      <c r="D2632" s="106" t="s">
        <v>438</v>
      </c>
      <c r="E2632" s="106" t="b">
        <v>0</v>
      </c>
      <c r="F2632" s="106" t="b">
        <v>0</v>
      </c>
      <c r="G2632" s="106" t="b">
        <v>0</v>
      </c>
    </row>
    <row r="2633" spans="1:7" ht="15">
      <c r="A2633" s="108" t="s">
        <v>829</v>
      </c>
      <c r="B2633" s="106">
        <v>4</v>
      </c>
      <c r="C2633" s="110">
        <v>0.0008448576040470192</v>
      </c>
      <c r="D2633" s="106" t="s">
        <v>438</v>
      </c>
      <c r="E2633" s="106" t="b">
        <v>0</v>
      </c>
      <c r="F2633" s="106" t="b">
        <v>0</v>
      </c>
      <c r="G2633" s="106" t="b">
        <v>0</v>
      </c>
    </row>
    <row r="2634" spans="1:7" ht="15">
      <c r="A2634" s="108" t="s">
        <v>692</v>
      </c>
      <c r="B2634" s="106">
        <v>4</v>
      </c>
      <c r="C2634" s="110">
        <v>0.0008448576040470192</v>
      </c>
      <c r="D2634" s="106" t="s">
        <v>438</v>
      </c>
      <c r="E2634" s="106" t="b">
        <v>0</v>
      </c>
      <c r="F2634" s="106" t="b">
        <v>0</v>
      </c>
      <c r="G2634" s="106" t="b">
        <v>0</v>
      </c>
    </row>
    <row r="2635" spans="1:7" ht="15">
      <c r="A2635" s="108" t="s">
        <v>857</v>
      </c>
      <c r="B2635" s="106">
        <v>4</v>
      </c>
      <c r="C2635" s="110">
        <v>0.0006748443198996079</v>
      </c>
      <c r="D2635" s="106" t="s">
        <v>438</v>
      </c>
      <c r="E2635" s="106" t="b">
        <v>0</v>
      </c>
      <c r="F2635" s="106" t="b">
        <v>0</v>
      </c>
      <c r="G2635" s="106" t="b">
        <v>0</v>
      </c>
    </row>
    <row r="2636" spans="1:7" ht="15">
      <c r="A2636" s="108" t="s">
        <v>654</v>
      </c>
      <c r="B2636" s="106">
        <v>4</v>
      </c>
      <c r="C2636" s="110">
        <v>0.001135497232976762</v>
      </c>
      <c r="D2636" s="106" t="s">
        <v>438</v>
      </c>
      <c r="E2636" s="106" t="b">
        <v>0</v>
      </c>
      <c r="F2636" s="106" t="b">
        <v>0</v>
      </c>
      <c r="G2636" s="106" t="b">
        <v>0</v>
      </c>
    </row>
    <row r="2637" spans="1:7" ht="15">
      <c r="A2637" s="108" t="s">
        <v>824</v>
      </c>
      <c r="B2637" s="106">
        <v>4</v>
      </c>
      <c r="C2637" s="110">
        <v>0.0008448576040470192</v>
      </c>
      <c r="D2637" s="106" t="s">
        <v>438</v>
      </c>
      <c r="E2637" s="106" t="b">
        <v>0</v>
      </c>
      <c r="F2637" s="106" t="b">
        <v>0</v>
      </c>
      <c r="G2637" s="106" t="b">
        <v>0</v>
      </c>
    </row>
    <row r="2638" spans="1:7" ht="15">
      <c r="A2638" s="108" t="s">
        <v>516</v>
      </c>
      <c r="B2638" s="106">
        <v>4</v>
      </c>
      <c r="C2638" s="110">
        <v>0.0006748443198996079</v>
      </c>
      <c r="D2638" s="106" t="s">
        <v>438</v>
      </c>
      <c r="E2638" s="106" t="b">
        <v>0</v>
      </c>
      <c r="F2638" s="106" t="b">
        <v>0</v>
      </c>
      <c r="G2638" s="106" t="b">
        <v>0</v>
      </c>
    </row>
    <row r="2639" spans="1:7" ht="15">
      <c r="A2639" s="108" t="s">
        <v>628</v>
      </c>
      <c r="B2639" s="106">
        <v>4</v>
      </c>
      <c r="C2639" s="110">
        <v>0.0008448576040470192</v>
      </c>
      <c r="D2639" s="106" t="s">
        <v>438</v>
      </c>
      <c r="E2639" s="106" t="b">
        <v>0</v>
      </c>
      <c r="F2639" s="106" t="b">
        <v>0</v>
      </c>
      <c r="G2639" s="106" t="b">
        <v>0</v>
      </c>
    </row>
    <row r="2640" spans="1:7" ht="15">
      <c r="A2640" s="108" t="s">
        <v>999</v>
      </c>
      <c r="B2640" s="106">
        <v>4</v>
      </c>
      <c r="C2640" s="110">
        <v>0.0008448576040470192</v>
      </c>
      <c r="D2640" s="106" t="s">
        <v>438</v>
      </c>
      <c r="E2640" s="106" t="b">
        <v>0</v>
      </c>
      <c r="F2640" s="106" t="b">
        <v>0</v>
      </c>
      <c r="G2640" s="106" t="b">
        <v>0</v>
      </c>
    </row>
    <row r="2641" spans="1:7" ht="15">
      <c r="A2641" s="108" t="s">
        <v>541</v>
      </c>
      <c r="B2641" s="106">
        <v>4</v>
      </c>
      <c r="C2641" s="110">
        <v>0.0008448576040470192</v>
      </c>
      <c r="D2641" s="106" t="s">
        <v>438</v>
      </c>
      <c r="E2641" s="106" t="b">
        <v>0</v>
      </c>
      <c r="F2641" s="106" t="b">
        <v>0</v>
      </c>
      <c r="G2641" s="106" t="b">
        <v>0</v>
      </c>
    </row>
    <row r="2642" spans="1:7" ht="15">
      <c r="A2642" s="108" t="s">
        <v>671</v>
      </c>
      <c r="B2642" s="106">
        <v>4</v>
      </c>
      <c r="C2642" s="110">
        <v>0.0008448576040470192</v>
      </c>
      <c r="D2642" s="106" t="s">
        <v>438</v>
      </c>
      <c r="E2642" s="106" t="b">
        <v>0</v>
      </c>
      <c r="F2642" s="106" t="b">
        <v>0</v>
      </c>
      <c r="G2642" s="106" t="b">
        <v>0</v>
      </c>
    </row>
    <row r="2643" spans="1:7" ht="15">
      <c r="A2643" s="108" t="s">
        <v>701</v>
      </c>
      <c r="B2643" s="106">
        <v>4</v>
      </c>
      <c r="C2643" s="110">
        <v>0.0006748443198996079</v>
      </c>
      <c r="D2643" s="106" t="s">
        <v>438</v>
      </c>
      <c r="E2643" s="106" t="b">
        <v>0</v>
      </c>
      <c r="F2643" s="106" t="b">
        <v>0</v>
      </c>
      <c r="G2643" s="106" t="b">
        <v>0</v>
      </c>
    </row>
    <row r="2644" spans="1:7" ht="15">
      <c r="A2644" s="108" t="s">
        <v>643</v>
      </c>
      <c r="B2644" s="106">
        <v>4</v>
      </c>
      <c r="C2644" s="110">
        <v>0.0006748443198996079</v>
      </c>
      <c r="D2644" s="106" t="s">
        <v>438</v>
      </c>
      <c r="E2644" s="106" t="b">
        <v>0</v>
      </c>
      <c r="F2644" s="106" t="b">
        <v>0</v>
      </c>
      <c r="G2644" s="106" t="b">
        <v>0</v>
      </c>
    </row>
    <row r="2645" spans="1:7" ht="15">
      <c r="A2645" s="108" t="s">
        <v>522</v>
      </c>
      <c r="B2645" s="106">
        <v>4</v>
      </c>
      <c r="C2645" s="110">
        <v>0.0008448576040470192</v>
      </c>
      <c r="D2645" s="106" t="s">
        <v>438</v>
      </c>
      <c r="E2645" s="106" t="b">
        <v>0</v>
      </c>
      <c r="F2645" s="106" t="b">
        <v>0</v>
      </c>
      <c r="G2645" s="106" t="b">
        <v>0</v>
      </c>
    </row>
    <row r="2646" spans="1:7" ht="15">
      <c r="A2646" s="108" t="s">
        <v>1012</v>
      </c>
      <c r="B2646" s="106">
        <v>4</v>
      </c>
      <c r="C2646" s="110">
        <v>0.001135497232976762</v>
      </c>
      <c r="D2646" s="106" t="s">
        <v>438</v>
      </c>
      <c r="E2646" s="106" t="b">
        <v>0</v>
      </c>
      <c r="F2646" s="106" t="b">
        <v>0</v>
      </c>
      <c r="G2646" s="106" t="b">
        <v>0</v>
      </c>
    </row>
    <row r="2647" spans="1:7" ht="15">
      <c r="A2647" s="108" t="s">
        <v>1013</v>
      </c>
      <c r="B2647" s="106">
        <v>4</v>
      </c>
      <c r="C2647" s="110">
        <v>0.001135497232976762</v>
      </c>
      <c r="D2647" s="106" t="s">
        <v>438</v>
      </c>
      <c r="E2647" s="106" t="b">
        <v>0</v>
      </c>
      <c r="F2647" s="106" t="b">
        <v>0</v>
      </c>
      <c r="G2647" s="106" t="b">
        <v>0</v>
      </c>
    </row>
    <row r="2648" spans="1:7" ht="15">
      <c r="A2648" s="108" t="s">
        <v>559</v>
      </c>
      <c r="B2648" s="106">
        <v>4</v>
      </c>
      <c r="C2648" s="110">
        <v>0.001135497232976762</v>
      </c>
      <c r="D2648" s="106" t="s">
        <v>438</v>
      </c>
      <c r="E2648" s="106" t="b">
        <v>0</v>
      </c>
      <c r="F2648" s="106" t="b">
        <v>0</v>
      </c>
      <c r="G2648" s="106" t="b">
        <v>0</v>
      </c>
    </row>
    <row r="2649" spans="1:7" ht="15">
      <c r="A2649" s="108" t="s">
        <v>1265</v>
      </c>
      <c r="B2649" s="106">
        <v>3</v>
      </c>
      <c r="C2649" s="110">
        <v>0.0006336432030352643</v>
      </c>
      <c r="D2649" s="106" t="s">
        <v>438</v>
      </c>
      <c r="E2649" s="106" t="b">
        <v>0</v>
      </c>
      <c r="F2649" s="106" t="b">
        <v>0</v>
      </c>
      <c r="G2649" s="106" t="b">
        <v>0</v>
      </c>
    </row>
    <row r="2650" spans="1:7" ht="15">
      <c r="A2650" s="108" t="s">
        <v>853</v>
      </c>
      <c r="B2650" s="106">
        <v>3</v>
      </c>
      <c r="C2650" s="110">
        <v>0.0006336432030352643</v>
      </c>
      <c r="D2650" s="106" t="s">
        <v>438</v>
      </c>
      <c r="E2650" s="106" t="b">
        <v>0</v>
      </c>
      <c r="F2650" s="106" t="b">
        <v>0</v>
      </c>
      <c r="G2650" s="106" t="b">
        <v>0</v>
      </c>
    </row>
    <row r="2651" spans="1:7" ht="15">
      <c r="A2651" s="108" t="s">
        <v>706</v>
      </c>
      <c r="B2651" s="106">
        <v>3</v>
      </c>
      <c r="C2651" s="110">
        <v>0.0006336432030352643</v>
      </c>
      <c r="D2651" s="106" t="s">
        <v>438</v>
      </c>
      <c r="E2651" s="106" t="b">
        <v>0</v>
      </c>
      <c r="F2651" s="106" t="b">
        <v>0</v>
      </c>
      <c r="G2651" s="106" t="b">
        <v>0</v>
      </c>
    </row>
    <row r="2652" spans="1:7" ht="15">
      <c r="A2652" s="108" t="s">
        <v>728</v>
      </c>
      <c r="B2652" s="106">
        <v>3</v>
      </c>
      <c r="C2652" s="110">
        <v>0.0006336432030352643</v>
      </c>
      <c r="D2652" s="106" t="s">
        <v>438</v>
      </c>
      <c r="E2652" s="106" t="b">
        <v>0</v>
      </c>
      <c r="F2652" s="106" t="b">
        <v>0</v>
      </c>
      <c r="G2652" s="106" t="b">
        <v>0</v>
      </c>
    </row>
    <row r="2653" spans="1:7" ht="15">
      <c r="A2653" s="108" t="s">
        <v>928</v>
      </c>
      <c r="B2653" s="106">
        <v>3</v>
      </c>
      <c r="C2653" s="110">
        <v>0.0005061332399247058</v>
      </c>
      <c r="D2653" s="106" t="s">
        <v>438</v>
      </c>
      <c r="E2653" s="106" t="b">
        <v>0</v>
      </c>
      <c r="F2653" s="106" t="b">
        <v>0</v>
      </c>
      <c r="G2653" s="106" t="b">
        <v>0</v>
      </c>
    </row>
    <row r="2654" spans="1:7" ht="15">
      <c r="A2654" s="108" t="s">
        <v>1316</v>
      </c>
      <c r="B2654" s="106">
        <v>3</v>
      </c>
      <c r="C2654" s="110">
        <v>0.0008516229247325716</v>
      </c>
      <c r="D2654" s="106" t="s">
        <v>438</v>
      </c>
      <c r="E2654" s="106" t="b">
        <v>0</v>
      </c>
      <c r="F2654" s="106" t="b">
        <v>0</v>
      </c>
      <c r="G2654" s="106" t="b">
        <v>0</v>
      </c>
    </row>
    <row r="2655" spans="1:7" ht="15">
      <c r="A2655" s="108" t="s">
        <v>809</v>
      </c>
      <c r="B2655" s="106">
        <v>3</v>
      </c>
      <c r="C2655" s="110">
        <v>0.0005061332399247058</v>
      </c>
      <c r="D2655" s="106" t="s">
        <v>438</v>
      </c>
      <c r="E2655" s="106" t="b">
        <v>0</v>
      </c>
      <c r="F2655" s="106" t="b">
        <v>0</v>
      </c>
      <c r="G2655" s="106" t="b">
        <v>0</v>
      </c>
    </row>
    <row r="2656" spans="1:7" ht="15">
      <c r="A2656" s="108" t="s">
        <v>667</v>
      </c>
      <c r="B2656" s="106">
        <v>3</v>
      </c>
      <c r="C2656" s="110">
        <v>0.0005061332399247058</v>
      </c>
      <c r="D2656" s="106" t="s">
        <v>438</v>
      </c>
      <c r="E2656" s="106" t="b">
        <v>0</v>
      </c>
      <c r="F2656" s="106" t="b">
        <v>0</v>
      </c>
      <c r="G2656" s="106" t="b">
        <v>0</v>
      </c>
    </row>
    <row r="2657" spans="1:7" ht="15">
      <c r="A2657" s="108" t="s">
        <v>842</v>
      </c>
      <c r="B2657" s="106">
        <v>3</v>
      </c>
      <c r="C2657" s="110">
        <v>0.0005061332399247058</v>
      </c>
      <c r="D2657" s="106" t="s">
        <v>438</v>
      </c>
      <c r="E2657" s="106" t="b">
        <v>0</v>
      </c>
      <c r="F2657" s="106" t="b">
        <v>0</v>
      </c>
      <c r="G2657" s="106" t="b">
        <v>0</v>
      </c>
    </row>
    <row r="2658" spans="1:7" ht="15">
      <c r="A2658" s="108" t="s">
        <v>792</v>
      </c>
      <c r="B2658" s="106">
        <v>3</v>
      </c>
      <c r="C2658" s="110">
        <v>0.0006336432030352643</v>
      </c>
      <c r="D2658" s="106" t="s">
        <v>438</v>
      </c>
      <c r="E2658" s="106" t="b">
        <v>0</v>
      </c>
      <c r="F2658" s="106" t="b">
        <v>0</v>
      </c>
      <c r="G2658" s="106" t="b">
        <v>0</v>
      </c>
    </row>
    <row r="2659" spans="1:7" ht="15">
      <c r="A2659" s="108" t="s">
        <v>586</v>
      </c>
      <c r="B2659" s="106">
        <v>3</v>
      </c>
      <c r="C2659" s="110">
        <v>0.0006336432030352643</v>
      </c>
      <c r="D2659" s="106" t="s">
        <v>438</v>
      </c>
      <c r="E2659" s="106" t="b">
        <v>0</v>
      </c>
      <c r="F2659" s="106" t="b">
        <v>0</v>
      </c>
      <c r="G2659" s="106" t="b">
        <v>0</v>
      </c>
    </row>
    <row r="2660" spans="1:7" ht="15">
      <c r="A2660" s="108" t="s">
        <v>631</v>
      </c>
      <c r="B2660" s="106">
        <v>3</v>
      </c>
      <c r="C2660" s="110">
        <v>0.0006336432030352643</v>
      </c>
      <c r="D2660" s="106" t="s">
        <v>438</v>
      </c>
      <c r="E2660" s="106" t="b">
        <v>0</v>
      </c>
      <c r="F2660" s="106" t="b">
        <v>0</v>
      </c>
      <c r="G2660" s="106" t="b">
        <v>0</v>
      </c>
    </row>
    <row r="2661" spans="1:7" ht="15">
      <c r="A2661" s="108" t="s">
        <v>589</v>
      </c>
      <c r="B2661" s="106">
        <v>3</v>
      </c>
      <c r="C2661" s="110">
        <v>0.0006336432030352643</v>
      </c>
      <c r="D2661" s="106" t="s">
        <v>438</v>
      </c>
      <c r="E2661" s="106" t="b">
        <v>0</v>
      </c>
      <c r="F2661" s="106" t="b">
        <v>0</v>
      </c>
      <c r="G2661" s="106" t="b">
        <v>0</v>
      </c>
    </row>
    <row r="2662" spans="1:7" ht="15">
      <c r="A2662" s="108" t="s">
        <v>750</v>
      </c>
      <c r="B2662" s="106">
        <v>3</v>
      </c>
      <c r="C2662" s="110">
        <v>0.0005061332399247058</v>
      </c>
      <c r="D2662" s="106" t="s">
        <v>438</v>
      </c>
      <c r="E2662" s="106" t="b">
        <v>0</v>
      </c>
      <c r="F2662" s="106" t="b">
        <v>0</v>
      </c>
      <c r="G2662" s="106" t="b">
        <v>0</v>
      </c>
    </row>
    <row r="2663" spans="1:7" ht="15">
      <c r="A2663" s="108" t="s">
        <v>713</v>
      </c>
      <c r="B2663" s="106">
        <v>3</v>
      </c>
      <c r="C2663" s="110">
        <v>0.0005061332399247058</v>
      </c>
      <c r="D2663" s="106" t="s">
        <v>438</v>
      </c>
      <c r="E2663" s="106" t="b">
        <v>0</v>
      </c>
      <c r="F2663" s="106" t="b">
        <v>0</v>
      </c>
      <c r="G2663" s="106" t="b">
        <v>0</v>
      </c>
    </row>
    <row r="2664" spans="1:7" ht="15">
      <c r="A2664" s="108" t="s">
        <v>795</v>
      </c>
      <c r="B2664" s="106">
        <v>3</v>
      </c>
      <c r="C2664" s="110">
        <v>0.0005061332399247058</v>
      </c>
      <c r="D2664" s="106" t="s">
        <v>438</v>
      </c>
      <c r="E2664" s="106" t="b">
        <v>0</v>
      </c>
      <c r="F2664" s="106" t="b">
        <v>0</v>
      </c>
      <c r="G2664" s="106" t="b">
        <v>0</v>
      </c>
    </row>
    <row r="2665" spans="1:7" ht="15">
      <c r="A2665" s="108" t="s">
        <v>1273</v>
      </c>
      <c r="B2665" s="106">
        <v>3</v>
      </c>
      <c r="C2665" s="110">
        <v>0.0006336432030352643</v>
      </c>
      <c r="D2665" s="106" t="s">
        <v>438</v>
      </c>
      <c r="E2665" s="106" t="b">
        <v>0</v>
      </c>
      <c r="F2665" s="106" t="b">
        <v>0</v>
      </c>
      <c r="G2665" s="106" t="b">
        <v>0</v>
      </c>
    </row>
    <row r="2666" spans="1:7" ht="15">
      <c r="A2666" s="108" t="s">
        <v>513</v>
      </c>
      <c r="B2666" s="106">
        <v>3</v>
      </c>
      <c r="C2666" s="110">
        <v>0.0005061332399247058</v>
      </c>
      <c r="D2666" s="106" t="s">
        <v>438</v>
      </c>
      <c r="E2666" s="106" t="b">
        <v>0</v>
      </c>
      <c r="F2666" s="106" t="b">
        <v>0</v>
      </c>
      <c r="G2666" s="106" t="b">
        <v>0</v>
      </c>
    </row>
    <row r="2667" spans="1:7" ht="15">
      <c r="A2667" s="108" t="s">
        <v>752</v>
      </c>
      <c r="B2667" s="106">
        <v>3</v>
      </c>
      <c r="C2667" s="110">
        <v>0.0005061332399247058</v>
      </c>
      <c r="D2667" s="106" t="s">
        <v>438</v>
      </c>
      <c r="E2667" s="106" t="b">
        <v>0</v>
      </c>
      <c r="F2667" s="106" t="b">
        <v>0</v>
      </c>
      <c r="G2667" s="106" t="b">
        <v>0</v>
      </c>
    </row>
    <row r="2668" spans="1:7" ht="15">
      <c r="A2668" s="108" t="s">
        <v>580</v>
      </c>
      <c r="B2668" s="106">
        <v>3</v>
      </c>
      <c r="C2668" s="110">
        <v>0.0006336432030352643</v>
      </c>
      <c r="D2668" s="106" t="s">
        <v>438</v>
      </c>
      <c r="E2668" s="106" t="b">
        <v>0</v>
      </c>
      <c r="F2668" s="106" t="b">
        <v>0</v>
      </c>
      <c r="G2668" s="106" t="b">
        <v>0</v>
      </c>
    </row>
    <row r="2669" spans="1:7" ht="15">
      <c r="A2669" s="108" t="s">
        <v>524</v>
      </c>
      <c r="B2669" s="106">
        <v>3</v>
      </c>
      <c r="C2669" s="110">
        <v>0.0005061332399247058</v>
      </c>
      <c r="D2669" s="106" t="s">
        <v>438</v>
      </c>
      <c r="E2669" s="106" t="b">
        <v>0</v>
      </c>
      <c r="F2669" s="106" t="b">
        <v>0</v>
      </c>
      <c r="G2669" s="106" t="b">
        <v>0</v>
      </c>
    </row>
    <row r="2670" spans="1:7" ht="15">
      <c r="A2670" s="108" t="s">
        <v>771</v>
      </c>
      <c r="B2670" s="106">
        <v>3</v>
      </c>
      <c r="C2670" s="110">
        <v>0.0006336432030352643</v>
      </c>
      <c r="D2670" s="106" t="s">
        <v>438</v>
      </c>
      <c r="E2670" s="106" t="b">
        <v>0</v>
      </c>
      <c r="F2670" s="106" t="b">
        <v>0</v>
      </c>
      <c r="G2670" s="106" t="b">
        <v>0</v>
      </c>
    </row>
    <row r="2671" spans="1:7" ht="15">
      <c r="A2671" s="108" t="s">
        <v>1176</v>
      </c>
      <c r="B2671" s="106">
        <v>3</v>
      </c>
      <c r="C2671" s="110">
        <v>0.0006336432030352643</v>
      </c>
      <c r="D2671" s="106" t="s">
        <v>438</v>
      </c>
      <c r="E2671" s="106" t="b">
        <v>0</v>
      </c>
      <c r="F2671" s="106" t="b">
        <v>0</v>
      </c>
      <c r="G2671" s="106" t="b">
        <v>0</v>
      </c>
    </row>
    <row r="2672" spans="1:7" ht="15">
      <c r="A2672" s="108" t="s">
        <v>696</v>
      </c>
      <c r="B2672" s="106">
        <v>3</v>
      </c>
      <c r="C2672" s="110">
        <v>0.0006336432030352643</v>
      </c>
      <c r="D2672" s="106" t="s">
        <v>438</v>
      </c>
      <c r="E2672" s="106" t="b">
        <v>0</v>
      </c>
      <c r="F2672" s="106" t="b">
        <v>0</v>
      </c>
      <c r="G2672" s="106" t="b">
        <v>0</v>
      </c>
    </row>
    <row r="2673" spans="1:7" ht="15">
      <c r="A2673" s="108" t="s">
        <v>558</v>
      </c>
      <c r="B2673" s="106">
        <v>3</v>
      </c>
      <c r="C2673" s="110">
        <v>0.0005061332399247058</v>
      </c>
      <c r="D2673" s="106" t="s">
        <v>438</v>
      </c>
      <c r="E2673" s="106" t="b">
        <v>0</v>
      </c>
      <c r="F2673" s="106" t="b">
        <v>0</v>
      </c>
      <c r="G2673" s="106" t="b">
        <v>0</v>
      </c>
    </row>
    <row r="2674" spans="1:7" ht="15">
      <c r="A2674" s="108" t="s">
        <v>1262</v>
      </c>
      <c r="B2674" s="106">
        <v>3</v>
      </c>
      <c r="C2674" s="110">
        <v>0.0005061332399247058</v>
      </c>
      <c r="D2674" s="106" t="s">
        <v>438</v>
      </c>
      <c r="E2674" s="106" t="b">
        <v>0</v>
      </c>
      <c r="F2674" s="106" t="b">
        <v>0</v>
      </c>
      <c r="G2674" s="106" t="b">
        <v>0</v>
      </c>
    </row>
    <row r="2675" spans="1:7" ht="15">
      <c r="A2675" s="108" t="s">
        <v>837</v>
      </c>
      <c r="B2675" s="106">
        <v>3</v>
      </c>
      <c r="C2675" s="110">
        <v>0.0005061332399247058</v>
      </c>
      <c r="D2675" s="106" t="s">
        <v>438</v>
      </c>
      <c r="E2675" s="106" t="b">
        <v>0</v>
      </c>
      <c r="F2675" s="106" t="b">
        <v>0</v>
      </c>
      <c r="G2675" s="106" t="b">
        <v>0</v>
      </c>
    </row>
    <row r="2676" spans="1:7" ht="15">
      <c r="A2676" s="108" t="s">
        <v>515</v>
      </c>
      <c r="B2676" s="106">
        <v>3</v>
      </c>
      <c r="C2676" s="110">
        <v>0.0006336432030352643</v>
      </c>
      <c r="D2676" s="106" t="s">
        <v>438</v>
      </c>
      <c r="E2676" s="106" t="b">
        <v>0</v>
      </c>
      <c r="F2676" s="106" t="b">
        <v>0</v>
      </c>
      <c r="G2676" s="106" t="b">
        <v>0</v>
      </c>
    </row>
    <row r="2677" spans="1:7" ht="15">
      <c r="A2677" s="108" t="s">
        <v>1272</v>
      </c>
      <c r="B2677" s="106">
        <v>3</v>
      </c>
      <c r="C2677" s="110">
        <v>0.0006336432030352643</v>
      </c>
      <c r="D2677" s="106" t="s">
        <v>438</v>
      </c>
      <c r="E2677" s="106" t="b">
        <v>0</v>
      </c>
      <c r="F2677" s="106" t="b">
        <v>0</v>
      </c>
      <c r="G2677" s="106" t="b">
        <v>0</v>
      </c>
    </row>
    <row r="2678" spans="1:7" ht="15">
      <c r="A2678" s="108" t="s">
        <v>1269</v>
      </c>
      <c r="B2678" s="106">
        <v>3</v>
      </c>
      <c r="C2678" s="110">
        <v>0.0005061332399247058</v>
      </c>
      <c r="D2678" s="106" t="s">
        <v>438</v>
      </c>
      <c r="E2678" s="106" t="b">
        <v>0</v>
      </c>
      <c r="F2678" s="106" t="b">
        <v>0</v>
      </c>
      <c r="G2678" s="106" t="b">
        <v>0</v>
      </c>
    </row>
    <row r="2679" spans="1:7" ht="15">
      <c r="A2679" s="108" t="s">
        <v>712</v>
      </c>
      <c r="B2679" s="106">
        <v>3</v>
      </c>
      <c r="C2679" s="110">
        <v>0.0006336432030352643</v>
      </c>
      <c r="D2679" s="106" t="s">
        <v>438</v>
      </c>
      <c r="E2679" s="106" t="b">
        <v>0</v>
      </c>
      <c r="F2679" s="106" t="b">
        <v>0</v>
      </c>
      <c r="G2679" s="106" t="b">
        <v>0</v>
      </c>
    </row>
    <row r="2680" spans="1:7" ht="15">
      <c r="A2680" s="108" t="s">
        <v>971</v>
      </c>
      <c r="B2680" s="106">
        <v>3</v>
      </c>
      <c r="C2680" s="110">
        <v>0.0005061332399247058</v>
      </c>
      <c r="D2680" s="106" t="s">
        <v>438</v>
      </c>
      <c r="E2680" s="106" t="b">
        <v>0</v>
      </c>
      <c r="F2680" s="106" t="b">
        <v>0</v>
      </c>
      <c r="G2680" s="106" t="b">
        <v>0</v>
      </c>
    </row>
    <row r="2681" spans="1:7" ht="15">
      <c r="A2681" s="108" t="s">
        <v>587</v>
      </c>
      <c r="B2681" s="106">
        <v>3</v>
      </c>
      <c r="C2681" s="110">
        <v>0.0006336432030352643</v>
      </c>
      <c r="D2681" s="106" t="s">
        <v>438</v>
      </c>
      <c r="E2681" s="106" t="b">
        <v>0</v>
      </c>
      <c r="F2681" s="106" t="b">
        <v>0</v>
      </c>
      <c r="G2681" s="106" t="b">
        <v>0</v>
      </c>
    </row>
    <row r="2682" spans="1:7" ht="15">
      <c r="A2682" s="108" t="s">
        <v>915</v>
      </c>
      <c r="B2682" s="106">
        <v>3</v>
      </c>
      <c r="C2682" s="110">
        <v>0.0006336432030352643</v>
      </c>
      <c r="D2682" s="106" t="s">
        <v>438</v>
      </c>
      <c r="E2682" s="106" t="b">
        <v>0</v>
      </c>
      <c r="F2682" s="106" t="b">
        <v>0</v>
      </c>
      <c r="G2682" s="106" t="b">
        <v>0</v>
      </c>
    </row>
    <row r="2683" spans="1:7" ht="15">
      <c r="A2683" s="108" t="s">
        <v>972</v>
      </c>
      <c r="B2683" s="106">
        <v>3</v>
      </c>
      <c r="C2683" s="110">
        <v>0.0006336432030352643</v>
      </c>
      <c r="D2683" s="106" t="s">
        <v>438</v>
      </c>
      <c r="E2683" s="106" t="b">
        <v>0</v>
      </c>
      <c r="F2683" s="106" t="b">
        <v>0</v>
      </c>
      <c r="G2683" s="106" t="b">
        <v>0</v>
      </c>
    </row>
    <row r="2684" spans="1:7" ht="15">
      <c r="A2684" s="108" t="s">
        <v>918</v>
      </c>
      <c r="B2684" s="106">
        <v>3</v>
      </c>
      <c r="C2684" s="110">
        <v>0.0008516229247325716</v>
      </c>
      <c r="D2684" s="106" t="s">
        <v>438</v>
      </c>
      <c r="E2684" s="106" t="b">
        <v>0</v>
      </c>
      <c r="F2684" s="106" t="b">
        <v>0</v>
      </c>
      <c r="G2684" s="106" t="b">
        <v>0</v>
      </c>
    </row>
    <row r="2685" spans="1:7" ht="15">
      <c r="A2685" s="108" t="s">
        <v>843</v>
      </c>
      <c r="B2685" s="106">
        <v>3</v>
      </c>
      <c r="C2685" s="110">
        <v>0.0006336432030352643</v>
      </c>
      <c r="D2685" s="106" t="s">
        <v>438</v>
      </c>
      <c r="E2685" s="106" t="b">
        <v>0</v>
      </c>
      <c r="F2685" s="106" t="b">
        <v>0</v>
      </c>
      <c r="G2685" s="106" t="b">
        <v>0</v>
      </c>
    </row>
    <row r="2686" spans="1:7" ht="15">
      <c r="A2686" s="108" t="s">
        <v>1214</v>
      </c>
      <c r="B2686" s="106">
        <v>3</v>
      </c>
      <c r="C2686" s="110">
        <v>0.0006336432030352643</v>
      </c>
      <c r="D2686" s="106" t="s">
        <v>438</v>
      </c>
      <c r="E2686" s="106" t="b">
        <v>0</v>
      </c>
      <c r="F2686" s="106" t="b">
        <v>0</v>
      </c>
      <c r="G2686" s="106" t="b">
        <v>0</v>
      </c>
    </row>
    <row r="2687" spans="1:7" ht="15">
      <c r="A2687" s="108" t="s">
        <v>737</v>
      </c>
      <c r="B2687" s="106">
        <v>3</v>
      </c>
      <c r="C2687" s="110">
        <v>0.0006336432030352643</v>
      </c>
      <c r="D2687" s="106" t="s">
        <v>438</v>
      </c>
      <c r="E2687" s="106" t="b">
        <v>0</v>
      </c>
      <c r="F2687" s="106" t="b">
        <v>0</v>
      </c>
      <c r="G2687" s="106" t="b">
        <v>0</v>
      </c>
    </row>
    <row r="2688" spans="1:7" ht="15">
      <c r="A2688" s="108" t="s">
        <v>672</v>
      </c>
      <c r="B2688" s="106">
        <v>3</v>
      </c>
      <c r="C2688" s="110">
        <v>0.0006336432030352643</v>
      </c>
      <c r="D2688" s="106" t="s">
        <v>438</v>
      </c>
      <c r="E2688" s="106" t="b">
        <v>0</v>
      </c>
      <c r="F2688" s="106" t="b">
        <v>0</v>
      </c>
      <c r="G2688" s="106" t="b">
        <v>0</v>
      </c>
    </row>
    <row r="2689" spans="1:7" ht="15">
      <c r="A2689" s="108" t="s">
        <v>620</v>
      </c>
      <c r="B2689" s="106">
        <v>3</v>
      </c>
      <c r="C2689" s="110">
        <v>0.0005061332399247058</v>
      </c>
      <c r="D2689" s="106" t="s">
        <v>438</v>
      </c>
      <c r="E2689" s="106" t="b">
        <v>0</v>
      </c>
      <c r="F2689" s="106" t="b">
        <v>0</v>
      </c>
      <c r="G2689" s="106" t="b">
        <v>0</v>
      </c>
    </row>
    <row r="2690" spans="1:7" ht="15">
      <c r="A2690" s="108" t="s">
        <v>742</v>
      </c>
      <c r="B2690" s="106">
        <v>3</v>
      </c>
      <c r="C2690" s="110">
        <v>0.0006336432030352643</v>
      </c>
      <c r="D2690" s="106" t="s">
        <v>438</v>
      </c>
      <c r="E2690" s="106" t="b">
        <v>0</v>
      </c>
      <c r="F2690" s="106" t="b">
        <v>0</v>
      </c>
      <c r="G2690" s="106" t="b">
        <v>0</v>
      </c>
    </row>
    <row r="2691" spans="1:7" ht="15">
      <c r="A2691" s="108" t="s">
        <v>1252</v>
      </c>
      <c r="B2691" s="106">
        <v>3</v>
      </c>
      <c r="C2691" s="110">
        <v>0.0008516229247325716</v>
      </c>
      <c r="D2691" s="106" t="s">
        <v>438</v>
      </c>
      <c r="E2691" s="106" t="b">
        <v>0</v>
      </c>
      <c r="F2691" s="106" t="b">
        <v>0</v>
      </c>
      <c r="G2691" s="106" t="b">
        <v>0</v>
      </c>
    </row>
    <row r="2692" spans="1:7" ht="15">
      <c r="A2692" s="108" t="s">
        <v>1253</v>
      </c>
      <c r="B2692" s="106">
        <v>3</v>
      </c>
      <c r="C2692" s="110">
        <v>0.0008516229247325716</v>
      </c>
      <c r="D2692" s="106" t="s">
        <v>438</v>
      </c>
      <c r="E2692" s="106" t="b">
        <v>0</v>
      </c>
      <c r="F2692" s="106" t="b">
        <v>0</v>
      </c>
      <c r="G2692" s="106" t="b">
        <v>0</v>
      </c>
    </row>
    <row r="2693" spans="1:7" ht="15">
      <c r="A2693" s="108" t="s">
        <v>1171</v>
      </c>
      <c r="B2693" s="106">
        <v>3</v>
      </c>
      <c r="C2693" s="110">
        <v>0.0005061332399247058</v>
      </c>
      <c r="D2693" s="106" t="s">
        <v>438</v>
      </c>
      <c r="E2693" s="106" t="b">
        <v>0</v>
      </c>
      <c r="F2693" s="106" t="b">
        <v>0</v>
      </c>
      <c r="G2693" s="106" t="b">
        <v>0</v>
      </c>
    </row>
    <row r="2694" spans="1:7" ht="15">
      <c r="A2694" s="108" t="s">
        <v>567</v>
      </c>
      <c r="B2694" s="106">
        <v>3</v>
      </c>
      <c r="C2694" s="110">
        <v>0.0006336432030352643</v>
      </c>
      <c r="D2694" s="106" t="s">
        <v>438</v>
      </c>
      <c r="E2694" s="106" t="b">
        <v>0</v>
      </c>
      <c r="F2694" s="106" t="b">
        <v>0</v>
      </c>
      <c r="G2694" s="106" t="b">
        <v>0</v>
      </c>
    </row>
    <row r="2695" spans="1:7" ht="15">
      <c r="A2695" s="108" t="s">
        <v>1254</v>
      </c>
      <c r="B2695" s="106">
        <v>3</v>
      </c>
      <c r="C2695" s="110">
        <v>0.0008516229247325716</v>
      </c>
      <c r="D2695" s="106" t="s">
        <v>438</v>
      </c>
      <c r="E2695" s="106" t="b">
        <v>0</v>
      </c>
      <c r="F2695" s="106" t="b">
        <v>0</v>
      </c>
      <c r="G2695" s="106" t="b">
        <v>0</v>
      </c>
    </row>
    <row r="2696" spans="1:7" ht="15">
      <c r="A2696" s="108" t="s">
        <v>754</v>
      </c>
      <c r="B2696" s="106">
        <v>3</v>
      </c>
      <c r="C2696" s="110">
        <v>0.0006336432030352643</v>
      </c>
      <c r="D2696" s="106" t="s">
        <v>438</v>
      </c>
      <c r="E2696" s="106" t="b">
        <v>0</v>
      </c>
      <c r="F2696" s="106" t="b">
        <v>0</v>
      </c>
      <c r="G2696" s="106" t="b">
        <v>0</v>
      </c>
    </row>
    <row r="2697" spans="1:7" ht="15">
      <c r="A2697" s="108" t="s">
        <v>914</v>
      </c>
      <c r="B2697" s="106">
        <v>3</v>
      </c>
      <c r="C2697" s="110">
        <v>0.0006336432030352643</v>
      </c>
      <c r="D2697" s="106" t="s">
        <v>438</v>
      </c>
      <c r="E2697" s="106" t="b">
        <v>0</v>
      </c>
      <c r="F2697" s="106" t="b">
        <v>0</v>
      </c>
      <c r="G2697" s="106" t="b">
        <v>0</v>
      </c>
    </row>
    <row r="2698" spans="1:7" ht="15">
      <c r="A2698" s="108" t="s">
        <v>784</v>
      </c>
      <c r="B2698" s="106">
        <v>3</v>
      </c>
      <c r="C2698" s="110">
        <v>0.0006336432030352643</v>
      </c>
      <c r="D2698" s="106" t="s">
        <v>438</v>
      </c>
      <c r="E2698" s="106" t="b">
        <v>0</v>
      </c>
      <c r="F2698" s="106" t="b">
        <v>0</v>
      </c>
      <c r="G2698" s="106" t="b">
        <v>0</v>
      </c>
    </row>
    <row r="2699" spans="1:7" ht="15">
      <c r="A2699" s="108" t="s">
        <v>1255</v>
      </c>
      <c r="B2699" s="106">
        <v>3</v>
      </c>
      <c r="C2699" s="110">
        <v>0.0006336432030352643</v>
      </c>
      <c r="D2699" s="106" t="s">
        <v>438</v>
      </c>
      <c r="E2699" s="106" t="b">
        <v>0</v>
      </c>
      <c r="F2699" s="106" t="b">
        <v>0</v>
      </c>
      <c r="G2699" s="106" t="b">
        <v>0</v>
      </c>
    </row>
    <row r="2700" spans="1:7" ht="15">
      <c r="A2700" s="108" t="s">
        <v>743</v>
      </c>
      <c r="B2700" s="106">
        <v>3</v>
      </c>
      <c r="C2700" s="110">
        <v>0.0006336432030352643</v>
      </c>
      <c r="D2700" s="106" t="s">
        <v>438</v>
      </c>
      <c r="E2700" s="106" t="b">
        <v>0</v>
      </c>
      <c r="F2700" s="106" t="b">
        <v>0</v>
      </c>
      <c r="G2700" s="106" t="b">
        <v>0</v>
      </c>
    </row>
    <row r="2701" spans="1:7" ht="15">
      <c r="A2701" s="108" t="s">
        <v>807</v>
      </c>
      <c r="B2701" s="106">
        <v>3</v>
      </c>
      <c r="C2701" s="110">
        <v>0.0006336432030352643</v>
      </c>
      <c r="D2701" s="106" t="s">
        <v>438</v>
      </c>
      <c r="E2701" s="106" t="b">
        <v>0</v>
      </c>
      <c r="F2701" s="106" t="b">
        <v>0</v>
      </c>
      <c r="G2701" s="106" t="b">
        <v>0</v>
      </c>
    </row>
    <row r="2702" spans="1:7" ht="15">
      <c r="A2702" s="108" t="s">
        <v>996</v>
      </c>
      <c r="B2702" s="106">
        <v>3</v>
      </c>
      <c r="C2702" s="110">
        <v>0.0008516229247325716</v>
      </c>
      <c r="D2702" s="106" t="s">
        <v>438</v>
      </c>
      <c r="E2702" s="106" t="b">
        <v>0</v>
      </c>
      <c r="F2702" s="106" t="b">
        <v>0</v>
      </c>
      <c r="G2702" s="106" t="b">
        <v>0</v>
      </c>
    </row>
    <row r="2703" spans="1:7" ht="15">
      <c r="A2703" s="108" t="s">
        <v>1178</v>
      </c>
      <c r="B2703" s="106">
        <v>3</v>
      </c>
      <c r="C2703" s="110">
        <v>0.0005061332399247058</v>
      </c>
      <c r="D2703" s="106" t="s">
        <v>438</v>
      </c>
      <c r="E2703" s="106" t="b">
        <v>0</v>
      </c>
      <c r="F2703" s="106" t="b">
        <v>0</v>
      </c>
      <c r="G2703" s="106" t="b">
        <v>0</v>
      </c>
    </row>
    <row r="2704" spans="1:7" ht="15">
      <c r="A2704" s="108" t="s">
        <v>629</v>
      </c>
      <c r="B2704" s="106">
        <v>3</v>
      </c>
      <c r="C2704" s="110">
        <v>0.0006336432030352643</v>
      </c>
      <c r="D2704" s="106" t="s">
        <v>438</v>
      </c>
      <c r="E2704" s="106" t="b">
        <v>0</v>
      </c>
      <c r="F2704" s="106" t="b">
        <v>0</v>
      </c>
      <c r="G2704" s="106" t="b">
        <v>0</v>
      </c>
    </row>
    <row r="2705" spans="1:7" ht="15">
      <c r="A2705" s="108" t="s">
        <v>921</v>
      </c>
      <c r="B2705" s="106">
        <v>3</v>
      </c>
      <c r="C2705" s="110">
        <v>0.0008516229247325716</v>
      </c>
      <c r="D2705" s="106" t="s">
        <v>438</v>
      </c>
      <c r="E2705" s="106" t="b">
        <v>0</v>
      </c>
      <c r="F2705" s="106" t="b">
        <v>0</v>
      </c>
      <c r="G2705" s="106" t="b">
        <v>0</v>
      </c>
    </row>
    <row r="2706" spans="1:7" ht="15">
      <c r="A2706" s="108" t="s">
        <v>1256</v>
      </c>
      <c r="B2706" s="106">
        <v>3</v>
      </c>
      <c r="C2706" s="110">
        <v>0.0008516229247325716</v>
      </c>
      <c r="D2706" s="106" t="s">
        <v>438</v>
      </c>
      <c r="E2706" s="106" t="b">
        <v>0</v>
      </c>
      <c r="F2706" s="106" t="b">
        <v>0</v>
      </c>
      <c r="G2706" s="106" t="b">
        <v>0</v>
      </c>
    </row>
    <row r="2707" spans="1:7" ht="15">
      <c r="A2707" s="108" t="s">
        <v>1257</v>
      </c>
      <c r="B2707" s="106">
        <v>3</v>
      </c>
      <c r="C2707" s="110">
        <v>0.0008516229247325716</v>
      </c>
      <c r="D2707" s="106" t="s">
        <v>438</v>
      </c>
      <c r="E2707" s="106" t="b">
        <v>0</v>
      </c>
      <c r="F2707" s="106" t="b">
        <v>0</v>
      </c>
      <c r="G2707" s="106" t="b">
        <v>0</v>
      </c>
    </row>
    <row r="2708" spans="1:7" ht="15">
      <c r="A2708" s="108" t="s">
        <v>1258</v>
      </c>
      <c r="B2708" s="106">
        <v>3</v>
      </c>
      <c r="C2708" s="110">
        <v>0.0006336432030352643</v>
      </c>
      <c r="D2708" s="106" t="s">
        <v>438</v>
      </c>
      <c r="E2708" s="106" t="b">
        <v>0</v>
      </c>
      <c r="F2708" s="106" t="b">
        <v>0</v>
      </c>
      <c r="G2708" s="106" t="b">
        <v>0</v>
      </c>
    </row>
    <row r="2709" spans="1:7" ht="15">
      <c r="A2709" s="108" t="s">
        <v>661</v>
      </c>
      <c r="B2709" s="106">
        <v>3</v>
      </c>
      <c r="C2709" s="110">
        <v>0.0006336432030352643</v>
      </c>
      <c r="D2709" s="106" t="s">
        <v>438</v>
      </c>
      <c r="E2709" s="106" t="b">
        <v>0</v>
      </c>
      <c r="F2709" s="106" t="b">
        <v>0</v>
      </c>
      <c r="G2709" s="106" t="b">
        <v>0</v>
      </c>
    </row>
    <row r="2710" spans="1:7" ht="15">
      <c r="A2710" s="108" t="s">
        <v>1259</v>
      </c>
      <c r="B2710" s="106">
        <v>3</v>
      </c>
      <c r="C2710" s="110">
        <v>0.0008516229247325716</v>
      </c>
      <c r="D2710" s="106" t="s">
        <v>438</v>
      </c>
      <c r="E2710" s="106" t="b">
        <v>0</v>
      </c>
      <c r="F2710" s="106" t="b">
        <v>0</v>
      </c>
      <c r="G2710" s="106" t="b">
        <v>0</v>
      </c>
    </row>
    <row r="2711" spans="1:7" ht="15">
      <c r="A2711" s="108" t="s">
        <v>841</v>
      </c>
      <c r="B2711" s="106">
        <v>3</v>
      </c>
      <c r="C2711" s="110">
        <v>0.0008516229247325716</v>
      </c>
      <c r="D2711" s="106" t="s">
        <v>438</v>
      </c>
      <c r="E2711" s="106" t="b">
        <v>0</v>
      </c>
      <c r="F2711" s="106" t="b">
        <v>0</v>
      </c>
      <c r="G2711" s="106" t="b">
        <v>0</v>
      </c>
    </row>
    <row r="2712" spans="1:7" ht="15">
      <c r="A2712" s="108" t="s">
        <v>998</v>
      </c>
      <c r="B2712" s="106">
        <v>3</v>
      </c>
      <c r="C2712" s="110">
        <v>0.0008516229247325716</v>
      </c>
      <c r="D2712" s="106" t="s">
        <v>438</v>
      </c>
      <c r="E2712" s="106" t="b">
        <v>0</v>
      </c>
      <c r="F2712" s="106" t="b">
        <v>0</v>
      </c>
      <c r="G2712" s="106" t="b">
        <v>0</v>
      </c>
    </row>
    <row r="2713" spans="1:7" ht="15">
      <c r="A2713" s="108" t="s">
        <v>732</v>
      </c>
      <c r="B2713" s="106">
        <v>3</v>
      </c>
      <c r="C2713" s="110">
        <v>0.0006336432030352643</v>
      </c>
      <c r="D2713" s="106" t="s">
        <v>438</v>
      </c>
      <c r="E2713" s="106" t="b">
        <v>0</v>
      </c>
      <c r="F2713" s="106" t="b">
        <v>0</v>
      </c>
      <c r="G2713" s="106" t="b">
        <v>0</v>
      </c>
    </row>
    <row r="2714" spans="1:7" ht="15">
      <c r="A2714" s="108" t="s">
        <v>1263</v>
      </c>
      <c r="B2714" s="106">
        <v>3</v>
      </c>
      <c r="C2714" s="110">
        <v>0.0006336432030352643</v>
      </c>
      <c r="D2714" s="106" t="s">
        <v>438</v>
      </c>
      <c r="E2714" s="106" t="b">
        <v>0</v>
      </c>
      <c r="F2714" s="106" t="b">
        <v>0</v>
      </c>
      <c r="G2714" s="106" t="b">
        <v>0</v>
      </c>
    </row>
    <row r="2715" spans="1:7" ht="15">
      <c r="A2715" s="108" t="s">
        <v>636</v>
      </c>
      <c r="B2715" s="106">
        <v>3</v>
      </c>
      <c r="C2715" s="110">
        <v>0.0006336432030352643</v>
      </c>
      <c r="D2715" s="106" t="s">
        <v>438</v>
      </c>
      <c r="E2715" s="106" t="b">
        <v>0</v>
      </c>
      <c r="F2715" s="106" t="b">
        <v>0</v>
      </c>
      <c r="G2715" s="106" t="b">
        <v>0</v>
      </c>
    </row>
    <row r="2716" spans="1:7" ht="15">
      <c r="A2716" s="108" t="s">
        <v>543</v>
      </c>
      <c r="B2716" s="106">
        <v>3</v>
      </c>
      <c r="C2716" s="110">
        <v>0.0008516229247325716</v>
      </c>
      <c r="D2716" s="106" t="s">
        <v>438</v>
      </c>
      <c r="E2716" s="106" t="b">
        <v>0</v>
      </c>
      <c r="F2716" s="106" t="b">
        <v>0</v>
      </c>
      <c r="G2716" s="106" t="b">
        <v>0</v>
      </c>
    </row>
    <row r="2717" spans="1:7" ht="15">
      <c r="A2717" s="108" t="s">
        <v>856</v>
      </c>
      <c r="B2717" s="106">
        <v>3</v>
      </c>
      <c r="C2717" s="110">
        <v>0.0006336432030352643</v>
      </c>
      <c r="D2717" s="106" t="s">
        <v>438</v>
      </c>
      <c r="E2717" s="106" t="b">
        <v>0</v>
      </c>
      <c r="F2717" s="106" t="b">
        <v>0</v>
      </c>
      <c r="G2717" s="106" t="b">
        <v>0</v>
      </c>
    </row>
    <row r="2718" spans="1:7" ht="15">
      <c r="A2718" s="108" t="s">
        <v>700</v>
      </c>
      <c r="B2718" s="106">
        <v>3</v>
      </c>
      <c r="C2718" s="110">
        <v>0.0005061332399247058</v>
      </c>
      <c r="D2718" s="106" t="s">
        <v>438</v>
      </c>
      <c r="E2718" s="106" t="b">
        <v>0</v>
      </c>
      <c r="F2718" s="106" t="b">
        <v>0</v>
      </c>
      <c r="G2718" s="106" t="b">
        <v>0</v>
      </c>
    </row>
    <row r="2719" spans="1:7" ht="15">
      <c r="A2719" s="108" t="s">
        <v>651</v>
      </c>
      <c r="B2719" s="106">
        <v>3</v>
      </c>
      <c r="C2719" s="110">
        <v>0.0006336432030352643</v>
      </c>
      <c r="D2719" s="106" t="s">
        <v>438</v>
      </c>
      <c r="E2719" s="106" t="b">
        <v>0</v>
      </c>
      <c r="F2719" s="106" t="b">
        <v>0</v>
      </c>
      <c r="G2719" s="106" t="b">
        <v>0</v>
      </c>
    </row>
    <row r="2720" spans="1:7" ht="15">
      <c r="A2720" s="108" t="s">
        <v>778</v>
      </c>
      <c r="B2720" s="106">
        <v>3</v>
      </c>
      <c r="C2720" s="110">
        <v>0.0006336432030352643</v>
      </c>
      <c r="D2720" s="106" t="s">
        <v>438</v>
      </c>
      <c r="E2720" s="106" t="b">
        <v>0</v>
      </c>
      <c r="F2720" s="106" t="b">
        <v>0</v>
      </c>
      <c r="G2720" s="106" t="b">
        <v>0</v>
      </c>
    </row>
    <row r="2721" spans="1:7" ht="15">
      <c r="A2721" s="108" t="s">
        <v>802</v>
      </c>
      <c r="B2721" s="106">
        <v>3</v>
      </c>
      <c r="C2721" s="110">
        <v>0.0006336432030352643</v>
      </c>
      <c r="D2721" s="106" t="s">
        <v>438</v>
      </c>
      <c r="E2721" s="106" t="b">
        <v>0</v>
      </c>
      <c r="F2721" s="106" t="b">
        <v>0</v>
      </c>
      <c r="G2721" s="106" t="b">
        <v>0</v>
      </c>
    </row>
    <row r="2722" spans="1:7" ht="15">
      <c r="A2722" s="108" t="s">
        <v>817</v>
      </c>
      <c r="B2722" s="106">
        <v>3</v>
      </c>
      <c r="C2722" s="110">
        <v>0.0006336432030352643</v>
      </c>
      <c r="D2722" s="106" t="s">
        <v>438</v>
      </c>
      <c r="E2722" s="106" t="b">
        <v>0</v>
      </c>
      <c r="F2722" s="106" t="b">
        <v>0</v>
      </c>
      <c r="G2722" s="106" t="b">
        <v>0</v>
      </c>
    </row>
    <row r="2723" spans="1:7" ht="15">
      <c r="A2723" s="108" t="s">
        <v>518</v>
      </c>
      <c r="B2723" s="106">
        <v>3</v>
      </c>
      <c r="C2723" s="110">
        <v>0.0005061332399247058</v>
      </c>
      <c r="D2723" s="106" t="s">
        <v>438</v>
      </c>
      <c r="E2723" s="106" t="b">
        <v>0</v>
      </c>
      <c r="F2723" s="106" t="b">
        <v>0</v>
      </c>
      <c r="G2723" s="106" t="b">
        <v>0</v>
      </c>
    </row>
    <row r="2724" spans="1:7" ht="15">
      <c r="A2724" s="108" t="s">
        <v>808</v>
      </c>
      <c r="B2724" s="106">
        <v>3</v>
      </c>
      <c r="C2724" s="110">
        <v>0.0008516229247325716</v>
      </c>
      <c r="D2724" s="106" t="s">
        <v>438</v>
      </c>
      <c r="E2724" s="106" t="b">
        <v>0</v>
      </c>
      <c r="F2724" s="106" t="b">
        <v>0</v>
      </c>
      <c r="G2724" s="106" t="b">
        <v>0</v>
      </c>
    </row>
    <row r="2725" spans="1:7" ht="15">
      <c r="A2725" s="108" t="s">
        <v>1180</v>
      </c>
      <c r="B2725" s="106">
        <v>3</v>
      </c>
      <c r="C2725" s="110">
        <v>0.0005061332399247058</v>
      </c>
      <c r="D2725" s="106" t="s">
        <v>438</v>
      </c>
      <c r="E2725" s="106" t="b">
        <v>0</v>
      </c>
      <c r="F2725" s="106" t="b">
        <v>0</v>
      </c>
      <c r="G2725" s="106" t="b">
        <v>0</v>
      </c>
    </row>
    <row r="2726" spans="1:7" ht="15">
      <c r="A2726" s="108" t="s">
        <v>605</v>
      </c>
      <c r="B2726" s="106">
        <v>3</v>
      </c>
      <c r="C2726" s="110">
        <v>0.0005061332399247058</v>
      </c>
      <c r="D2726" s="106" t="s">
        <v>438</v>
      </c>
      <c r="E2726" s="106" t="b">
        <v>0</v>
      </c>
      <c r="F2726" s="106" t="b">
        <v>0</v>
      </c>
      <c r="G2726" s="106" t="b">
        <v>0</v>
      </c>
    </row>
    <row r="2727" spans="1:7" ht="15">
      <c r="A2727" s="108" t="s">
        <v>1267</v>
      </c>
      <c r="B2727" s="106">
        <v>3</v>
      </c>
      <c r="C2727" s="110">
        <v>0.0008516229247325716</v>
      </c>
      <c r="D2727" s="106" t="s">
        <v>438</v>
      </c>
      <c r="E2727" s="106" t="b">
        <v>0</v>
      </c>
      <c r="F2727" s="106" t="b">
        <v>0</v>
      </c>
      <c r="G2727" s="106" t="b">
        <v>0</v>
      </c>
    </row>
    <row r="2728" spans="1:7" ht="15">
      <c r="A2728" s="108" t="s">
        <v>913</v>
      </c>
      <c r="B2728" s="106">
        <v>3</v>
      </c>
      <c r="C2728" s="110">
        <v>0.0006336432030352643</v>
      </c>
      <c r="D2728" s="106" t="s">
        <v>438</v>
      </c>
      <c r="E2728" s="106" t="b">
        <v>0</v>
      </c>
      <c r="F2728" s="106" t="b">
        <v>0</v>
      </c>
      <c r="G2728" s="106" t="b">
        <v>0</v>
      </c>
    </row>
    <row r="2729" spans="1:7" ht="15">
      <c r="A2729" s="108" t="s">
        <v>1268</v>
      </c>
      <c r="B2729" s="106">
        <v>3</v>
      </c>
      <c r="C2729" s="110">
        <v>0.0008516229247325716</v>
      </c>
      <c r="D2729" s="106" t="s">
        <v>438</v>
      </c>
      <c r="E2729" s="106" t="b">
        <v>0</v>
      </c>
      <c r="F2729" s="106" t="b">
        <v>0</v>
      </c>
      <c r="G2729" s="106" t="b">
        <v>0</v>
      </c>
    </row>
    <row r="2730" spans="1:7" ht="15">
      <c r="A2730" s="108" t="s">
        <v>858</v>
      </c>
      <c r="B2730" s="106">
        <v>3</v>
      </c>
      <c r="C2730" s="110">
        <v>0.0006336432030352643</v>
      </c>
      <c r="D2730" s="106" t="s">
        <v>438</v>
      </c>
      <c r="E2730" s="106" t="b">
        <v>0</v>
      </c>
      <c r="F2730" s="106" t="b">
        <v>0</v>
      </c>
      <c r="G2730" s="106" t="b">
        <v>0</v>
      </c>
    </row>
    <row r="2731" spans="1:7" ht="15">
      <c r="A2731" s="108" t="s">
        <v>1270</v>
      </c>
      <c r="B2731" s="106">
        <v>3</v>
      </c>
      <c r="C2731" s="110">
        <v>0.0006336432030352643</v>
      </c>
      <c r="D2731" s="106" t="s">
        <v>438</v>
      </c>
      <c r="E2731" s="106" t="b">
        <v>0</v>
      </c>
      <c r="F2731" s="106" t="b">
        <v>0</v>
      </c>
      <c r="G2731" s="106" t="b">
        <v>0</v>
      </c>
    </row>
    <row r="2732" spans="1:7" ht="15">
      <c r="A2732" s="108" t="s">
        <v>984</v>
      </c>
      <c r="B2732" s="106">
        <v>3</v>
      </c>
      <c r="C2732" s="110">
        <v>0.0006336432030352643</v>
      </c>
      <c r="D2732" s="106" t="s">
        <v>438</v>
      </c>
      <c r="E2732" s="106" t="b">
        <v>0</v>
      </c>
      <c r="F2732" s="106" t="b">
        <v>0</v>
      </c>
      <c r="G2732" s="106" t="b">
        <v>0</v>
      </c>
    </row>
    <row r="2733" spans="1:7" ht="15">
      <c r="A2733" s="108" t="s">
        <v>625</v>
      </c>
      <c r="B2733" s="106">
        <v>3</v>
      </c>
      <c r="C2733" s="110">
        <v>0.0006336432030352643</v>
      </c>
      <c r="D2733" s="106" t="s">
        <v>438</v>
      </c>
      <c r="E2733" s="106" t="b">
        <v>0</v>
      </c>
      <c r="F2733" s="106" t="b">
        <v>0</v>
      </c>
      <c r="G2733" s="106" t="b">
        <v>0</v>
      </c>
    </row>
    <row r="2734" spans="1:7" ht="15">
      <c r="A2734" s="108" t="s">
        <v>744</v>
      </c>
      <c r="B2734" s="106">
        <v>3</v>
      </c>
      <c r="C2734" s="110">
        <v>0.0006336432030352643</v>
      </c>
      <c r="D2734" s="106" t="s">
        <v>438</v>
      </c>
      <c r="E2734" s="106" t="b">
        <v>0</v>
      </c>
      <c r="F2734" s="106" t="b">
        <v>0</v>
      </c>
      <c r="G2734" s="106" t="b">
        <v>0</v>
      </c>
    </row>
    <row r="2735" spans="1:7" ht="15">
      <c r="A2735" s="108" t="s">
        <v>1181</v>
      </c>
      <c r="B2735" s="106">
        <v>3</v>
      </c>
      <c r="C2735" s="110">
        <v>0.0005061332399247058</v>
      </c>
      <c r="D2735" s="106" t="s">
        <v>438</v>
      </c>
      <c r="E2735" s="106" t="b">
        <v>0</v>
      </c>
      <c r="F2735" s="106" t="b">
        <v>0</v>
      </c>
      <c r="G2735" s="106" t="b">
        <v>0</v>
      </c>
    </row>
    <row r="2736" spans="1:7" ht="15">
      <c r="A2736" s="108" t="s">
        <v>1271</v>
      </c>
      <c r="B2736" s="106">
        <v>3</v>
      </c>
      <c r="C2736" s="110">
        <v>0.0006336432030352643</v>
      </c>
      <c r="D2736" s="106" t="s">
        <v>438</v>
      </c>
      <c r="E2736" s="106" t="b">
        <v>0</v>
      </c>
      <c r="F2736" s="106" t="b">
        <v>0</v>
      </c>
      <c r="G2736" s="106" t="b">
        <v>0</v>
      </c>
    </row>
    <row r="2737" spans="1:7" ht="15">
      <c r="A2737" s="108" t="s">
        <v>1002</v>
      </c>
      <c r="B2737" s="106">
        <v>3</v>
      </c>
      <c r="C2737" s="110">
        <v>0.0006336432030352643</v>
      </c>
      <c r="D2737" s="106" t="s">
        <v>438</v>
      </c>
      <c r="E2737" s="106" t="b">
        <v>0</v>
      </c>
      <c r="F2737" s="106" t="b">
        <v>0</v>
      </c>
      <c r="G2737" s="106" t="b">
        <v>0</v>
      </c>
    </row>
    <row r="2738" spans="1:7" ht="15">
      <c r="A2738" s="108" t="s">
        <v>760</v>
      </c>
      <c r="B2738" s="106">
        <v>3</v>
      </c>
      <c r="C2738" s="110">
        <v>0.0006336432030352643</v>
      </c>
      <c r="D2738" s="106" t="s">
        <v>438</v>
      </c>
      <c r="E2738" s="106" t="b">
        <v>0</v>
      </c>
      <c r="F2738" s="106" t="b">
        <v>0</v>
      </c>
      <c r="G2738" s="106" t="b">
        <v>0</v>
      </c>
    </row>
    <row r="2739" spans="1:7" ht="15">
      <c r="A2739" s="108" t="s">
        <v>1274</v>
      </c>
      <c r="B2739" s="106">
        <v>3</v>
      </c>
      <c r="C2739" s="110">
        <v>0.0008516229247325716</v>
      </c>
      <c r="D2739" s="106" t="s">
        <v>438</v>
      </c>
      <c r="E2739" s="106" t="b">
        <v>0</v>
      </c>
      <c r="F2739" s="106" t="b">
        <v>0</v>
      </c>
      <c r="G2739" s="106" t="b">
        <v>0</v>
      </c>
    </row>
    <row r="2740" spans="1:7" ht="15">
      <c r="A2740" s="108" t="s">
        <v>657</v>
      </c>
      <c r="B2740" s="106">
        <v>3</v>
      </c>
      <c r="C2740" s="110">
        <v>0.0005061332399247058</v>
      </c>
      <c r="D2740" s="106" t="s">
        <v>438</v>
      </c>
      <c r="E2740" s="106" t="b">
        <v>0</v>
      </c>
      <c r="F2740" s="106" t="b">
        <v>0</v>
      </c>
      <c r="G2740" s="106" t="b">
        <v>0</v>
      </c>
    </row>
    <row r="2741" spans="1:7" ht="15">
      <c r="A2741" s="108" t="s">
        <v>1179</v>
      </c>
      <c r="B2741" s="106">
        <v>3</v>
      </c>
      <c r="C2741" s="110">
        <v>0.0005061332399247058</v>
      </c>
      <c r="D2741" s="106" t="s">
        <v>438</v>
      </c>
      <c r="E2741" s="106" t="b">
        <v>0</v>
      </c>
      <c r="F2741" s="106" t="b">
        <v>0</v>
      </c>
      <c r="G2741" s="106" t="b">
        <v>0</v>
      </c>
    </row>
    <row r="2742" spans="1:7" ht="15">
      <c r="A2742" s="108" t="s">
        <v>1173</v>
      </c>
      <c r="B2742" s="106">
        <v>3</v>
      </c>
      <c r="C2742" s="110">
        <v>0.0006336432030352643</v>
      </c>
      <c r="D2742" s="106" t="s">
        <v>438</v>
      </c>
      <c r="E2742" s="106" t="b">
        <v>0</v>
      </c>
      <c r="F2742" s="106" t="b">
        <v>0</v>
      </c>
      <c r="G2742" s="106" t="b">
        <v>0</v>
      </c>
    </row>
    <row r="2743" spans="1:7" ht="15">
      <c r="A2743" s="108" t="s">
        <v>787</v>
      </c>
      <c r="B2743" s="106">
        <v>3</v>
      </c>
      <c r="C2743" s="110">
        <v>0.0006336432030352643</v>
      </c>
      <c r="D2743" s="106" t="s">
        <v>438</v>
      </c>
      <c r="E2743" s="106" t="b">
        <v>0</v>
      </c>
      <c r="F2743" s="106" t="b">
        <v>0</v>
      </c>
      <c r="G2743" s="106" t="b">
        <v>0</v>
      </c>
    </row>
    <row r="2744" spans="1:7" ht="15">
      <c r="A2744" s="108" t="s">
        <v>715</v>
      </c>
      <c r="B2744" s="106">
        <v>3</v>
      </c>
      <c r="C2744" s="110">
        <v>0.0006336432030352643</v>
      </c>
      <c r="D2744" s="106" t="s">
        <v>438</v>
      </c>
      <c r="E2744" s="106" t="b">
        <v>0</v>
      </c>
      <c r="F2744" s="106" t="b">
        <v>0</v>
      </c>
      <c r="G2744" s="106" t="b">
        <v>0</v>
      </c>
    </row>
    <row r="2745" spans="1:7" ht="15">
      <c r="A2745" s="108" t="s">
        <v>666</v>
      </c>
      <c r="B2745" s="106">
        <v>3</v>
      </c>
      <c r="C2745" s="110">
        <v>0.0006336432030352643</v>
      </c>
      <c r="D2745" s="106" t="s">
        <v>438</v>
      </c>
      <c r="E2745" s="106" t="b">
        <v>0</v>
      </c>
      <c r="F2745" s="106" t="b">
        <v>0</v>
      </c>
      <c r="G2745" s="106" t="b">
        <v>0</v>
      </c>
    </row>
    <row r="2746" spans="1:7" ht="15">
      <c r="A2746" s="108" t="s">
        <v>981</v>
      </c>
      <c r="B2746" s="106">
        <v>3</v>
      </c>
      <c r="C2746" s="110">
        <v>0.0006336432030352643</v>
      </c>
      <c r="D2746" s="106" t="s">
        <v>438</v>
      </c>
      <c r="E2746" s="106" t="b">
        <v>0</v>
      </c>
      <c r="F2746" s="106" t="b">
        <v>0</v>
      </c>
      <c r="G2746" s="106" t="b">
        <v>0</v>
      </c>
    </row>
    <row r="2747" spans="1:7" ht="15">
      <c r="A2747" s="108" t="s">
        <v>861</v>
      </c>
      <c r="B2747" s="106">
        <v>3</v>
      </c>
      <c r="C2747" s="110">
        <v>0.0006336432030352643</v>
      </c>
      <c r="D2747" s="106" t="s">
        <v>438</v>
      </c>
      <c r="E2747" s="106" t="b">
        <v>0</v>
      </c>
      <c r="F2747" s="106" t="b">
        <v>0</v>
      </c>
      <c r="G2747" s="106" t="b">
        <v>0</v>
      </c>
    </row>
    <row r="2748" spans="1:7" ht="15">
      <c r="A2748" s="108" t="s">
        <v>633</v>
      </c>
      <c r="B2748" s="106">
        <v>3</v>
      </c>
      <c r="C2748" s="110">
        <v>0.0006336432030352643</v>
      </c>
      <c r="D2748" s="106" t="s">
        <v>438</v>
      </c>
      <c r="E2748" s="106" t="b">
        <v>0</v>
      </c>
      <c r="F2748" s="106" t="b">
        <v>0</v>
      </c>
      <c r="G2748" s="106" t="b">
        <v>0</v>
      </c>
    </row>
    <row r="2749" spans="1:7" ht="15">
      <c r="A2749" s="108" t="s">
        <v>662</v>
      </c>
      <c r="B2749" s="106">
        <v>3</v>
      </c>
      <c r="C2749" s="110">
        <v>0.0006336432030352643</v>
      </c>
      <c r="D2749" s="106" t="s">
        <v>438</v>
      </c>
      <c r="E2749" s="106" t="b">
        <v>0</v>
      </c>
      <c r="F2749" s="106" t="b">
        <v>0</v>
      </c>
      <c r="G2749" s="106" t="b">
        <v>0</v>
      </c>
    </row>
    <row r="2750" spans="1:7" ht="15">
      <c r="A2750" s="108" t="s">
        <v>951</v>
      </c>
      <c r="B2750" s="106">
        <v>3</v>
      </c>
      <c r="C2750" s="110">
        <v>0.0006336432030352643</v>
      </c>
      <c r="D2750" s="106" t="s">
        <v>438</v>
      </c>
      <c r="E2750" s="106" t="b">
        <v>0</v>
      </c>
      <c r="F2750" s="106" t="b">
        <v>0</v>
      </c>
      <c r="G2750" s="106" t="b">
        <v>0</v>
      </c>
    </row>
    <row r="2751" spans="1:7" ht="15">
      <c r="A2751" s="108" t="s">
        <v>1307</v>
      </c>
      <c r="B2751" s="106">
        <v>3</v>
      </c>
      <c r="C2751" s="110">
        <v>0.0008516229247325716</v>
      </c>
      <c r="D2751" s="106" t="s">
        <v>438</v>
      </c>
      <c r="E2751" s="106" t="b">
        <v>0</v>
      </c>
      <c r="F2751" s="106" t="b">
        <v>0</v>
      </c>
      <c r="G2751" s="106" t="b">
        <v>0</v>
      </c>
    </row>
    <row r="2752" spans="1:7" ht="15">
      <c r="A2752" s="108" t="s">
        <v>582</v>
      </c>
      <c r="B2752" s="106">
        <v>3</v>
      </c>
      <c r="C2752" s="110">
        <v>0.0006336432030352643</v>
      </c>
      <c r="D2752" s="106" t="s">
        <v>438</v>
      </c>
      <c r="E2752" s="106" t="b">
        <v>0</v>
      </c>
      <c r="F2752" s="106" t="b">
        <v>0</v>
      </c>
      <c r="G2752" s="106" t="b">
        <v>0</v>
      </c>
    </row>
    <row r="2753" spans="1:7" ht="15">
      <c r="A2753" s="108" t="s">
        <v>1298</v>
      </c>
      <c r="B2753" s="106">
        <v>3</v>
      </c>
      <c r="C2753" s="110">
        <v>0.0006336432030352643</v>
      </c>
      <c r="D2753" s="106" t="s">
        <v>438</v>
      </c>
      <c r="E2753" s="106" t="b">
        <v>0</v>
      </c>
      <c r="F2753" s="106" t="b">
        <v>0</v>
      </c>
      <c r="G2753" s="106" t="b">
        <v>0</v>
      </c>
    </row>
    <row r="2754" spans="1:7" ht="15">
      <c r="A2754" s="108" t="s">
        <v>1014</v>
      </c>
      <c r="B2754" s="106">
        <v>3</v>
      </c>
      <c r="C2754" s="110">
        <v>0.0008516229247325716</v>
      </c>
      <c r="D2754" s="106" t="s">
        <v>438</v>
      </c>
      <c r="E2754" s="106" t="b">
        <v>0</v>
      </c>
      <c r="F2754" s="106" t="b">
        <v>0</v>
      </c>
      <c r="G2754" s="106" t="b">
        <v>0</v>
      </c>
    </row>
    <row r="2755" spans="1:7" ht="15">
      <c r="A2755" s="108" t="s">
        <v>736</v>
      </c>
      <c r="B2755" s="106">
        <v>3</v>
      </c>
      <c r="C2755" s="110">
        <v>0.0008516229247325716</v>
      </c>
      <c r="D2755" s="106" t="s">
        <v>438</v>
      </c>
      <c r="E2755" s="106" t="b">
        <v>0</v>
      </c>
      <c r="F2755" s="106" t="b">
        <v>0</v>
      </c>
      <c r="G2755" s="106" t="b">
        <v>0</v>
      </c>
    </row>
    <row r="2756" spans="1:7" ht="15">
      <c r="A2756" s="108" t="s">
        <v>1308</v>
      </c>
      <c r="B2756" s="106">
        <v>3</v>
      </c>
      <c r="C2756" s="110">
        <v>0.0008516229247325716</v>
      </c>
      <c r="D2756" s="106" t="s">
        <v>438</v>
      </c>
      <c r="E2756" s="106" t="b">
        <v>0</v>
      </c>
      <c r="F2756" s="106" t="b">
        <v>0</v>
      </c>
      <c r="G2756" s="106" t="b">
        <v>0</v>
      </c>
    </row>
    <row r="2757" spans="1:7" ht="15">
      <c r="A2757" s="108" t="s">
        <v>864</v>
      </c>
      <c r="B2757" s="106">
        <v>3</v>
      </c>
      <c r="C2757" s="110">
        <v>0.0008516229247325716</v>
      </c>
      <c r="D2757" s="106" t="s">
        <v>438</v>
      </c>
      <c r="E2757" s="106" t="b">
        <v>0</v>
      </c>
      <c r="F2757" s="106" t="b">
        <v>0</v>
      </c>
      <c r="G2757" s="106" t="b">
        <v>0</v>
      </c>
    </row>
    <row r="2758" spans="1:7" ht="15">
      <c r="A2758" s="108" t="s">
        <v>1297</v>
      </c>
      <c r="B2758" s="106">
        <v>3</v>
      </c>
      <c r="C2758" s="110">
        <v>0.0008516229247325716</v>
      </c>
      <c r="D2758" s="106" t="s">
        <v>438</v>
      </c>
      <c r="E2758" s="106" t="b">
        <v>0</v>
      </c>
      <c r="F2758" s="106" t="b">
        <v>0</v>
      </c>
      <c r="G2758" s="106" t="b">
        <v>0</v>
      </c>
    </row>
    <row r="2759" spans="1:7" ht="15">
      <c r="A2759" s="108" t="s">
        <v>975</v>
      </c>
      <c r="B2759" s="106">
        <v>2</v>
      </c>
      <c r="C2759" s="110">
        <v>0.0004224288020235096</v>
      </c>
      <c r="D2759" s="106" t="s">
        <v>438</v>
      </c>
      <c r="E2759" s="106" t="b">
        <v>0</v>
      </c>
      <c r="F2759" s="106" t="b">
        <v>0</v>
      </c>
      <c r="G2759" s="106" t="b">
        <v>0</v>
      </c>
    </row>
    <row r="2760" spans="1:7" ht="15">
      <c r="A2760" s="108" t="s">
        <v>753</v>
      </c>
      <c r="B2760" s="106">
        <v>2</v>
      </c>
      <c r="C2760" s="110">
        <v>0.0004224288020235096</v>
      </c>
      <c r="D2760" s="106" t="s">
        <v>438</v>
      </c>
      <c r="E2760" s="106" t="b">
        <v>0</v>
      </c>
      <c r="F2760" s="106" t="b">
        <v>0</v>
      </c>
      <c r="G2760" s="106" t="b">
        <v>0</v>
      </c>
    </row>
    <row r="2761" spans="1:7" ht="15">
      <c r="A2761" s="108" t="s">
        <v>929</v>
      </c>
      <c r="B2761" s="106">
        <v>2</v>
      </c>
      <c r="C2761" s="110">
        <v>0.0004224288020235096</v>
      </c>
      <c r="D2761" s="106" t="s">
        <v>438</v>
      </c>
      <c r="E2761" s="106" t="b">
        <v>0</v>
      </c>
      <c r="F2761" s="106" t="b">
        <v>0</v>
      </c>
      <c r="G2761" s="106" t="b">
        <v>0</v>
      </c>
    </row>
    <row r="2762" spans="1:7" ht="15">
      <c r="A2762" s="108" t="s">
        <v>1127</v>
      </c>
      <c r="B2762" s="106">
        <v>2</v>
      </c>
      <c r="C2762" s="110">
        <v>0.0004224288020235096</v>
      </c>
      <c r="D2762" s="106" t="s">
        <v>438</v>
      </c>
      <c r="E2762" s="106" t="b">
        <v>0</v>
      </c>
      <c r="F2762" s="106" t="b">
        <v>0</v>
      </c>
      <c r="G2762" s="106" t="b">
        <v>0</v>
      </c>
    </row>
    <row r="2763" spans="1:7" ht="15">
      <c r="A2763" s="108" t="s">
        <v>517</v>
      </c>
      <c r="B2763" s="106">
        <v>2</v>
      </c>
      <c r="C2763" s="110">
        <v>0.0004224288020235096</v>
      </c>
      <c r="D2763" s="106" t="s">
        <v>438</v>
      </c>
      <c r="E2763" s="106" t="b">
        <v>0</v>
      </c>
      <c r="F2763" s="106" t="b">
        <v>0</v>
      </c>
      <c r="G2763" s="106" t="b">
        <v>0</v>
      </c>
    </row>
    <row r="2764" spans="1:7" ht="15">
      <c r="A2764" s="108" t="s">
        <v>1068</v>
      </c>
      <c r="B2764" s="106">
        <v>2</v>
      </c>
      <c r="C2764" s="110">
        <v>0.0004224288020235096</v>
      </c>
      <c r="D2764" s="106" t="s">
        <v>438</v>
      </c>
      <c r="E2764" s="106" t="b">
        <v>0</v>
      </c>
      <c r="F2764" s="106" t="b">
        <v>0</v>
      </c>
      <c r="G2764" s="106" t="b">
        <v>0</v>
      </c>
    </row>
    <row r="2765" spans="1:7" ht="15">
      <c r="A2765" s="108" t="s">
        <v>2006</v>
      </c>
      <c r="B2765" s="106">
        <v>2</v>
      </c>
      <c r="C2765" s="110">
        <v>0.000567748616488381</v>
      </c>
      <c r="D2765" s="106" t="s">
        <v>438</v>
      </c>
      <c r="E2765" s="106" t="b">
        <v>0</v>
      </c>
      <c r="F2765" s="106" t="b">
        <v>0</v>
      </c>
      <c r="G2765" s="106" t="b">
        <v>0</v>
      </c>
    </row>
    <row r="2766" spans="1:7" ht="15">
      <c r="A2766" s="108" t="s">
        <v>2007</v>
      </c>
      <c r="B2766" s="106">
        <v>2</v>
      </c>
      <c r="C2766" s="110">
        <v>0.000567748616488381</v>
      </c>
      <c r="D2766" s="106" t="s">
        <v>438</v>
      </c>
      <c r="E2766" s="106" t="b">
        <v>0</v>
      </c>
      <c r="F2766" s="106" t="b">
        <v>0</v>
      </c>
      <c r="G2766" s="106" t="b">
        <v>0</v>
      </c>
    </row>
    <row r="2767" spans="1:7" ht="15">
      <c r="A2767" s="108" t="s">
        <v>1102</v>
      </c>
      <c r="B2767" s="106">
        <v>2</v>
      </c>
      <c r="C2767" s="110">
        <v>0.0004224288020235096</v>
      </c>
      <c r="D2767" s="106" t="s">
        <v>438</v>
      </c>
      <c r="E2767" s="106" t="b">
        <v>0</v>
      </c>
      <c r="F2767" s="106" t="b">
        <v>0</v>
      </c>
      <c r="G2767" s="106" t="b">
        <v>0</v>
      </c>
    </row>
    <row r="2768" spans="1:7" ht="15">
      <c r="A2768" s="108" t="s">
        <v>1713</v>
      </c>
      <c r="B2768" s="106">
        <v>2</v>
      </c>
      <c r="C2768" s="110">
        <v>0.0004224288020235096</v>
      </c>
      <c r="D2768" s="106" t="s">
        <v>438</v>
      </c>
      <c r="E2768" s="106" t="b">
        <v>0</v>
      </c>
      <c r="F2768" s="106" t="b">
        <v>0</v>
      </c>
      <c r="G2768" s="106" t="b">
        <v>0</v>
      </c>
    </row>
    <row r="2769" spans="1:7" ht="15">
      <c r="A2769" s="108" t="s">
        <v>2008</v>
      </c>
      <c r="B2769" s="106">
        <v>2</v>
      </c>
      <c r="C2769" s="110">
        <v>0.000567748616488381</v>
      </c>
      <c r="D2769" s="106" t="s">
        <v>438</v>
      </c>
      <c r="E2769" s="106" t="b">
        <v>0</v>
      </c>
      <c r="F2769" s="106" t="b">
        <v>0</v>
      </c>
      <c r="G2769" s="106" t="b">
        <v>0</v>
      </c>
    </row>
    <row r="2770" spans="1:7" ht="15">
      <c r="A2770" s="108" t="s">
        <v>745</v>
      </c>
      <c r="B2770" s="106">
        <v>2</v>
      </c>
      <c r="C2770" s="110">
        <v>0.000567748616488381</v>
      </c>
      <c r="D2770" s="106" t="s">
        <v>438</v>
      </c>
      <c r="E2770" s="106" t="b">
        <v>0</v>
      </c>
      <c r="F2770" s="106" t="b">
        <v>0</v>
      </c>
      <c r="G2770" s="106" t="b">
        <v>0</v>
      </c>
    </row>
    <row r="2771" spans="1:7" ht="15">
      <c r="A2771" s="108" t="s">
        <v>1892</v>
      </c>
      <c r="B2771" s="106">
        <v>2</v>
      </c>
      <c r="C2771" s="110">
        <v>0.0004224288020235096</v>
      </c>
      <c r="D2771" s="106" t="s">
        <v>438</v>
      </c>
      <c r="E2771" s="106" t="b">
        <v>0</v>
      </c>
      <c r="F2771" s="106" t="b">
        <v>0</v>
      </c>
      <c r="G2771" s="106" t="b">
        <v>0</v>
      </c>
    </row>
    <row r="2772" spans="1:7" ht="15">
      <c r="A2772" s="108" t="s">
        <v>1090</v>
      </c>
      <c r="B2772" s="106">
        <v>2</v>
      </c>
      <c r="C2772" s="110">
        <v>0.0004224288020235096</v>
      </c>
      <c r="D2772" s="106" t="s">
        <v>438</v>
      </c>
      <c r="E2772" s="106" t="b">
        <v>0</v>
      </c>
      <c r="F2772" s="106" t="b">
        <v>0</v>
      </c>
      <c r="G2772" s="106" t="b">
        <v>0</v>
      </c>
    </row>
    <row r="2773" spans="1:7" ht="15">
      <c r="A2773" s="108" t="s">
        <v>500</v>
      </c>
      <c r="B2773" s="106">
        <v>2</v>
      </c>
      <c r="C2773" s="110">
        <v>0.000567748616488381</v>
      </c>
      <c r="D2773" s="106" t="s">
        <v>438</v>
      </c>
      <c r="E2773" s="106" t="b">
        <v>0</v>
      </c>
      <c r="F2773" s="106" t="b">
        <v>0</v>
      </c>
      <c r="G2773" s="106" t="b">
        <v>0</v>
      </c>
    </row>
    <row r="2774" spans="1:7" ht="15">
      <c r="A2774" s="108" t="s">
        <v>790</v>
      </c>
      <c r="B2774" s="106">
        <v>2</v>
      </c>
      <c r="C2774" s="110">
        <v>0.0004224288020235096</v>
      </c>
      <c r="D2774" s="106" t="s">
        <v>438</v>
      </c>
      <c r="E2774" s="106" t="b">
        <v>0</v>
      </c>
      <c r="F2774" s="106" t="b">
        <v>0</v>
      </c>
      <c r="G2774" s="106" t="b">
        <v>0</v>
      </c>
    </row>
    <row r="2775" spans="1:7" ht="15">
      <c r="A2775" s="108" t="s">
        <v>1837</v>
      </c>
      <c r="B2775" s="106">
        <v>2</v>
      </c>
      <c r="C2775" s="110">
        <v>0.0004224288020235096</v>
      </c>
      <c r="D2775" s="106" t="s">
        <v>438</v>
      </c>
      <c r="E2775" s="106" t="b">
        <v>0</v>
      </c>
      <c r="F2775" s="106" t="b">
        <v>0</v>
      </c>
      <c r="G2775" s="106" t="b">
        <v>0</v>
      </c>
    </row>
    <row r="2776" spans="1:7" ht="15">
      <c r="A2776" s="108" t="s">
        <v>1825</v>
      </c>
      <c r="B2776" s="106">
        <v>2</v>
      </c>
      <c r="C2776" s="110">
        <v>0.0004224288020235096</v>
      </c>
      <c r="D2776" s="106" t="s">
        <v>438</v>
      </c>
      <c r="E2776" s="106" t="b">
        <v>0</v>
      </c>
      <c r="F2776" s="106" t="b">
        <v>0</v>
      </c>
      <c r="G2776" s="106" t="b">
        <v>0</v>
      </c>
    </row>
    <row r="2777" spans="1:7" ht="15">
      <c r="A2777" s="108" t="s">
        <v>786</v>
      </c>
      <c r="B2777" s="106">
        <v>2</v>
      </c>
      <c r="C2777" s="110">
        <v>0.0004224288020235096</v>
      </c>
      <c r="D2777" s="106" t="s">
        <v>438</v>
      </c>
      <c r="E2777" s="106" t="b">
        <v>0</v>
      </c>
      <c r="F2777" s="106" t="b">
        <v>0</v>
      </c>
      <c r="G2777" s="106" t="b">
        <v>0</v>
      </c>
    </row>
    <row r="2778" spans="1:7" ht="15">
      <c r="A2778" s="108" t="s">
        <v>1920</v>
      </c>
      <c r="B2778" s="106">
        <v>2</v>
      </c>
      <c r="C2778" s="110">
        <v>0.0004224288020235096</v>
      </c>
      <c r="D2778" s="106" t="s">
        <v>438</v>
      </c>
      <c r="E2778" s="106" t="b">
        <v>0</v>
      </c>
      <c r="F2778" s="106" t="b">
        <v>0</v>
      </c>
      <c r="G2778" s="106" t="b">
        <v>0</v>
      </c>
    </row>
    <row r="2779" spans="1:7" ht="15">
      <c r="A2779" s="108" t="s">
        <v>1921</v>
      </c>
      <c r="B2779" s="106">
        <v>2</v>
      </c>
      <c r="C2779" s="110">
        <v>0.000567748616488381</v>
      </c>
      <c r="D2779" s="106" t="s">
        <v>438</v>
      </c>
      <c r="E2779" s="106" t="b">
        <v>0</v>
      </c>
      <c r="F2779" s="106" t="b">
        <v>0</v>
      </c>
      <c r="G2779" s="106" t="b">
        <v>0</v>
      </c>
    </row>
    <row r="2780" spans="1:7" ht="15">
      <c r="A2780" s="108" t="s">
        <v>1632</v>
      </c>
      <c r="B2780" s="106">
        <v>2</v>
      </c>
      <c r="C2780" s="110">
        <v>0.0004224288020235096</v>
      </c>
      <c r="D2780" s="106" t="s">
        <v>438</v>
      </c>
      <c r="E2780" s="106" t="b">
        <v>0</v>
      </c>
      <c r="F2780" s="106" t="b">
        <v>0</v>
      </c>
      <c r="G2780" s="106" t="b">
        <v>0</v>
      </c>
    </row>
    <row r="2781" spans="1:7" ht="15">
      <c r="A2781" s="108" t="s">
        <v>1922</v>
      </c>
      <c r="B2781" s="106">
        <v>2</v>
      </c>
      <c r="C2781" s="110">
        <v>0.0004224288020235096</v>
      </c>
      <c r="D2781" s="106" t="s">
        <v>438</v>
      </c>
      <c r="E2781" s="106" t="b">
        <v>0</v>
      </c>
      <c r="F2781" s="106" t="b">
        <v>0</v>
      </c>
      <c r="G2781" s="106" t="b">
        <v>0</v>
      </c>
    </row>
    <row r="2782" spans="1:7" ht="15">
      <c r="A2782" s="108" t="s">
        <v>1923</v>
      </c>
      <c r="B2782" s="106">
        <v>2</v>
      </c>
      <c r="C2782" s="110">
        <v>0.0004224288020235096</v>
      </c>
      <c r="D2782" s="106" t="s">
        <v>438</v>
      </c>
      <c r="E2782" s="106" t="b">
        <v>0</v>
      </c>
      <c r="F2782" s="106" t="b">
        <v>0</v>
      </c>
      <c r="G2782" s="106" t="b">
        <v>0</v>
      </c>
    </row>
    <row r="2783" spans="1:7" ht="15">
      <c r="A2783" s="108" t="s">
        <v>1926</v>
      </c>
      <c r="B2783" s="106">
        <v>2</v>
      </c>
      <c r="C2783" s="110">
        <v>0.000567748616488381</v>
      </c>
      <c r="D2783" s="106" t="s">
        <v>438</v>
      </c>
      <c r="E2783" s="106" t="b">
        <v>0</v>
      </c>
      <c r="F2783" s="106" t="b">
        <v>0</v>
      </c>
      <c r="G2783" s="106" t="b">
        <v>0</v>
      </c>
    </row>
    <row r="2784" spans="1:7" ht="15">
      <c r="A2784" s="108" t="s">
        <v>1251</v>
      </c>
      <c r="B2784" s="106">
        <v>2</v>
      </c>
      <c r="C2784" s="110">
        <v>0.000567748616488381</v>
      </c>
      <c r="D2784" s="106" t="s">
        <v>438</v>
      </c>
      <c r="E2784" s="106" t="b">
        <v>0</v>
      </c>
      <c r="F2784" s="106" t="b">
        <v>0</v>
      </c>
      <c r="G2784" s="106" t="b">
        <v>0</v>
      </c>
    </row>
    <row r="2785" spans="1:7" ht="15">
      <c r="A2785" s="108" t="s">
        <v>1927</v>
      </c>
      <c r="B2785" s="106">
        <v>2</v>
      </c>
      <c r="C2785" s="110">
        <v>0.0004224288020235096</v>
      </c>
      <c r="D2785" s="106" t="s">
        <v>438</v>
      </c>
      <c r="E2785" s="106" t="b">
        <v>0</v>
      </c>
      <c r="F2785" s="106" t="b">
        <v>0</v>
      </c>
      <c r="G2785" s="106" t="b">
        <v>0</v>
      </c>
    </row>
    <row r="2786" spans="1:7" ht="15">
      <c r="A2786" s="108" t="s">
        <v>1227</v>
      </c>
      <c r="B2786" s="106">
        <v>2</v>
      </c>
      <c r="C2786" s="110">
        <v>0.0004224288020235096</v>
      </c>
      <c r="D2786" s="106" t="s">
        <v>438</v>
      </c>
      <c r="E2786" s="106" t="b">
        <v>0</v>
      </c>
      <c r="F2786" s="106" t="b">
        <v>0</v>
      </c>
      <c r="G2786" s="106" t="b">
        <v>0</v>
      </c>
    </row>
    <row r="2787" spans="1:7" ht="15">
      <c r="A2787" s="108" t="s">
        <v>1858</v>
      </c>
      <c r="B2787" s="106">
        <v>2</v>
      </c>
      <c r="C2787" s="110">
        <v>0.0004224288020235096</v>
      </c>
      <c r="D2787" s="106" t="s">
        <v>438</v>
      </c>
      <c r="E2787" s="106" t="b">
        <v>0</v>
      </c>
      <c r="F2787" s="106" t="b">
        <v>0</v>
      </c>
      <c r="G2787" s="106" t="b">
        <v>0</v>
      </c>
    </row>
    <row r="2788" spans="1:7" ht="15">
      <c r="A2788" s="108" t="s">
        <v>1831</v>
      </c>
      <c r="B2788" s="106">
        <v>2</v>
      </c>
      <c r="C2788" s="110">
        <v>0.0004224288020235096</v>
      </c>
      <c r="D2788" s="106" t="s">
        <v>438</v>
      </c>
      <c r="E2788" s="106" t="b">
        <v>0</v>
      </c>
      <c r="F2788" s="106" t="b">
        <v>0</v>
      </c>
      <c r="G2788" s="106" t="b">
        <v>0</v>
      </c>
    </row>
    <row r="2789" spans="1:7" ht="15">
      <c r="A2789" s="108" t="s">
        <v>1156</v>
      </c>
      <c r="B2789" s="106">
        <v>2</v>
      </c>
      <c r="C2789" s="110">
        <v>0.0004224288020235096</v>
      </c>
      <c r="D2789" s="106" t="s">
        <v>438</v>
      </c>
      <c r="E2789" s="106" t="b">
        <v>0</v>
      </c>
      <c r="F2789" s="106" t="b">
        <v>0</v>
      </c>
      <c r="G2789" s="106" t="b">
        <v>0</v>
      </c>
    </row>
    <row r="2790" spans="1:7" ht="15">
      <c r="A2790" s="108" t="s">
        <v>925</v>
      </c>
      <c r="B2790" s="106">
        <v>2</v>
      </c>
      <c r="C2790" s="110">
        <v>0.0004224288020235096</v>
      </c>
      <c r="D2790" s="106" t="s">
        <v>438</v>
      </c>
      <c r="E2790" s="106" t="b">
        <v>0</v>
      </c>
      <c r="F2790" s="106" t="b">
        <v>0</v>
      </c>
      <c r="G2790" s="106" t="b">
        <v>0</v>
      </c>
    </row>
    <row r="2791" spans="1:7" ht="15">
      <c r="A2791" s="108" t="s">
        <v>632</v>
      </c>
      <c r="B2791" s="106">
        <v>2</v>
      </c>
      <c r="C2791" s="110">
        <v>0.0004224288020235096</v>
      </c>
      <c r="D2791" s="106" t="s">
        <v>438</v>
      </c>
      <c r="E2791" s="106" t="b">
        <v>0</v>
      </c>
      <c r="F2791" s="106" t="b">
        <v>0</v>
      </c>
      <c r="G2791" s="106" t="b">
        <v>0</v>
      </c>
    </row>
    <row r="2792" spans="1:7" ht="15">
      <c r="A2792" s="108" t="s">
        <v>1874</v>
      </c>
      <c r="B2792" s="106">
        <v>2</v>
      </c>
      <c r="C2792" s="110">
        <v>0.0004224288020235096</v>
      </c>
      <c r="D2792" s="106" t="s">
        <v>438</v>
      </c>
      <c r="E2792" s="106" t="b">
        <v>0</v>
      </c>
      <c r="F2792" s="106" t="b">
        <v>0</v>
      </c>
      <c r="G2792" s="106" t="b">
        <v>0</v>
      </c>
    </row>
    <row r="2793" spans="1:7" ht="15">
      <c r="A2793" s="108" t="s">
        <v>1930</v>
      </c>
      <c r="B2793" s="106">
        <v>2</v>
      </c>
      <c r="C2793" s="110">
        <v>0.0004224288020235096</v>
      </c>
      <c r="D2793" s="106" t="s">
        <v>438</v>
      </c>
      <c r="E2793" s="106" t="b">
        <v>0</v>
      </c>
      <c r="F2793" s="106" t="b">
        <v>0</v>
      </c>
      <c r="G2793" s="106" t="b">
        <v>0</v>
      </c>
    </row>
    <row r="2794" spans="1:7" ht="15">
      <c r="A2794" s="108" t="s">
        <v>1125</v>
      </c>
      <c r="B2794" s="106">
        <v>2</v>
      </c>
      <c r="C2794" s="110">
        <v>0.000567748616488381</v>
      </c>
      <c r="D2794" s="106" t="s">
        <v>438</v>
      </c>
      <c r="E2794" s="106" t="b">
        <v>0</v>
      </c>
      <c r="F2794" s="106" t="b">
        <v>0</v>
      </c>
      <c r="G2794" s="106" t="b">
        <v>0</v>
      </c>
    </row>
    <row r="2795" spans="1:7" ht="15">
      <c r="A2795" s="108" t="s">
        <v>658</v>
      </c>
      <c r="B2795" s="106">
        <v>2</v>
      </c>
      <c r="C2795" s="110">
        <v>0.0004224288020235096</v>
      </c>
      <c r="D2795" s="106" t="s">
        <v>438</v>
      </c>
      <c r="E2795" s="106" t="b">
        <v>0</v>
      </c>
      <c r="F2795" s="106" t="b">
        <v>0</v>
      </c>
      <c r="G2795" s="106" t="b">
        <v>0</v>
      </c>
    </row>
    <row r="2796" spans="1:7" ht="15">
      <c r="A2796" s="108" t="s">
        <v>1841</v>
      </c>
      <c r="B2796" s="106">
        <v>2</v>
      </c>
      <c r="C2796" s="110">
        <v>0.0004224288020235096</v>
      </c>
      <c r="D2796" s="106" t="s">
        <v>438</v>
      </c>
      <c r="E2796" s="106" t="b">
        <v>0</v>
      </c>
      <c r="F2796" s="106" t="b">
        <v>0</v>
      </c>
      <c r="G2796" s="106" t="b">
        <v>0</v>
      </c>
    </row>
    <row r="2797" spans="1:7" ht="15">
      <c r="A2797" s="108" t="s">
        <v>1290</v>
      </c>
      <c r="B2797" s="106">
        <v>2</v>
      </c>
      <c r="C2797" s="110">
        <v>0.0004224288020235096</v>
      </c>
      <c r="D2797" s="106" t="s">
        <v>438</v>
      </c>
      <c r="E2797" s="106" t="b">
        <v>0</v>
      </c>
      <c r="F2797" s="106" t="b">
        <v>0</v>
      </c>
      <c r="G2797" s="106" t="b">
        <v>0</v>
      </c>
    </row>
    <row r="2798" spans="1:7" ht="15">
      <c r="A2798" s="108" t="s">
        <v>596</v>
      </c>
      <c r="B2798" s="106">
        <v>2</v>
      </c>
      <c r="C2798" s="110">
        <v>0.0004224288020235096</v>
      </c>
      <c r="D2798" s="106" t="s">
        <v>438</v>
      </c>
      <c r="E2798" s="106" t="b">
        <v>0</v>
      </c>
      <c r="F2798" s="106" t="b">
        <v>0</v>
      </c>
      <c r="G2798" s="106" t="b">
        <v>0</v>
      </c>
    </row>
    <row r="2799" spans="1:7" ht="15">
      <c r="A2799" s="108" t="s">
        <v>1705</v>
      </c>
      <c r="B2799" s="106">
        <v>2</v>
      </c>
      <c r="C2799" s="110">
        <v>0.000567748616488381</v>
      </c>
      <c r="D2799" s="106" t="s">
        <v>438</v>
      </c>
      <c r="E2799" s="106" t="b">
        <v>0</v>
      </c>
      <c r="F2799" s="106" t="b">
        <v>0</v>
      </c>
      <c r="G2799" s="106" t="b">
        <v>0</v>
      </c>
    </row>
    <row r="2800" spans="1:7" ht="15">
      <c r="A2800" s="108" t="s">
        <v>622</v>
      </c>
      <c r="B2800" s="106">
        <v>2</v>
      </c>
      <c r="C2800" s="110">
        <v>0.0004224288020235096</v>
      </c>
      <c r="D2800" s="106" t="s">
        <v>438</v>
      </c>
      <c r="E2800" s="106" t="b">
        <v>0</v>
      </c>
      <c r="F2800" s="106" t="b">
        <v>0</v>
      </c>
      <c r="G2800" s="106" t="b">
        <v>0</v>
      </c>
    </row>
    <row r="2801" spans="1:7" ht="15">
      <c r="A2801" s="108" t="s">
        <v>893</v>
      </c>
      <c r="B2801" s="106">
        <v>2</v>
      </c>
      <c r="C2801" s="110">
        <v>0.0004224288020235096</v>
      </c>
      <c r="D2801" s="106" t="s">
        <v>438</v>
      </c>
      <c r="E2801" s="106" t="b">
        <v>0</v>
      </c>
      <c r="F2801" s="106" t="b">
        <v>0</v>
      </c>
      <c r="G2801" s="106" t="b">
        <v>0</v>
      </c>
    </row>
    <row r="2802" spans="1:7" ht="15">
      <c r="A2802" s="108" t="s">
        <v>639</v>
      </c>
      <c r="B2802" s="106">
        <v>2</v>
      </c>
      <c r="C2802" s="110">
        <v>0.000567748616488381</v>
      </c>
      <c r="D2802" s="106" t="s">
        <v>438</v>
      </c>
      <c r="E2802" s="106" t="b">
        <v>0</v>
      </c>
      <c r="F2802" s="106" t="b">
        <v>0</v>
      </c>
      <c r="G2802" s="106" t="b">
        <v>0</v>
      </c>
    </row>
    <row r="2803" spans="1:7" ht="15">
      <c r="A2803" s="108" t="s">
        <v>640</v>
      </c>
      <c r="B2803" s="106">
        <v>2</v>
      </c>
      <c r="C2803" s="110">
        <v>0.0004224288020235096</v>
      </c>
      <c r="D2803" s="106" t="s">
        <v>438</v>
      </c>
      <c r="E2803" s="106" t="b">
        <v>0</v>
      </c>
      <c r="F2803" s="106" t="b">
        <v>0</v>
      </c>
      <c r="G2803" s="106" t="b">
        <v>0</v>
      </c>
    </row>
    <row r="2804" spans="1:7" ht="15">
      <c r="A2804" s="108" t="s">
        <v>644</v>
      </c>
      <c r="B2804" s="106">
        <v>2</v>
      </c>
      <c r="C2804" s="110">
        <v>0.0004224288020235096</v>
      </c>
      <c r="D2804" s="106" t="s">
        <v>438</v>
      </c>
      <c r="E2804" s="106" t="b">
        <v>0</v>
      </c>
      <c r="F2804" s="106" t="b">
        <v>0</v>
      </c>
      <c r="G2804" s="106" t="b">
        <v>0</v>
      </c>
    </row>
    <row r="2805" spans="1:7" ht="15">
      <c r="A2805" s="108" t="s">
        <v>1103</v>
      </c>
      <c r="B2805" s="106">
        <v>2</v>
      </c>
      <c r="C2805" s="110">
        <v>0.0004224288020235096</v>
      </c>
      <c r="D2805" s="106" t="s">
        <v>438</v>
      </c>
      <c r="E2805" s="106" t="b">
        <v>0</v>
      </c>
      <c r="F2805" s="106" t="b">
        <v>0</v>
      </c>
      <c r="G2805" s="106" t="b">
        <v>0</v>
      </c>
    </row>
    <row r="2806" spans="1:7" ht="15">
      <c r="A2806" s="108" t="s">
        <v>1707</v>
      </c>
      <c r="B2806" s="106">
        <v>2</v>
      </c>
      <c r="C2806" s="110">
        <v>0.000567748616488381</v>
      </c>
      <c r="D2806" s="106" t="s">
        <v>438</v>
      </c>
      <c r="E2806" s="106" t="b">
        <v>0</v>
      </c>
      <c r="F2806" s="106" t="b">
        <v>0</v>
      </c>
      <c r="G2806" s="106" t="b">
        <v>0</v>
      </c>
    </row>
    <row r="2807" spans="1:7" ht="15">
      <c r="A2807" s="108" t="s">
        <v>1708</v>
      </c>
      <c r="B2807" s="106">
        <v>2</v>
      </c>
      <c r="C2807" s="110">
        <v>0.0004224288020235096</v>
      </c>
      <c r="D2807" s="106" t="s">
        <v>438</v>
      </c>
      <c r="E2807" s="106" t="b">
        <v>0</v>
      </c>
      <c r="F2807" s="106" t="b">
        <v>0</v>
      </c>
      <c r="G2807" s="106" t="b">
        <v>0</v>
      </c>
    </row>
    <row r="2808" spans="1:7" ht="15">
      <c r="A2808" s="108" t="s">
        <v>688</v>
      </c>
      <c r="B2808" s="106">
        <v>2</v>
      </c>
      <c r="C2808" s="110">
        <v>0.0004224288020235096</v>
      </c>
      <c r="D2808" s="106" t="s">
        <v>438</v>
      </c>
      <c r="E2808" s="106" t="b">
        <v>0</v>
      </c>
      <c r="F2808" s="106" t="b">
        <v>0</v>
      </c>
      <c r="G2808" s="106" t="b">
        <v>0</v>
      </c>
    </row>
    <row r="2809" spans="1:7" ht="15">
      <c r="A2809" s="108" t="s">
        <v>616</v>
      </c>
      <c r="B2809" s="106">
        <v>2</v>
      </c>
      <c r="C2809" s="110">
        <v>0.0004224288020235096</v>
      </c>
      <c r="D2809" s="106" t="s">
        <v>438</v>
      </c>
      <c r="E2809" s="106" t="b">
        <v>0</v>
      </c>
      <c r="F2809" s="106" t="b">
        <v>0</v>
      </c>
      <c r="G2809" s="106" t="b">
        <v>0</v>
      </c>
    </row>
    <row r="2810" spans="1:7" ht="15">
      <c r="A2810" s="108" t="s">
        <v>1712</v>
      </c>
      <c r="B2810" s="106">
        <v>2</v>
      </c>
      <c r="C2810" s="110">
        <v>0.000567748616488381</v>
      </c>
      <c r="D2810" s="106" t="s">
        <v>438</v>
      </c>
      <c r="E2810" s="106" t="b">
        <v>0</v>
      </c>
      <c r="F2810" s="106" t="b">
        <v>0</v>
      </c>
      <c r="G2810" s="106" t="b">
        <v>0</v>
      </c>
    </row>
    <row r="2811" spans="1:7" ht="15">
      <c r="A2811" s="108" t="s">
        <v>919</v>
      </c>
      <c r="B2811" s="106">
        <v>2</v>
      </c>
      <c r="C2811" s="110">
        <v>0.000567748616488381</v>
      </c>
      <c r="D2811" s="106" t="s">
        <v>438</v>
      </c>
      <c r="E2811" s="106" t="b">
        <v>0</v>
      </c>
      <c r="F2811" s="106" t="b">
        <v>0</v>
      </c>
      <c r="G2811" s="106" t="b">
        <v>0</v>
      </c>
    </row>
    <row r="2812" spans="1:7" ht="15">
      <c r="A2812" s="108" t="s">
        <v>729</v>
      </c>
      <c r="B2812" s="106">
        <v>2</v>
      </c>
      <c r="C2812" s="110">
        <v>0.000567748616488381</v>
      </c>
      <c r="D2812" s="106" t="s">
        <v>438</v>
      </c>
      <c r="E2812" s="106" t="b">
        <v>0</v>
      </c>
      <c r="F2812" s="106" t="b">
        <v>0</v>
      </c>
      <c r="G2812" s="106" t="b">
        <v>0</v>
      </c>
    </row>
    <row r="2813" spans="1:7" ht="15">
      <c r="A2813" s="108" t="s">
        <v>1109</v>
      </c>
      <c r="B2813" s="106">
        <v>2</v>
      </c>
      <c r="C2813" s="110">
        <v>0.0004224288020235096</v>
      </c>
      <c r="D2813" s="106" t="s">
        <v>438</v>
      </c>
      <c r="E2813" s="106" t="b">
        <v>0</v>
      </c>
      <c r="F2813" s="106" t="b">
        <v>0</v>
      </c>
      <c r="G2813" s="106" t="b">
        <v>0</v>
      </c>
    </row>
    <row r="2814" spans="1:7" ht="15">
      <c r="A2814" s="108" t="s">
        <v>878</v>
      </c>
      <c r="B2814" s="106">
        <v>2</v>
      </c>
      <c r="C2814" s="110">
        <v>0.0004224288020235096</v>
      </c>
      <c r="D2814" s="106" t="s">
        <v>438</v>
      </c>
      <c r="E2814" s="106" t="b">
        <v>0</v>
      </c>
      <c r="F2814" s="106" t="b">
        <v>0</v>
      </c>
      <c r="G2814" s="106" t="b">
        <v>0</v>
      </c>
    </row>
    <row r="2815" spans="1:7" ht="15">
      <c r="A2815" s="108" t="s">
        <v>1996</v>
      </c>
      <c r="B2815" s="106">
        <v>2</v>
      </c>
      <c r="C2815" s="110">
        <v>0.000567748616488381</v>
      </c>
      <c r="D2815" s="106" t="s">
        <v>438</v>
      </c>
      <c r="E2815" s="106" t="b">
        <v>0</v>
      </c>
      <c r="F2815" s="106" t="b">
        <v>0</v>
      </c>
      <c r="G2815" s="106" t="b">
        <v>0</v>
      </c>
    </row>
    <row r="2816" spans="1:7" ht="15">
      <c r="A2816" s="108" t="s">
        <v>1277</v>
      </c>
      <c r="B2816" s="106">
        <v>2</v>
      </c>
      <c r="C2816" s="110">
        <v>0.0004224288020235096</v>
      </c>
      <c r="D2816" s="106" t="s">
        <v>438</v>
      </c>
      <c r="E2816" s="106" t="b">
        <v>0</v>
      </c>
      <c r="F2816" s="106" t="b">
        <v>0</v>
      </c>
      <c r="G2816" s="106" t="b">
        <v>0</v>
      </c>
    </row>
    <row r="2817" spans="1:7" ht="15">
      <c r="A2817" s="108" t="s">
        <v>1857</v>
      </c>
      <c r="B2817" s="106">
        <v>2</v>
      </c>
      <c r="C2817" s="110">
        <v>0.0004224288020235096</v>
      </c>
      <c r="D2817" s="106" t="s">
        <v>438</v>
      </c>
      <c r="E2817" s="106" t="b">
        <v>0</v>
      </c>
      <c r="F2817" s="106" t="b">
        <v>0</v>
      </c>
      <c r="G2817" s="106" t="b">
        <v>0</v>
      </c>
    </row>
    <row r="2818" spans="1:7" ht="15">
      <c r="A2818" s="108" t="s">
        <v>990</v>
      </c>
      <c r="B2818" s="106">
        <v>2</v>
      </c>
      <c r="C2818" s="110">
        <v>0.0004224288020235096</v>
      </c>
      <c r="D2818" s="106" t="s">
        <v>438</v>
      </c>
      <c r="E2818" s="106" t="b">
        <v>0</v>
      </c>
      <c r="F2818" s="106" t="b">
        <v>0</v>
      </c>
      <c r="G2818" s="106" t="b">
        <v>0</v>
      </c>
    </row>
    <row r="2819" spans="1:7" ht="15">
      <c r="A2819" s="108" t="s">
        <v>1003</v>
      </c>
      <c r="B2819" s="106">
        <v>2</v>
      </c>
      <c r="C2819" s="110">
        <v>0.0004224288020235096</v>
      </c>
      <c r="D2819" s="106" t="s">
        <v>438</v>
      </c>
      <c r="E2819" s="106" t="b">
        <v>0</v>
      </c>
      <c r="F2819" s="106" t="b">
        <v>0</v>
      </c>
      <c r="G2819" s="106" t="b">
        <v>0</v>
      </c>
    </row>
    <row r="2820" spans="1:7" ht="15">
      <c r="A2820" s="108" t="s">
        <v>862</v>
      </c>
      <c r="B2820" s="106">
        <v>2</v>
      </c>
      <c r="C2820" s="110">
        <v>0.000567748616488381</v>
      </c>
      <c r="D2820" s="106" t="s">
        <v>438</v>
      </c>
      <c r="E2820" s="106" t="b">
        <v>0</v>
      </c>
      <c r="F2820" s="106" t="b">
        <v>0</v>
      </c>
      <c r="G2820" s="106" t="b">
        <v>0</v>
      </c>
    </row>
    <row r="2821" spans="1:7" ht="15">
      <c r="A2821" s="108" t="s">
        <v>731</v>
      </c>
      <c r="B2821" s="106">
        <v>2</v>
      </c>
      <c r="C2821" s="110">
        <v>0.000567748616488381</v>
      </c>
      <c r="D2821" s="106" t="s">
        <v>438</v>
      </c>
      <c r="E2821" s="106" t="b">
        <v>0</v>
      </c>
      <c r="F2821" s="106" t="b">
        <v>0</v>
      </c>
      <c r="G2821" s="106" t="b">
        <v>0</v>
      </c>
    </row>
    <row r="2822" spans="1:7" ht="15">
      <c r="A2822" s="108" t="s">
        <v>1893</v>
      </c>
      <c r="B2822" s="106">
        <v>2</v>
      </c>
      <c r="C2822" s="110">
        <v>0.000567748616488381</v>
      </c>
      <c r="D2822" s="106" t="s">
        <v>438</v>
      </c>
      <c r="E2822" s="106" t="b">
        <v>0</v>
      </c>
      <c r="F2822" s="106" t="b">
        <v>0</v>
      </c>
      <c r="G2822" s="106" t="b">
        <v>0</v>
      </c>
    </row>
    <row r="2823" spans="1:7" ht="15">
      <c r="A2823" s="108" t="s">
        <v>978</v>
      </c>
      <c r="B2823" s="106">
        <v>2</v>
      </c>
      <c r="C2823" s="110">
        <v>0.0004224288020235096</v>
      </c>
      <c r="D2823" s="106" t="s">
        <v>438</v>
      </c>
      <c r="E2823" s="106" t="b">
        <v>0</v>
      </c>
      <c r="F2823" s="106" t="b">
        <v>0</v>
      </c>
      <c r="G2823" s="106" t="b">
        <v>0</v>
      </c>
    </row>
    <row r="2824" spans="1:7" ht="15">
      <c r="A2824" s="108" t="s">
        <v>781</v>
      </c>
      <c r="B2824" s="106">
        <v>2</v>
      </c>
      <c r="C2824" s="110">
        <v>0.000567748616488381</v>
      </c>
      <c r="D2824" s="106" t="s">
        <v>438</v>
      </c>
      <c r="E2824" s="106" t="b">
        <v>0</v>
      </c>
      <c r="F2824" s="106" t="b">
        <v>0</v>
      </c>
      <c r="G2824" s="106" t="b">
        <v>0</v>
      </c>
    </row>
    <row r="2825" spans="1:7" ht="15">
      <c r="A2825" s="108" t="s">
        <v>1229</v>
      </c>
      <c r="B2825" s="106">
        <v>2</v>
      </c>
      <c r="C2825" s="110">
        <v>0.0004224288020235096</v>
      </c>
      <c r="D2825" s="106" t="s">
        <v>438</v>
      </c>
      <c r="E2825" s="106" t="b">
        <v>0</v>
      </c>
      <c r="F2825" s="106" t="b">
        <v>0</v>
      </c>
      <c r="G2825" s="106" t="b">
        <v>0</v>
      </c>
    </row>
    <row r="2826" spans="1:7" ht="15">
      <c r="A2826" s="108" t="s">
        <v>1083</v>
      </c>
      <c r="B2826" s="106">
        <v>2</v>
      </c>
      <c r="C2826" s="110">
        <v>0.000567748616488381</v>
      </c>
      <c r="D2826" s="106" t="s">
        <v>438</v>
      </c>
      <c r="E2826" s="106" t="b">
        <v>0</v>
      </c>
      <c r="F2826" s="106" t="b">
        <v>0</v>
      </c>
      <c r="G2826" s="106" t="b">
        <v>0</v>
      </c>
    </row>
    <row r="2827" spans="1:7" ht="15">
      <c r="A2827" s="108" t="s">
        <v>1121</v>
      </c>
      <c r="B2827" s="106">
        <v>2</v>
      </c>
      <c r="C2827" s="110">
        <v>0.000567748616488381</v>
      </c>
      <c r="D2827" s="106" t="s">
        <v>438</v>
      </c>
      <c r="E2827" s="106" t="b">
        <v>0</v>
      </c>
      <c r="F2827" s="106" t="b">
        <v>0</v>
      </c>
      <c r="G2827" s="106" t="b">
        <v>0</v>
      </c>
    </row>
    <row r="2828" spans="1:7" ht="15">
      <c r="A2828" s="108" t="s">
        <v>927</v>
      </c>
      <c r="B2828" s="106">
        <v>2</v>
      </c>
      <c r="C2828" s="110">
        <v>0.0004224288020235096</v>
      </c>
      <c r="D2828" s="106" t="s">
        <v>438</v>
      </c>
      <c r="E2828" s="106" t="b">
        <v>0</v>
      </c>
      <c r="F2828" s="106" t="b">
        <v>0</v>
      </c>
      <c r="G2828" s="106" t="b">
        <v>0</v>
      </c>
    </row>
    <row r="2829" spans="1:7" ht="15">
      <c r="A2829" s="108" t="s">
        <v>733</v>
      </c>
      <c r="B2829" s="106">
        <v>2</v>
      </c>
      <c r="C2829" s="110">
        <v>0.000567748616488381</v>
      </c>
      <c r="D2829" s="106" t="s">
        <v>438</v>
      </c>
      <c r="E2829" s="106" t="b">
        <v>0</v>
      </c>
      <c r="F2829" s="106" t="b">
        <v>0</v>
      </c>
      <c r="G2829" s="106" t="b">
        <v>0</v>
      </c>
    </row>
    <row r="2830" spans="1:7" ht="15">
      <c r="A2830" s="108" t="s">
        <v>1055</v>
      </c>
      <c r="B2830" s="106">
        <v>2</v>
      </c>
      <c r="C2830" s="110">
        <v>0.0004224288020235096</v>
      </c>
      <c r="D2830" s="106" t="s">
        <v>438</v>
      </c>
      <c r="E2830" s="106" t="b">
        <v>0</v>
      </c>
      <c r="F2830" s="106" t="b">
        <v>0</v>
      </c>
      <c r="G2830" s="106" t="b">
        <v>0</v>
      </c>
    </row>
    <row r="2831" spans="1:7" ht="15">
      <c r="A2831" s="108" t="s">
        <v>1250</v>
      </c>
      <c r="B2831" s="106">
        <v>2</v>
      </c>
      <c r="C2831" s="110">
        <v>0.000567748616488381</v>
      </c>
      <c r="D2831" s="106" t="s">
        <v>438</v>
      </c>
      <c r="E2831" s="106" t="b">
        <v>0</v>
      </c>
      <c r="F2831" s="106" t="b">
        <v>0</v>
      </c>
      <c r="G2831" s="106" t="b">
        <v>0</v>
      </c>
    </row>
    <row r="2832" spans="1:7" ht="15">
      <c r="A2832" s="108" t="s">
        <v>1813</v>
      </c>
      <c r="B2832" s="106">
        <v>2</v>
      </c>
      <c r="C2832" s="110">
        <v>0.000567748616488381</v>
      </c>
      <c r="D2832" s="106" t="s">
        <v>438</v>
      </c>
      <c r="E2832" s="106" t="b">
        <v>0</v>
      </c>
      <c r="F2832" s="106" t="b">
        <v>0</v>
      </c>
      <c r="G2832" s="106" t="b">
        <v>0</v>
      </c>
    </row>
    <row r="2833" spans="1:7" ht="15">
      <c r="A2833" s="108" t="s">
        <v>1815</v>
      </c>
      <c r="B2833" s="106">
        <v>2</v>
      </c>
      <c r="C2833" s="110">
        <v>0.000567748616488381</v>
      </c>
      <c r="D2833" s="106" t="s">
        <v>438</v>
      </c>
      <c r="E2833" s="106" t="b">
        <v>0</v>
      </c>
      <c r="F2833" s="106" t="b">
        <v>0</v>
      </c>
      <c r="G2833" s="106" t="b">
        <v>0</v>
      </c>
    </row>
    <row r="2834" spans="1:7" ht="15">
      <c r="A2834" s="108" t="s">
        <v>1816</v>
      </c>
      <c r="B2834" s="106">
        <v>2</v>
      </c>
      <c r="C2834" s="110">
        <v>0.000567748616488381</v>
      </c>
      <c r="D2834" s="106" t="s">
        <v>438</v>
      </c>
      <c r="E2834" s="106" t="b">
        <v>0</v>
      </c>
      <c r="F2834" s="106" t="b">
        <v>0</v>
      </c>
      <c r="G2834" s="106" t="b">
        <v>0</v>
      </c>
    </row>
    <row r="2835" spans="1:7" ht="15">
      <c r="A2835" s="108" t="s">
        <v>1817</v>
      </c>
      <c r="B2835" s="106">
        <v>2</v>
      </c>
      <c r="C2835" s="110">
        <v>0.000567748616488381</v>
      </c>
      <c r="D2835" s="106" t="s">
        <v>438</v>
      </c>
      <c r="E2835" s="106" t="b">
        <v>0</v>
      </c>
      <c r="F2835" s="106" t="b">
        <v>0</v>
      </c>
      <c r="G2835" s="106" t="b">
        <v>0</v>
      </c>
    </row>
    <row r="2836" spans="1:7" ht="15">
      <c r="A2836" s="108" t="s">
        <v>1818</v>
      </c>
      <c r="B2836" s="106">
        <v>2</v>
      </c>
      <c r="C2836" s="110">
        <v>0.000567748616488381</v>
      </c>
      <c r="D2836" s="106" t="s">
        <v>438</v>
      </c>
      <c r="E2836" s="106" t="b">
        <v>0</v>
      </c>
      <c r="F2836" s="106" t="b">
        <v>0</v>
      </c>
      <c r="G2836" s="106" t="b">
        <v>0</v>
      </c>
    </row>
    <row r="2837" spans="1:7" ht="15">
      <c r="A2837" s="108" t="s">
        <v>1819</v>
      </c>
      <c r="B2837" s="106">
        <v>2</v>
      </c>
      <c r="C2837" s="110">
        <v>0.000567748616488381</v>
      </c>
      <c r="D2837" s="106" t="s">
        <v>438</v>
      </c>
      <c r="E2837" s="106" t="b">
        <v>0</v>
      </c>
      <c r="F2837" s="106" t="b">
        <v>0</v>
      </c>
      <c r="G2837" s="106" t="b">
        <v>0</v>
      </c>
    </row>
    <row r="2838" spans="1:7" ht="15">
      <c r="A2838" s="108" t="s">
        <v>1820</v>
      </c>
      <c r="B2838" s="106">
        <v>2</v>
      </c>
      <c r="C2838" s="110">
        <v>0.000567748616488381</v>
      </c>
      <c r="D2838" s="106" t="s">
        <v>438</v>
      </c>
      <c r="E2838" s="106" t="b">
        <v>0</v>
      </c>
      <c r="F2838" s="106" t="b">
        <v>0</v>
      </c>
      <c r="G2838" s="106" t="b">
        <v>0</v>
      </c>
    </row>
    <row r="2839" spans="1:7" ht="15">
      <c r="A2839" s="108" t="s">
        <v>1821</v>
      </c>
      <c r="B2839" s="106">
        <v>2</v>
      </c>
      <c r="C2839" s="110">
        <v>0.000567748616488381</v>
      </c>
      <c r="D2839" s="106" t="s">
        <v>438</v>
      </c>
      <c r="E2839" s="106" t="b">
        <v>0</v>
      </c>
      <c r="F2839" s="106" t="b">
        <v>0</v>
      </c>
      <c r="G2839" s="106" t="b">
        <v>0</v>
      </c>
    </row>
    <row r="2840" spans="1:7" ht="15">
      <c r="A2840" s="108" t="s">
        <v>693</v>
      </c>
      <c r="B2840" s="106">
        <v>2</v>
      </c>
      <c r="C2840" s="110">
        <v>0.0004224288020235096</v>
      </c>
      <c r="D2840" s="106" t="s">
        <v>438</v>
      </c>
      <c r="E2840" s="106" t="b">
        <v>0</v>
      </c>
      <c r="F2840" s="106" t="b">
        <v>0</v>
      </c>
      <c r="G2840" s="106" t="b">
        <v>0</v>
      </c>
    </row>
    <row r="2841" spans="1:7" ht="15">
      <c r="A2841" s="108" t="s">
        <v>1020</v>
      </c>
      <c r="B2841" s="106">
        <v>2</v>
      </c>
      <c r="C2841" s="110">
        <v>0.0004224288020235096</v>
      </c>
      <c r="D2841" s="106" t="s">
        <v>438</v>
      </c>
      <c r="E2841" s="106" t="b">
        <v>0</v>
      </c>
      <c r="F2841" s="106" t="b">
        <v>0</v>
      </c>
      <c r="G2841" s="106" t="b">
        <v>0</v>
      </c>
    </row>
    <row r="2842" spans="1:7" ht="15">
      <c r="A2842" s="108" t="s">
        <v>994</v>
      </c>
      <c r="B2842" s="106">
        <v>2</v>
      </c>
      <c r="C2842" s="110">
        <v>0.0004224288020235096</v>
      </c>
      <c r="D2842" s="106" t="s">
        <v>438</v>
      </c>
      <c r="E2842" s="106" t="b">
        <v>0</v>
      </c>
      <c r="F2842" s="106" t="b">
        <v>0</v>
      </c>
      <c r="G2842" s="106" t="b">
        <v>0</v>
      </c>
    </row>
    <row r="2843" spans="1:7" ht="15">
      <c r="A2843" s="108" t="s">
        <v>741</v>
      </c>
      <c r="B2843" s="106">
        <v>2</v>
      </c>
      <c r="C2843" s="110">
        <v>0.0004224288020235096</v>
      </c>
      <c r="D2843" s="106" t="s">
        <v>438</v>
      </c>
      <c r="E2843" s="106" t="b">
        <v>0</v>
      </c>
      <c r="F2843" s="106" t="b">
        <v>0</v>
      </c>
      <c r="G2843" s="106" t="b">
        <v>0</v>
      </c>
    </row>
    <row r="2844" spans="1:7" ht="15">
      <c r="A2844" s="108" t="s">
        <v>1822</v>
      </c>
      <c r="B2844" s="106">
        <v>2</v>
      </c>
      <c r="C2844" s="110">
        <v>0.000567748616488381</v>
      </c>
      <c r="D2844" s="106" t="s">
        <v>438</v>
      </c>
      <c r="E2844" s="106" t="b">
        <v>0</v>
      </c>
      <c r="F2844" s="106" t="b">
        <v>0</v>
      </c>
      <c r="G2844" s="106" t="b">
        <v>0</v>
      </c>
    </row>
    <row r="2845" spans="1:7" ht="15">
      <c r="A2845" s="108" t="s">
        <v>702</v>
      </c>
      <c r="B2845" s="106">
        <v>2</v>
      </c>
      <c r="C2845" s="110">
        <v>0.000567748616488381</v>
      </c>
      <c r="D2845" s="106" t="s">
        <v>438</v>
      </c>
      <c r="E2845" s="106" t="b">
        <v>0</v>
      </c>
      <c r="F2845" s="106" t="b">
        <v>0</v>
      </c>
      <c r="G2845" s="106" t="b">
        <v>0</v>
      </c>
    </row>
    <row r="2846" spans="1:7" ht="15">
      <c r="A2846" s="108" t="s">
        <v>560</v>
      </c>
      <c r="B2846" s="106">
        <v>2</v>
      </c>
      <c r="C2846" s="110">
        <v>0.0004224288020235096</v>
      </c>
      <c r="D2846" s="106" t="s">
        <v>438</v>
      </c>
      <c r="E2846" s="106" t="b">
        <v>0</v>
      </c>
      <c r="F2846" s="106" t="b">
        <v>0</v>
      </c>
      <c r="G2846" s="106" t="b">
        <v>0</v>
      </c>
    </row>
    <row r="2847" spans="1:7" ht="15">
      <c r="A2847" s="108" t="s">
        <v>568</v>
      </c>
      <c r="B2847" s="106">
        <v>2</v>
      </c>
      <c r="C2847" s="110">
        <v>0.0004224288020235096</v>
      </c>
      <c r="D2847" s="106" t="s">
        <v>438</v>
      </c>
      <c r="E2847" s="106" t="b">
        <v>0</v>
      </c>
      <c r="F2847" s="106" t="b">
        <v>0</v>
      </c>
      <c r="G2847" s="106" t="b">
        <v>0</v>
      </c>
    </row>
    <row r="2848" spans="1:7" ht="15">
      <c r="A2848" s="108" t="s">
        <v>1824</v>
      </c>
      <c r="B2848" s="106">
        <v>2</v>
      </c>
      <c r="C2848" s="110">
        <v>0.000567748616488381</v>
      </c>
      <c r="D2848" s="106" t="s">
        <v>438</v>
      </c>
      <c r="E2848" s="106" t="b">
        <v>0</v>
      </c>
      <c r="F2848" s="106" t="b">
        <v>0</v>
      </c>
      <c r="G2848" s="106" t="b">
        <v>0</v>
      </c>
    </row>
    <row r="2849" spans="1:7" ht="15">
      <c r="A2849" s="108" t="s">
        <v>882</v>
      </c>
      <c r="B2849" s="106">
        <v>2</v>
      </c>
      <c r="C2849" s="110">
        <v>0.0004224288020235096</v>
      </c>
      <c r="D2849" s="106" t="s">
        <v>438</v>
      </c>
      <c r="E2849" s="106" t="b">
        <v>0</v>
      </c>
      <c r="F2849" s="106" t="b">
        <v>0</v>
      </c>
      <c r="G2849" s="106" t="b">
        <v>0</v>
      </c>
    </row>
    <row r="2850" spans="1:7" ht="15">
      <c r="A2850" s="108" t="s">
        <v>926</v>
      </c>
      <c r="B2850" s="106">
        <v>2</v>
      </c>
      <c r="C2850" s="110">
        <v>0.0004224288020235096</v>
      </c>
      <c r="D2850" s="106" t="s">
        <v>438</v>
      </c>
      <c r="E2850" s="106" t="b">
        <v>0</v>
      </c>
      <c r="F2850" s="106" t="b">
        <v>0</v>
      </c>
      <c r="G2850" s="106" t="b">
        <v>0</v>
      </c>
    </row>
    <row r="2851" spans="1:7" ht="15">
      <c r="A2851" s="108" t="s">
        <v>1740</v>
      </c>
      <c r="B2851" s="106">
        <v>2</v>
      </c>
      <c r="C2851" s="110">
        <v>0.0004224288020235096</v>
      </c>
      <c r="D2851" s="106" t="s">
        <v>438</v>
      </c>
      <c r="E2851" s="106" t="b">
        <v>0</v>
      </c>
      <c r="F2851" s="106" t="b">
        <v>0</v>
      </c>
      <c r="G2851" s="106" t="b">
        <v>0</v>
      </c>
    </row>
    <row r="2852" spans="1:7" ht="15">
      <c r="A2852" s="108" t="s">
        <v>1169</v>
      </c>
      <c r="B2852" s="106">
        <v>2</v>
      </c>
      <c r="C2852" s="110">
        <v>0.0004224288020235096</v>
      </c>
      <c r="D2852" s="106" t="s">
        <v>438</v>
      </c>
      <c r="E2852" s="106" t="b">
        <v>0</v>
      </c>
      <c r="F2852" s="106" t="b">
        <v>0</v>
      </c>
      <c r="G2852" s="106" t="b">
        <v>0</v>
      </c>
    </row>
    <row r="2853" spans="1:7" ht="15">
      <c r="A2853" s="108" t="s">
        <v>621</v>
      </c>
      <c r="B2853" s="106">
        <v>2</v>
      </c>
      <c r="C2853" s="110">
        <v>0.000567748616488381</v>
      </c>
      <c r="D2853" s="106" t="s">
        <v>438</v>
      </c>
      <c r="E2853" s="106" t="b">
        <v>0</v>
      </c>
      <c r="F2853" s="106" t="b">
        <v>0</v>
      </c>
      <c r="G2853" s="106" t="b">
        <v>0</v>
      </c>
    </row>
    <row r="2854" spans="1:7" ht="15">
      <c r="A2854" s="108" t="s">
        <v>800</v>
      </c>
      <c r="B2854" s="106">
        <v>2</v>
      </c>
      <c r="C2854" s="110">
        <v>0.000567748616488381</v>
      </c>
      <c r="D2854" s="106" t="s">
        <v>438</v>
      </c>
      <c r="E2854" s="106" t="b">
        <v>0</v>
      </c>
      <c r="F2854" s="106" t="b">
        <v>0</v>
      </c>
      <c r="G2854" s="106" t="b">
        <v>0</v>
      </c>
    </row>
    <row r="2855" spans="1:7" ht="15">
      <c r="A2855" s="108" t="s">
        <v>907</v>
      </c>
      <c r="B2855" s="106">
        <v>2</v>
      </c>
      <c r="C2855" s="110">
        <v>0.0004224288020235096</v>
      </c>
      <c r="D2855" s="106" t="s">
        <v>438</v>
      </c>
      <c r="E2855" s="106" t="b">
        <v>0</v>
      </c>
      <c r="F2855" s="106" t="b">
        <v>0</v>
      </c>
      <c r="G2855" s="106" t="b">
        <v>0</v>
      </c>
    </row>
    <row r="2856" spans="1:7" ht="15">
      <c r="A2856" s="108" t="s">
        <v>1235</v>
      </c>
      <c r="B2856" s="106">
        <v>2</v>
      </c>
      <c r="C2856" s="110">
        <v>0.000567748616488381</v>
      </c>
      <c r="D2856" s="106" t="s">
        <v>438</v>
      </c>
      <c r="E2856" s="106" t="b">
        <v>0</v>
      </c>
      <c r="F2856" s="106" t="b">
        <v>0</v>
      </c>
      <c r="G2856" s="106" t="b">
        <v>0</v>
      </c>
    </row>
    <row r="2857" spans="1:7" ht="15">
      <c r="A2857" s="108" t="s">
        <v>1239</v>
      </c>
      <c r="B2857" s="106">
        <v>2</v>
      </c>
      <c r="C2857" s="110">
        <v>0.000567748616488381</v>
      </c>
      <c r="D2857" s="106" t="s">
        <v>438</v>
      </c>
      <c r="E2857" s="106" t="b">
        <v>0</v>
      </c>
      <c r="F2857" s="106" t="b">
        <v>0</v>
      </c>
      <c r="G2857" s="106" t="b">
        <v>0</v>
      </c>
    </row>
    <row r="2858" spans="1:7" ht="15">
      <c r="A2858" s="108" t="s">
        <v>1261</v>
      </c>
      <c r="B2858" s="106">
        <v>2</v>
      </c>
      <c r="C2858" s="110">
        <v>0.000567748616488381</v>
      </c>
      <c r="D2858" s="106" t="s">
        <v>438</v>
      </c>
      <c r="E2858" s="106" t="b">
        <v>0</v>
      </c>
      <c r="F2858" s="106" t="b">
        <v>0</v>
      </c>
      <c r="G2858" s="106" t="b">
        <v>0</v>
      </c>
    </row>
    <row r="2859" spans="1:7" ht="15">
      <c r="A2859" s="108" t="s">
        <v>1832</v>
      </c>
      <c r="B2859" s="106">
        <v>2</v>
      </c>
      <c r="C2859" s="110">
        <v>0.0004224288020235096</v>
      </c>
      <c r="D2859" s="106" t="s">
        <v>438</v>
      </c>
      <c r="E2859" s="106" t="b">
        <v>0</v>
      </c>
      <c r="F2859" s="106" t="b">
        <v>0</v>
      </c>
      <c r="G2859" s="106" t="b">
        <v>0</v>
      </c>
    </row>
    <row r="2860" spans="1:7" ht="15">
      <c r="A2860" s="108" t="s">
        <v>1833</v>
      </c>
      <c r="B2860" s="106">
        <v>2</v>
      </c>
      <c r="C2860" s="110">
        <v>0.000567748616488381</v>
      </c>
      <c r="D2860" s="106" t="s">
        <v>438</v>
      </c>
      <c r="E2860" s="106" t="b">
        <v>0</v>
      </c>
      <c r="F2860" s="106" t="b">
        <v>0</v>
      </c>
      <c r="G2860" s="106" t="b">
        <v>0</v>
      </c>
    </row>
    <row r="2861" spans="1:7" ht="15">
      <c r="A2861" s="108" t="s">
        <v>1834</v>
      </c>
      <c r="B2861" s="106">
        <v>2</v>
      </c>
      <c r="C2861" s="110">
        <v>0.0004224288020235096</v>
      </c>
      <c r="D2861" s="106" t="s">
        <v>438</v>
      </c>
      <c r="E2861" s="106" t="b">
        <v>0</v>
      </c>
      <c r="F2861" s="106" t="b">
        <v>0</v>
      </c>
      <c r="G2861" s="106" t="b">
        <v>0</v>
      </c>
    </row>
    <row r="2862" spans="1:7" ht="15">
      <c r="A2862" s="108" t="s">
        <v>623</v>
      </c>
      <c r="B2862" s="106">
        <v>2</v>
      </c>
      <c r="C2862" s="110">
        <v>0.000567748616488381</v>
      </c>
      <c r="D2862" s="106" t="s">
        <v>438</v>
      </c>
      <c r="E2862" s="106" t="b">
        <v>0</v>
      </c>
      <c r="F2862" s="106" t="b">
        <v>0</v>
      </c>
      <c r="G2862" s="106" t="b">
        <v>0</v>
      </c>
    </row>
    <row r="2863" spans="1:7" ht="15">
      <c r="A2863" s="108" t="s">
        <v>1095</v>
      </c>
      <c r="B2863" s="106">
        <v>2</v>
      </c>
      <c r="C2863" s="110">
        <v>0.0004224288020235096</v>
      </c>
      <c r="D2863" s="106" t="s">
        <v>438</v>
      </c>
      <c r="E2863" s="106" t="b">
        <v>0</v>
      </c>
      <c r="F2863" s="106" t="b">
        <v>0</v>
      </c>
      <c r="G2863" s="106" t="b">
        <v>0</v>
      </c>
    </row>
    <row r="2864" spans="1:7" ht="15">
      <c r="A2864" s="108" t="s">
        <v>1836</v>
      </c>
      <c r="B2864" s="106">
        <v>2</v>
      </c>
      <c r="C2864" s="110">
        <v>0.000567748616488381</v>
      </c>
      <c r="D2864" s="106" t="s">
        <v>438</v>
      </c>
      <c r="E2864" s="106" t="b">
        <v>0</v>
      </c>
      <c r="F2864" s="106" t="b">
        <v>0</v>
      </c>
      <c r="G2864" s="106" t="b">
        <v>0</v>
      </c>
    </row>
    <row r="2865" spans="1:7" ht="15">
      <c r="A2865" s="108" t="s">
        <v>1839</v>
      </c>
      <c r="B2865" s="106">
        <v>2</v>
      </c>
      <c r="C2865" s="110">
        <v>0.0004224288020235096</v>
      </c>
      <c r="D2865" s="106" t="s">
        <v>438</v>
      </c>
      <c r="E2865" s="106" t="b">
        <v>0</v>
      </c>
      <c r="F2865" s="106" t="b">
        <v>0</v>
      </c>
      <c r="G2865" s="106" t="b">
        <v>0</v>
      </c>
    </row>
    <row r="2866" spans="1:7" ht="15">
      <c r="A2866" s="108" t="s">
        <v>1840</v>
      </c>
      <c r="B2866" s="106">
        <v>2</v>
      </c>
      <c r="C2866" s="110">
        <v>0.000567748616488381</v>
      </c>
      <c r="D2866" s="106" t="s">
        <v>438</v>
      </c>
      <c r="E2866" s="106" t="b">
        <v>0</v>
      </c>
      <c r="F2866" s="106" t="b">
        <v>0</v>
      </c>
      <c r="G2866" s="106" t="b">
        <v>0</v>
      </c>
    </row>
    <row r="2867" spans="1:7" ht="15">
      <c r="A2867" s="108" t="s">
        <v>617</v>
      </c>
      <c r="B2867" s="106">
        <v>2</v>
      </c>
      <c r="C2867" s="110">
        <v>0.000567748616488381</v>
      </c>
      <c r="D2867" s="106" t="s">
        <v>438</v>
      </c>
      <c r="E2867" s="106" t="b">
        <v>0</v>
      </c>
      <c r="F2867" s="106" t="b">
        <v>0</v>
      </c>
      <c r="G2867" s="106" t="b">
        <v>0</v>
      </c>
    </row>
    <row r="2868" spans="1:7" ht="15">
      <c r="A2868" s="108" t="s">
        <v>1842</v>
      </c>
      <c r="B2868" s="106">
        <v>2</v>
      </c>
      <c r="C2868" s="110">
        <v>0.000567748616488381</v>
      </c>
      <c r="D2868" s="106" t="s">
        <v>438</v>
      </c>
      <c r="E2868" s="106" t="b">
        <v>0</v>
      </c>
      <c r="F2868" s="106" t="b">
        <v>0</v>
      </c>
      <c r="G2868" s="106" t="b">
        <v>0</v>
      </c>
    </row>
    <row r="2869" spans="1:7" ht="15">
      <c r="A2869" s="108" t="s">
        <v>924</v>
      </c>
      <c r="B2869" s="106">
        <v>2</v>
      </c>
      <c r="C2869" s="110">
        <v>0.0004224288020235096</v>
      </c>
      <c r="D2869" s="106" t="s">
        <v>438</v>
      </c>
      <c r="E2869" s="106" t="b">
        <v>0</v>
      </c>
      <c r="F2869" s="106" t="b">
        <v>0</v>
      </c>
      <c r="G2869" s="106" t="b">
        <v>0</v>
      </c>
    </row>
    <row r="2870" spans="1:7" ht="15">
      <c r="A2870" s="108" t="s">
        <v>1843</v>
      </c>
      <c r="B2870" s="106">
        <v>2</v>
      </c>
      <c r="C2870" s="110">
        <v>0.0004224288020235096</v>
      </c>
      <c r="D2870" s="106" t="s">
        <v>438</v>
      </c>
      <c r="E2870" s="106" t="b">
        <v>0</v>
      </c>
      <c r="F2870" s="106" t="b">
        <v>0</v>
      </c>
      <c r="G2870" s="106" t="b">
        <v>0</v>
      </c>
    </row>
    <row r="2871" spans="1:7" ht="15">
      <c r="A2871" s="108" t="s">
        <v>1024</v>
      </c>
      <c r="B2871" s="106">
        <v>2</v>
      </c>
      <c r="C2871" s="110">
        <v>0.000567748616488381</v>
      </c>
      <c r="D2871" s="106" t="s">
        <v>438</v>
      </c>
      <c r="E2871" s="106" t="b">
        <v>0</v>
      </c>
      <c r="F2871" s="106" t="b">
        <v>0</v>
      </c>
      <c r="G2871" s="106" t="b">
        <v>0</v>
      </c>
    </row>
    <row r="2872" spans="1:7" ht="15">
      <c r="A2872" s="108" t="s">
        <v>1158</v>
      </c>
      <c r="B2872" s="106">
        <v>2</v>
      </c>
      <c r="C2872" s="110">
        <v>0.0004224288020235096</v>
      </c>
      <c r="D2872" s="106" t="s">
        <v>438</v>
      </c>
      <c r="E2872" s="106" t="b">
        <v>0</v>
      </c>
      <c r="F2872" s="106" t="b">
        <v>0</v>
      </c>
      <c r="G2872" s="106" t="b">
        <v>0</v>
      </c>
    </row>
    <row r="2873" spans="1:7" ht="15">
      <c r="A2873" s="108" t="s">
        <v>1844</v>
      </c>
      <c r="B2873" s="106">
        <v>2</v>
      </c>
      <c r="C2873" s="110">
        <v>0.000567748616488381</v>
      </c>
      <c r="D2873" s="106" t="s">
        <v>438</v>
      </c>
      <c r="E2873" s="106" t="b">
        <v>0</v>
      </c>
      <c r="F2873" s="106" t="b">
        <v>0</v>
      </c>
      <c r="G2873" s="106" t="b">
        <v>0</v>
      </c>
    </row>
    <row r="2874" spans="1:7" ht="15">
      <c r="A2874" s="108" t="s">
        <v>1845</v>
      </c>
      <c r="B2874" s="106">
        <v>2</v>
      </c>
      <c r="C2874" s="110">
        <v>0.000567748616488381</v>
      </c>
      <c r="D2874" s="106" t="s">
        <v>438</v>
      </c>
      <c r="E2874" s="106" t="b">
        <v>0</v>
      </c>
      <c r="F2874" s="106" t="b">
        <v>0</v>
      </c>
      <c r="G2874" s="106" t="b">
        <v>0</v>
      </c>
    </row>
    <row r="2875" spans="1:7" ht="15">
      <c r="A2875" s="108" t="s">
        <v>1846</v>
      </c>
      <c r="B2875" s="106">
        <v>2</v>
      </c>
      <c r="C2875" s="110">
        <v>0.000567748616488381</v>
      </c>
      <c r="D2875" s="106" t="s">
        <v>438</v>
      </c>
      <c r="E2875" s="106" t="b">
        <v>0</v>
      </c>
      <c r="F2875" s="106" t="b">
        <v>0</v>
      </c>
      <c r="G2875" s="106" t="b">
        <v>0</v>
      </c>
    </row>
    <row r="2876" spans="1:7" ht="15">
      <c r="A2876" s="108" t="s">
        <v>1848</v>
      </c>
      <c r="B2876" s="106">
        <v>2</v>
      </c>
      <c r="C2876" s="110">
        <v>0.000567748616488381</v>
      </c>
      <c r="D2876" s="106" t="s">
        <v>438</v>
      </c>
      <c r="E2876" s="106" t="b">
        <v>0</v>
      </c>
      <c r="F2876" s="106" t="b">
        <v>0</v>
      </c>
      <c r="G2876" s="106" t="b">
        <v>0</v>
      </c>
    </row>
    <row r="2877" spans="1:7" ht="15">
      <c r="A2877" s="108" t="s">
        <v>762</v>
      </c>
      <c r="B2877" s="106">
        <v>2</v>
      </c>
      <c r="C2877" s="110">
        <v>0.000567748616488381</v>
      </c>
      <c r="D2877" s="106" t="s">
        <v>438</v>
      </c>
      <c r="E2877" s="106" t="b">
        <v>0</v>
      </c>
      <c r="F2877" s="106" t="b">
        <v>0</v>
      </c>
      <c r="G2877" s="106" t="b">
        <v>0</v>
      </c>
    </row>
    <row r="2878" spans="1:7" ht="15">
      <c r="A2878" s="108" t="s">
        <v>544</v>
      </c>
      <c r="B2878" s="106">
        <v>2</v>
      </c>
      <c r="C2878" s="110">
        <v>0.000567748616488381</v>
      </c>
      <c r="D2878" s="106" t="s">
        <v>438</v>
      </c>
      <c r="E2878" s="106" t="b">
        <v>0</v>
      </c>
      <c r="F2878" s="106" t="b">
        <v>0</v>
      </c>
      <c r="G2878" s="106" t="b">
        <v>0</v>
      </c>
    </row>
    <row r="2879" spans="1:7" ht="15">
      <c r="A2879" s="108" t="s">
        <v>1206</v>
      </c>
      <c r="B2879" s="106">
        <v>2</v>
      </c>
      <c r="C2879" s="110">
        <v>0.000567748616488381</v>
      </c>
      <c r="D2879" s="106" t="s">
        <v>438</v>
      </c>
      <c r="E2879" s="106" t="b">
        <v>0</v>
      </c>
      <c r="F2879" s="106" t="b">
        <v>0</v>
      </c>
      <c r="G2879" s="106" t="b">
        <v>0</v>
      </c>
    </row>
    <row r="2880" spans="1:7" ht="15">
      <c r="A2880" s="108" t="s">
        <v>1850</v>
      </c>
      <c r="B2880" s="106">
        <v>2</v>
      </c>
      <c r="C2880" s="110">
        <v>0.000567748616488381</v>
      </c>
      <c r="D2880" s="106" t="s">
        <v>438</v>
      </c>
      <c r="E2880" s="106" t="b">
        <v>0</v>
      </c>
      <c r="F2880" s="106" t="b">
        <v>0</v>
      </c>
      <c r="G2880" s="106" t="b">
        <v>0</v>
      </c>
    </row>
    <row r="2881" spans="1:7" ht="15">
      <c r="A2881" s="108" t="s">
        <v>1266</v>
      </c>
      <c r="B2881" s="106">
        <v>2</v>
      </c>
      <c r="C2881" s="110">
        <v>0.0004224288020235096</v>
      </c>
      <c r="D2881" s="106" t="s">
        <v>438</v>
      </c>
      <c r="E2881" s="106" t="b">
        <v>0</v>
      </c>
      <c r="F2881" s="106" t="b">
        <v>0</v>
      </c>
      <c r="G2881" s="106" t="b">
        <v>0</v>
      </c>
    </row>
    <row r="2882" spans="1:7" ht="15">
      <c r="A2882" s="108" t="s">
        <v>1199</v>
      </c>
      <c r="B2882" s="106">
        <v>2</v>
      </c>
      <c r="C2882" s="110">
        <v>0.000567748616488381</v>
      </c>
      <c r="D2882" s="106" t="s">
        <v>438</v>
      </c>
      <c r="E2882" s="106" t="b">
        <v>0</v>
      </c>
      <c r="F2882" s="106" t="b">
        <v>0</v>
      </c>
      <c r="G2882" s="106" t="b">
        <v>0</v>
      </c>
    </row>
    <row r="2883" spans="1:7" ht="15">
      <c r="A2883" s="108" t="s">
        <v>1851</v>
      </c>
      <c r="B2883" s="106">
        <v>2</v>
      </c>
      <c r="C2883" s="110">
        <v>0.0004224288020235096</v>
      </c>
      <c r="D2883" s="106" t="s">
        <v>438</v>
      </c>
      <c r="E2883" s="106" t="b">
        <v>0</v>
      </c>
      <c r="F2883" s="106" t="b">
        <v>0</v>
      </c>
      <c r="G2883" s="106" t="b">
        <v>0</v>
      </c>
    </row>
    <row r="2884" spans="1:7" ht="15">
      <c r="A2884" s="108" t="s">
        <v>1852</v>
      </c>
      <c r="B2884" s="106">
        <v>2</v>
      </c>
      <c r="C2884" s="110">
        <v>0.000567748616488381</v>
      </c>
      <c r="D2884" s="106" t="s">
        <v>438</v>
      </c>
      <c r="E2884" s="106" t="b">
        <v>0</v>
      </c>
      <c r="F2884" s="106" t="b">
        <v>0</v>
      </c>
      <c r="G2884" s="106" t="b">
        <v>0</v>
      </c>
    </row>
    <row r="2885" spans="1:7" ht="15">
      <c r="A2885" s="108" t="s">
        <v>859</v>
      </c>
      <c r="B2885" s="106">
        <v>2</v>
      </c>
      <c r="C2885" s="110">
        <v>0.000567748616488381</v>
      </c>
      <c r="D2885" s="106" t="s">
        <v>438</v>
      </c>
      <c r="E2885" s="106" t="b">
        <v>0</v>
      </c>
      <c r="F2885" s="106" t="b">
        <v>0</v>
      </c>
      <c r="G2885" s="106" t="b">
        <v>0</v>
      </c>
    </row>
    <row r="2886" spans="1:7" ht="15">
      <c r="A2886" s="108" t="s">
        <v>1854</v>
      </c>
      <c r="B2886" s="106">
        <v>2</v>
      </c>
      <c r="C2886" s="110">
        <v>0.000567748616488381</v>
      </c>
      <c r="D2886" s="106" t="s">
        <v>438</v>
      </c>
      <c r="E2886" s="106" t="b">
        <v>0</v>
      </c>
      <c r="F2886" s="106" t="b">
        <v>0</v>
      </c>
      <c r="G2886" s="106" t="b">
        <v>0</v>
      </c>
    </row>
    <row r="2887" spans="1:7" ht="15">
      <c r="A2887" s="108" t="s">
        <v>564</v>
      </c>
      <c r="B2887" s="106">
        <v>2</v>
      </c>
      <c r="C2887" s="110">
        <v>0.0004224288020235096</v>
      </c>
      <c r="D2887" s="106" t="s">
        <v>438</v>
      </c>
      <c r="E2887" s="106" t="b">
        <v>0</v>
      </c>
      <c r="F2887" s="106" t="b">
        <v>0</v>
      </c>
      <c r="G2887" s="106" t="b">
        <v>0</v>
      </c>
    </row>
    <row r="2888" spans="1:7" ht="15">
      <c r="A2888" s="108" t="s">
        <v>738</v>
      </c>
      <c r="B2888" s="106">
        <v>2</v>
      </c>
      <c r="C2888" s="110">
        <v>0.0004224288020235096</v>
      </c>
      <c r="D2888" s="106" t="s">
        <v>438</v>
      </c>
      <c r="E2888" s="106" t="b">
        <v>0</v>
      </c>
      <c r="F2888" s="106" t="b">
        <v>0</v>
      </c>
      <c r="G2888" s="106" t="b">
        <v>0</v>
      </c>
    </row>
    <row r="2889" spans="1:7" ht="15">
      <c r="A2889" s="108" t="s">
        <v>613</v>
      </c>
      <c r="B2889" s="106">
        <v>2</v>
      </c>
      <c r="C2889" s="110">
        <v>0.0004224288020235096</v>
      </c>
      <c r="D2889" s="106" t="s">
        <v>438</v>
      </c>
      <c r="E2889" s="106" t="b">
        <v>0</v>
      </c>
      <c r="F2889" s="106" t="b">
        <v>0</v>
      </c>
      <c r="G2889" s="106" t="b">
        <v>0</v>
      </c>
    </row>
    <row r="2890" spans="1:7" ht="15">
      <c r="A2890" s="108" t="s">
        <v>910</v>
      </c>
      <c r="B2890" s="106">
        <v>2</v>
      </c>
      <c r="C2890" s="110">
        <v>0.000567748616488381</v>
      </c>
      <c r="D2890" s="106" t="s">
        <v>438</v>
      </c>
      <c r="E2890" s="106" t="b">
        <v>0</v>
      </c>
      <c r="F2890" s="106" t="b">
        <v>0</v>
      </c>
      <c r="G2890" s="106" t="b">
        <v>0</v>
      </c>
    </row>
    <row r="2891" spans="1:7" ht="15">
      <c r="A2891" s="108" t="s">
        <v>1000</v>
      </c>
      <c r="B2891" s="106">
        <v>2</v>
      </c>
      <c r="C2891" s="110">
        <v>0.000567748616488381</v>
      </c>
      <c r="D2891" s="106" t="s">
        <v>438</v>
      </c>
      <c r="E2891" s="106" t="b">
        <v>0</v>
      </c>
      <c r="F2891" s="106" t="b">
        <v>0</v>
      </c>
      <c r="G2891" s="106" t="b">
        <v>0</v>
      </c>
    </row>
    <row r="2892" spans="1:7" ht="15">
      <c r="A2892" s="108" t="s">
        <v>1855</v>
      </c>
      <c r="B2892" s="106">
        <v>2</v>
      </c>
      <c r="C2892" s="110">
        <v>0.0004224288020235096</v>
      </c>
      <c r="D2892" s="106" t="s">
        <v>438</v>
      </c>
      <c r="E2892" s="106" t="b">
        <v>0</v>
      </c>
      <c r="F2892" s="106" t="b">
        <v>0</v>
      </c>
      <c r="G2892" s="106" t="b">
        <v>0</v>
      </c>
    </row>
    <row r="2893" spans="1:7" ht="15">
      <c r="A2893" s="108" t="s">
        <v>645</v>
      </c>
      <c r="B2893" s="106">
        <v>2</v>
      </c>
      <c r="C2893" s="110">
        <v>0.0004224288020235096</v>
      </c>
      <c r="D2893" s="106" t="s">
        <v>438</v>
      </c>
      <c r="E2893" s="106" t="b">
        <v>0</v>
      </c>
      <c r="F2893" s="106" t="b">
        <v>0</v>
      </c>
      <c r="G2893" s="106" t="b">
        <v>0</v>
      </c>
    </row>
    <row r="2894" spans="1:7" ht="15">
      <c r="A2894" s="108" t="s">
        <v>976</v>
      </c>
      <c r="B2894" s="106">
        <v>2</v>
      </c>
      <c r="C2894" s="110">
        <v>0.0004224288020235096</v>
      </c>
      <c r="D2894" s="106" t="s">
        <v>438</v>
      </c>
      <c r="E2894" s="106" t="b">
        <v>0</v>
      </c>
      <c r="F2894" s="106" t="b">
        <v>0</v>
      </c>
      <c r="G2894" s="106" t="b">
        <v>0</v>
      </c>
    </row>
    <row r="2895" spans="1:7" ht="15">
      <c r="A2895" s="108" t="s">
        <v>1001</v>
      </c>
      <c r="B2895" s="106">
        <v>2</v>
      </c>
      <c r="C2895" s="110">
        <v>0.0004224288020235096</v>
      </c>
      <c r="D2895" s="106" t="s">
        <v>438</v>
      </c>
      <c r="E2895" s="106" t="b">
        <v>0</v>
      </c>
      <c r="F2895" s="106" t="b">
        <v>0</v>
      </c>
      <c r="G2895" s="106" t="b">
        <v>0</v>
      </c>
    </row>
    <row r="2896" spans="1:7" ht="15">
      <c r="A2896" s="108" t="s">
        <v>1859</v>
      </c>
      <c r="B2896" s="106">
        <v>2</v>
      </c>
      <c r="C2896" s="110">
        <v>0.0004224288020235096</v>
      </c>
      <c r="D2896" s="106" t="s">
        <v>438</v>
      </c>
      <c r="E2896" s="106" t="b">
        <v>0</v>
      </c>
      <c r="F2896" s="106" t="b">
        <v>0</v>
      </c>
      <c r="G2896" s="106" t="b">
        <v>0</v>
      </c>
    </row>
    <row r="2897" spans="1:7" ht="15">
      <c r="A2897" s="108" t="s">
        <v>1861</v>
      </c>
      <c r="B2897" s="106">
        <v>2</v>
      </c>
      <c r="C2897" s="110">
        <v>0.0004224288020235096</v>
      </c>
      <c r="D2897" s="106" t="s">
        <v>438</v>
      </c>
      <c r="E2897" s="106" t="b">
        <v>0</v>
      </c>
      <c r="F2897" s="106" t="b">
        <v>0</v>
      </c>
      <c r="G2897" s="106" t="b">
        <v>0</v>
      </c>
    </row>
    <row r="2898" spans="1:7" ht="15">
      <c r="A2898" s="108" t="s">
        <v>1862</v>
      </c>
      <c r="B2898" s="106">
        <v>2</v>
      </c>
      <c r="C2898" s="110">
        <v>0.0004224288020235096</v>
      </c>
      <c r="D2898" s="106" t="s">
        <v>438</v>
      </c>
      <c r="E2898" s="106" t="b">
        <v>0</v>
      </c>
      <c r="F2898" s="106" t="b">
        <v>0</v>
      </c>
      <c r="G2898" s="106" t="b">
        <v>0</v>
      </c>
    </row>
    <row r="2899" spans="1:7" ht="15">
      <c r="A2899" s="108" t="s">
        <v>1863</v>
      </c>
      <c r="B2899" s="106">
        <v>2</v>
      </c>
      <c r="C2899" s="110">
        <v>0.0004224288020235096</v>
      </c>
      <c r="D2899" s="106" t="s">
        <v>438</v>
      </c>
      <c r="E2899" s="106" t="b">
        <v>0</v>
      </c>
      <c r="F2899" s="106" t="b">
        <v>0</v>
      </c>
      <c r="G2899" s="106" t="b">
        <v>0</v>
      </c>
    </row>
    <row r="2900" spans="1:7" ht="15">
      <c r="A2900" s="108" t="s">
        <v>827</v>
      </c>
      <c r="B2900" s="106">
        <v>2</v>
      </c>
      <c r="C2900" s="110">
        <v>0.0004224288020235096</v>
      </c>
      <c r="D2900" s="106" t="s">
        <v>438</v>
      </c>
      <c r="E2900" s="106" t="b">
        <v>0</v>
      </c>
      <c r="F2900" s="106" t="b">
        <v>0</v>
      </c>
      <c r="G2900" s="106" t="b">
        <v>0</v>
      </c>
    </row>
    <row r="2901" spans="1:7" ht="15">
      <c r="A2901" s="108" t="s">
        <v>519</v>
      </c>
      <c r="B2901" s="106">
        <v>2</v>
      </c>
      <c r="C2901" s="110">
        <v>0.0004224288020235096</v>
      </c>
      <c r="D2901" s="106" t="s">
        <v>438</v>
      </c>
      <c r="E2901" s="106" t="b">
        <v>0</v>
      </c>
      <c r="F2901" s="106" t="b">
        <v>0</v>
      </c>
      <c r="G2901" s="106" t="b">
        <v>0</v>
      </c>
    </row>
    <row r="2902" spans="1:7" ht="15">
      <c r="A2902" s="108" t="s">
        <v>479</v>
      </c>
      <c r="B2902" s="106">
        <v>2</v>
      </c>
      <c r="C2902" s="110">
        <v>0.0004224288020235096</v>
      </c>
      <c r="D2902" s="106" t="s">
        <v>438</v>
      </c>
      <c r="E2902" s="106" t="b">
        <v>0</v>
      </c>
      <c r="F2902" s="106" t="b">
        <v>0</v>
      </c>
      <c r="G2902" s="106" t="b">
        <v>0</v>
      </c>
    </row>
    <row r="2903" spans="1:7" ht="15">
      <c r="A2903" s="108" t="s">
        <v>759</v>
      </c>
      <c r="B2903" s="106">
        <v>2</v>
      </c>
      <c r="C2903" s="110">
        <v>0.0004224288020235096</v>
      </c>
      <c r="D2903" s="106" t="s">
        <v>438</v>
      </c>
      <c r="E2903" s="106" t="b">
        <v>0</v>
      </c>
      <c r="F2903" s="106" t="b">
        <v>0</v>
      </c>
      <c r="G2903" s="106" t="b">
        <v>0</v>
      </c>
    </row>
    <row r="2904" spans="1:7" ht="15">
      <c r="A2904" s="108" t="s">
        <v>1864</v>
      </c>
      <c r="B2904" s="106">
        <v>2</v>
      </c>
      <c r="C2904" s="110">
        <v>0.0004224288020235096</v>
      </c>
      <c r="D2904" s="106" t="s">
        <v>438</v>
      </c>
      <c r="E2904" s="106" t="b">
        <v>0</v>
      </c>
      <c r="F2904" s="106" t="b">
        <v>0</v>
      </c>
      <c r="G2904" s="106" t="b">
        <v>0</v>
      </c>
    </row>
    <row r="2905" spans="1:7" ht="15">
      <c r="A2905" s="108" t="s">
        <v>1865</v>
      </c>
      <c r="B2905" s="106">
        <v>2</v>
      </c>
      <c r="C2905" s="110">
        <v>0.000567748616488381</v>
      </c>
      <c r="D2905" s="106" t="s">
        <v>438</v>
      </c>
      <c r="E2905" s="106" t="b">
        <v>0</v>
      </c>
      <c r="F2905" s="106" t="b">
        <v>0</v>
      </c>
      <c r="G2905" s="106" t="b">
        <v>0</v>
      </c>
    </row>
    <row r="2906" spans="1:7" ht="15">
      <c r="A2906" s="108" t="s">
        <v>624</v>
      </c>
      <c r="B2906" s="106">
        <v>2</v>
      </c>
      <c r="C2906" s="110">
        <v>0.0004224288020235096</v>
      </c>
      <c r="D2906" s="106" t="s">
        <v>438</v>
      </c>
      <c r="E2906" s="106" t="b">
        <v>0</v>
      </c>
      <c r="F2906" s="106" t="b">
        <v>0</v>
      </c>
      <c r="G2906" s="106" t="b">
        <v>0</v>
      </c>
    </row>
    <row r="2907" spans="1:7" ht="15">
      <c r="A2907" s="108" t="s">
        <v>957</v>
      </c>
      <c r="B2907" s="106">
        <v>2</v>
      </c>
      <c r="C2907" s="110">
        <v>0.0004224288020235096</v>
      </c>
      <c r="D2907" s="106" t="s">
        <v>438</v>
      </c>
      <c r="E2907" s="106" t="b">
        <v>0</v>
      </c>
      <c r="F2907" s="106" t="b">
        <v>0</v>
      </c>
      <c r="G2907" s="106" t="b">
        <v>0</v>
      </c>
    </row>
    <row r="2908" spans="1:7" ht="15">
      <c r="A2908" s="108" t="s">
        <v>1275</v>
      </c>
      <c r="B2908" s="106">
        <v>2</v>
      </c>
      <c r="C2908" s="110">
        <v>0.0004224288020235096</v>
      </c>
      <c r="D2908" s="106" t="s">
        <v>438</v>
      </c>
      <c r="E2908" s="106" t="b">
        <v>0</v>
      </c>
      <c r="F2908" s="106" t="b">
        <v>0</v>
      </c>
      <c r="G2908" s="106" t="b">
        <v>0</v>
      </c>
    </row>
    <row r="2909" spans="1:7" ht="15">
      <c r="A2909" s="108" t="s">
        <v>1866</v>
      </c>
      <c r="B2909" s="106">
        <v>2</v>
      </c>
      <c r="C2909" s="110">
        <v>0.000567748616488381</v>
      </c>
      <c r="D2909" s="106" t="s">
        <v>438</v>
      </c>
      <c r="E2909" s="106" t="b">
        <v>0</v>
      </c>
      <c r="F2909" s="106" t="b">
        <v>0</v>
      </c>
      <c r="G2909" s="106" t="b">
        <v>0</v>
      </c>
    </row>
    <row r="2910" spans="1:7" ht="15">
      <c r="A2910" s="108" t="s">
        <v>1869</v>
      </c>
      <c r="B2910" s="106">
        <v>2</v>
      </c>
      <c r="C2910" s="110">
        <v>0.0004224288020235096</v>
      </c>
      <c r="D2910" s="106" t="s">
        <v>438</v>
      </c>
      <c r="E2910" s="106" t="b">
        <v>0</v>
      </c>
      <c r="F2910" s="106" t="b">
        <v>0</v>
      </c>
      <c r="G2910" s="106" t="b">
        <v>0</v>
      </c>
    </row>
    <row r="2911" spans="1:7" ht="15">
      <c r="A2911" s="108" t="s">
        <v>1870</v>
      </c>
      <c r="B2911" s="106">
        <v>2</v>
      </c>
      <c r="C2911" s="110">
        <v>0.000567748616488381</v>
      </c>
      <c r="D2911" s="106" t="s">
        <v>438</v>
      </c>
      <c r="E2911" s="106" t="b">
        <v>0</v>
      </c>
      <c r="F2911" s="106" t="b">
        <v>0</v>
      </c>
      <c r="G2911" s="106" t="b">
        <v>0</v>
      </c>
    </row>
    <row r="2912" spans="1:7" ht="15">
      <c r="A2912" s="108" t="s">
        <v>566</v>
      </c>
      <c r="B2912" s="106">
        <v>2</v>
      </c>
      <c r="C2912" s="110">
        <v>0.0004224288020235096</v>
      </c>
      <c r="D2912" s="106" t="s">
        <v>438</v>
      </c>
      <c r="E2912" s="106" t="b">
        <v>0</v>
      </c>
      <c r="F2912" s="106" t="b">
        <v>0</v>
      </c>
      <c r="G2912" s="106" t="b">
        <v>0</v>
      </c>
    </row>
    <row r="2913" spans="1:7" ht="15">
      <c r="A2913" s="108" t="s">
        <v>647</v>
      </c>
      <c r="B2913" s="106">
        <v>2</v>
      </c>
      <c r="C2913" s="110">
        <v>0.0004224288020235096</v>
      </c>
      <c r="D2913" s="106" t="s">
        <v>438</v>
      </c>
      <c r="E2913" s="106" t="b">
        <v>0</v>
      </c>
      <c r="F2913" s="106" t="b">
        <v>0</v>
      </c>
      <c r="G2913" s="106" t="b">
        <v>0</v>
      </c>
    </row>
    <row r="2914" spans="1:7" ht="15">
      <c r="A2914" s="108" t="s">
        <v>758</v>
      </c>
      <c r="B2914" s="106">
        <v>2</v>
      </c>
      <c r="C2914" s="110">
        <v>0.0004224288020235096</v>
      </c>
      <c r="D2914" s="106" t="s">
        <v>438</v>
      </c>
      <c r="E2914" s="106" t="b">
        <v>0</v>
      </c>
      <c r="F2914" s="106" t="b">
        <v>0</v>
      </c>
      <c r="G2914" s="106" t="b">
        <v>0</v>
      </c>
    </row>
    <row r="2915" spans="1:7" ht="15">
      <c r="A2915" s="108" t="s">
        <v>1871</v>
      </c>
      <c r="B2915" s="106">
        <v>2</v>
      </c>
      <c r="C2915" s="110">
        <v>0.000567748616488381</v>
      </c>
      <c r="D2915" s="106" t="s">
        <v>438</v>
      </c>
      <c r="E2915" s="106" t="b">
        <v>0</v>
      </c>
      <c r="F2915" s="106" t="b">
        <v>0</v>
      </c>
      <c r="G2915" s="106" t="b">
        <v>0</v>
      </c>
    </row>
    <row r="2916" spans="1:7" ht="15">
      <c r="A2916" s="108" t="s">
        <v>791</v>
      </c>
      <c r="B2916" s="106">
        <v>2</v>
      </c>
      <c r="C2916" s="110">
        <v>0.0004224288020235096</v>
      </c>
      <c r="D2916" s="106" t="s">
        <v>438</v>
      </c>
      <c r="E2916" s="106" t="b">
        <v>0</v>
      </c>
      <c r="F2916" s="106" t="b">
        <v>0</v>
      </c>
      <c r="G2916" s="106" t="b">
        <v>0</v>
      </c>
    </row>
    <row r="2917" spans="1:7" ht="15">
      <c r="A2917" s="108" t="s">
        <v>660</v>
      </c>
      <c r="B2917" s="106">
        <v>2</v>
      </c>
      <c r="C2917" s="110">
        <v>0.0004224288020235096</v>
      </c>
      <c r="D2917" s="106" t="s">
        <v>438</v>
      </c>
      <c r="E2917" s="106" t="b">
        <v>0</v>
      </c>
      <c r="F2917" s="106" t="b">
        <v>0</v>
      </c>
      <c r="G2917" s="106" t="b">
        <v>0</v>
      </c>
    </row>
    <row r="2918" spans="1:7" ht="15">
      <c r="A2918" s="108" t="s">
        <v>991</v>
      </c>
      <c r="B2918" s="106">
        <v>2</v>
      </c>
      <c r="C2918" s="110">
        <v>0.0004224288020235096</v>
      </c>
      <c r="D2918" s="106" t="s">
        <v>438</v>
      </c>
      <c r="E2918" s="106" t="b">
        <v>0</v>
      </c>
      <c r="F2918" s="106" t="b">
        <v>0</v>
      </c>
      <c r="G2918" s="106" t="b">
        <v>0</v>
      </c>
    </row>
    <row r="2919" spans="1:7" ht="15">
      <c r="A2919" s="108" t="s">
        <v>1872</v>
      </c>
      <c r="B2919" s="106">
        <v>2</v>
      </c>
      <c r="C2919" s="110">
        <v>0.0004224288020235096</v>
      </c>
      <c r="D2919" s="106" t="s">
        <v>438</v>
      </c>
      <c r="E2919" s="106" t="b">
        <v>0</v>
      </c>
      <c r="F2919" s="106" t="b">
        <v>0</v>
      </c>
      <c r="G2919" s="106" t="b">
        <v>0</v>
      </c>
    </row>
    <row r="2920" spans="1:7" ht="15">
      <c r="A2920" s="108" t="s">
        <v>1873</v>
      </c>
      <c r="B2920" s="106">
        <v>2</v>
      </c>
      <c r="C2920" s="110">
        <v>0.0004224288020235096</v>
      </c>
      <c r="D2920" s="106" t="s">
        <v>438</v>
      </c>
      <c r="E2920" s="106" t="b">
        <v>0</v>
      </c>
      <c r="F2920" s="106" t="b">
        <v>0</v>
      </c>
      <c r="G2920" s="106" t="b">
        <v>0</v>
      </c>
    </row>
    <row r="2921" spans="1:7" ht="15">
      <c r="A2921" s="108" t="s">
        <v>1226</v>
      </c>
      <c r="B2921" s="106">
        <v>2</v>
      </c>
      <c r="C2921" s="110">
        <v>0.000567748616488381</v>
      </c>
      <c r="D2921" s="106" t="s">
        <v>438</v>
      </c>
      <c r="E2921" s="106" t="b">
        <v>0</v>
      </c>
      <c r="F2921" s="106" t="b">
        <v>0</v>
      </c>
      <c r="G2921" s="106" t="b">
        <v>0</v>
      </c>
    </row>
    <row r="2922" spans="1:7" ht="15">
      <c r="A2922" s="108" t="s">
        <v>794</v>
      </c>
      <c r="B2922" s="106">
        <v>2</v>
      </c>
      <c r="C2922" s="110">
        <v>0.0004224288020235096</v>
      </c>
      <c r="D2922" s="106" t="s">
        <v>438</v>
      </c>
      <c r="E2922" s="106" t="b">
        <v>0</v>
      </c>
      <c r="F2922" s="106" t="b">
        <v>0</v>
      </c>
      <c r="G2922" s="106" t="b">
        <v>0</v>
      </c>
    </row>
    <row r="2923" spans="1:7" ht="15">
      <c r="A2923" s="108" t="s">
        <v>1228</v>
      </c>
      <c r="B2923" s="106">
        <v>2</v>
      </c>
      <c r="C2923" s="110">
        <v>0.000567748616488381</v>
      </c>
      <c r="D2923" s="106" t="s">
        <v>438</v>
      </c>
      <c r="E2923" s="106" t="b">
        <v>0</v>
      </c>
      <c r="F2923" s="106" t="b">
        <v>0</v>
      </c>
      <c r="G2923" s="106" t="b">
        <v>0</v>
      </c>
    </row>
    <row r="2924" spans="1:7" ht="15">
      <c r="A2924" s="108" t="s">
        <v>1743</v>
      </c>
      <c r="B2924" s="106">
        <v>2</v>
      </c>
      <c r="C2924" s="110">
        <v>0.000567748616488381</v>
      </c>
      <c r="D2924" s="106" t="s">
        <v>438</v>
      </c>
      <c r="E2924" s="106" t="b">
        <v>0</v>
      </c>
      <c r="F2924" s="106" t="b">
        <v>0</v>
      </c>
      <c r="G2924" s="106" t="b">
        <v>0</v>
      </c>
    </row>
    <row r="2925" spans="1:7" ht="15">
      <c r="A2925" s="108" t="s">
        <v>1744</v>
      </c>
      <c r="B2925" s="106">
        <v>2</v>
      </c>
      <c r="C2925" s="110">
        <v>0.000567748616488381</v>
      </c>
      <c r="D2925" s="106" t="s">
        <v>438</v>
      </c>
      <c r="E2925" s="106" t="b">
        <v>0</v>
      </c>
      <c r="F2925" s="106" t="b">
        <v>0</v>
      </c>
      <c r="G2925" s="106" t="b">
        <v>0</v>
      </c>
    </row>
    <row r="2926" spans="1:7" ht="15">
      <c r="A2926" s="108" t="s">
        <v>1746</v>
      </c>
      <c r="B2926" s="106">
        <v>2</v>
      </c>
      <c r="C2926" s="110">
        <v>0.000567748616488381</v>
      </c>
      <c r="D2926" s="106" t="s">
        <v>438</v>
      </c>
      <c r="E2926" s="106" t="b">
        <v>0</v>
      </c>
      <c r="F2926" s="106" t="b">
        <v>0</v>
      </c>
      <c r="G2926" s="106" t="b">
        <v>0</v>
      </c>
    </row>
    <row r="2927" spans="1:7" ht="15">
      <c r="A2927" s="108" t="s">
        <v>944</v>
      </c>
      <c r="B2927" s="106">
        <v>2</v>
      </c>
      <c r="C2927" s="110">
        <v>0.000567748616488381</v>
      </c>
      <c r="D2927" s="106" t="s">
        <v>438</v>
      </c>
      <c r="E2927" s="106" t="b">
        <v>0</v>
      </c>
      <c r="F2927" s="106" t="b">
        <v>0</v>
      </c>
      <c r="G2927" s="106" t="b">
        <v>0</v>
      </c>
    </row>
    <row r="2928" spans="1:7" ht="15">
      <c r="A2928" s="108" t="s">
        <v>1747</v>
      </c>
      <c r="B2928" s="106">
        <v>2</v>
      </c>
      <c r="C2928" s="110">
        <v>0.000567748616488381</v>
      </c>
      <c r="D2928" s="106" t="s">
        <v>438</v>
      </c>
      <c r="E2928" s="106" t="b">
        <v>0</v>
      </c>
      <c r="F2928" s="106" t="b">
        <v>0</v>
      </c>
      <c r="G2928" s="106" t="b">
        <v>0</v>
      </c>
    </row>
    <row r="2929" spans="1:7" ht="15">
      <c r="A2929" s="108" t="s">
        <v>1230</v>
      </c>
      <c r="B2929" s="106">
        <v>2</v>
      </c>
      <c r="C2929" s="110">
        <v>0.0004224288020235096</v>
      </c>
      <c r="D2929" s="106" t="s">
        <v>438</v>
      </c>
      <c r="E2929" s="106" t="b">
        <v>0</v>
      </c>
      <c r="F2929" s="106" t="b">
        <v>0</v>
      </c>
      <c r="G2929" s="106" t="b">
        <v>0</v>
      </c>
    </row>
    <row r="2930" spans="1:7" ht="15">
      <c r="A2930" s="108" t="s">
        <v>1750</v>
      </c>
      <c r="B2930" s="106">
        <v>2</v>
      </c>
      <c r="C2930" s="110">
        <v>0.000567748616488381</v>
      </c>
      <c r="D2930" s="106" t="s">
        <v>438</v>
      </c>
      <c r="E2930" s="106" t="b">
        <v>0</v>
      </c>
      <c r="F2930" s="106" t="b">
        <v>0</v>
      </c>
      <c r="G2930" s="106" t="b">
        <v>0</v>
      </c>
    </row>
    <row r="2931" spans="1:7" ht="15">
      <c r="A2931" s="108" t="s">
        <v>684</v>
      </c>
      <c r="B2931" s="106">
        <v>2</v>
      </c>
      <c r="C2931" s="110">
        <v>0.0004224288020235096</v>
      </c>
      <c r="D2931" s="106" t="s">
        <v>438</v>
      </c>
      <c r="E2931" s="106" t="b">
        <v>0</v>
      </c>
      <c r="F2931" s="106" t="b">
        <v>0</v>
      </c>
      <c r="G2931" s="106" t="b">
        <v>0</v>
      </c>
    </row>
    <row r="2932" spans="1:7" ht="15">
      <c r="A2932" s="108" t="s">
        <v>685</v>
      </c>
      <c r="B2932" s="106">
        <v>2</v>
      </c>
      <c r="C2932" s="110">
        <v>0.000567748616488381</v>
      </c>
      <c r="D2932" s="106" t="s">
        <v>438</v>
      </c>
      <c r="E2932" s="106" t="b">
        <v>0</v>
      </c>
      <c r="F2932" s="106" t="b">
        <v>0</v>
      </c>
      <c r="G2932" s="106" t="b">
        <v>0</v>
      </c>
    </row>
    <row r="2933" spans="1:7" ht="15">
      <c r="A2933" s="108" t="s">
        <v>1231</v>
      </c>
      <c r="B2933" s="106">
        <v>2</v>
      </c>
      <c r="C2933" s="110">
        <v>0.0004224288020235096</v>
      </c>
      <c r="D2933" s="106" t="s">
        <v>438</v>
      </c>
      <c r="E2933" s="106" t="b">
        <v>0</v>
      </c>
      <c r="F2933" s="106" t="b">
        <v>0</v>
      </c>
      <c r="G2933" s="106" t="b">
        <v>0</v>
      </c>
    </row>
    <row r="2934" spans="1:7" ht="15">
      <c r="A2934" s="108" t="s">
        <v>599</v>
      </c>
      <c r="B2934" s="106">
        <v>2</v>
      </c>
      <c r="C2934" s="110">
        <v>0.0004224288020235096</v>
      </c>
      <c r="D2934" s="106" t="s">
        <v>438</v>
      </c>
      <c r="E2934" s="106" t="b">
        <v>0</v>
      </c>
      <c r="F2934" s="106" t="b">
        <v>0</v>
      </c>
      <c r="G2934" s="106" t="b">
        <v>0</v>
      </c>
    </row>
    <row r="2935" spans="1:7" ht="15">
      <c r="A2935" s="108" t="s">
        <v>1035</v>
      </c>
      <c r="B2935" s="106">
        <v>2</v>
      </c>
      <c r="C2935" s="110">
        <v>0.0004224288020235096</v>
      </c>
      <c r="D2935" s="106" t="s">
        <v>438</v>
      </c>
      <c r="E2935" s="106" t="b">
        <v>0</v>
      </c>
      <c r="F2935" s="106" t="b">
        <v>0</v>
      </c>
      <c r="G2935" s="106" t="b">
        <v>0</v>
      </c>
    </row>
    <row r="2936" spans="1:7" ht="15">
      <c r="A2936" s="108" t="s">
        <v>980</v>
      </c>
      <c r="B2936" s="106">
        <v>2</v>
      </c>
      <c r="C2936" s="110">
        <v>0.0004224288020235096</v>
      </c>
      <c r="D2936" s="106" t="s">
        <v>438</v>
      </c>
      <c r="E2936" s="106" t="b">
        <v>0</v>
      </c>
      <c r="F2936" s="106" t="b">
        <v>0</v>
      </c>
      <c r="G2936" s="106" t="b">
        <v>0</v>
      </c>
    </row>
    <row r="2937" spans="1:7" ht="15">
      <c r="A2937" s="108" t="s">
        <v>1755</v>
      </c>
      <c r="B2937" s="106">
        <v>2</v>
      </c>
      <c r="C2937" s="110">
        <v>0.000567748616488381</v>
      </c>
      <c r="D2937" s="106" t="s">
        <v>438</v>
      </c>
      <c r="E2937" s="106" t="b">
        <v>0</v>
      </c>
      <c r="F2937" s="106" t="b">
        <v>0</v>
      </c>
      <c r="G2937" s="106" t="b">
        <v>0</v>
      </c>
    </row>
    <row r="2938" spans="1:7" ht="15">
      <c r="A2938" s="108" t="s">
        <v>1233</v>
      </c>
      <c r="B2938" s="106">
        <v>2</v>
      </c>
      <c r="C2938" s="110">
        <v>0.0004224288020235096</v>
      </c>
      <c r="D2938" s="106" t="s">
        <v>438</v>
      </c>
      <c r="E2938" s="106" t="b">
        <v>0</v>
      </c>
      <c r="F2938" s="106" t="b">
        <v>0</v>
      </c>
      <c r="G2938" s="106" t="b">
        <v>0</v>
      </c>
    </row>
    <row r="2939" spans="1:7" ht="15">
      <c r="A2939" s="108" t="s">
        <v>1238</v>
      </c>
      <c r="B2939" s="106">
        <v>2</v>
      </c>
      <c r="C2939" s="110">
        <v>0.0004224288020235096</v>
      </c>
      <c r="D2939" s="106" t="s">
        <v>438</v>
      </c>
      <c r="E2939" s="106" t="b">
        <v>0</v>
      </c>
      <c r="F2939" s="106" t="b">
        <v>0</v>
      </c>
      <c r="G2939" s="106" t="b">
        <v>0</v>
      </c>
    </row>
    <row r="2940" spans="1:7" ht="15">
      <c r="A2940" s="108" t="s">
        <v>803</v>
      </c>
      <c r="B2940" s="106">
        <v>2</v>
      </c>
      <c r="C2940" s="110">
        <v>0.000567748616488381</v>
      </c>
      <c r="D2940" s="106" t="s">
        <v>438</v>
      </c>
      <c r="E2940" s="106" t="b">
        <v>0</v>
      </c>
      <c r="F2940" s="106" t="b">
        <v>0</v>
      </c>
      <c r="G2940" s="106" t="b">
        <v>0</v>
      </c>
    </row>
    <row r="2941" spans="1:7" ht="15">
      <c r="A2941" s="108" t="s">
        <v>691</v>
      </c>
      <c r="B2941" s="106">
        <v>2</v>
      </c>
      <c r="C2941" s="110">
        <v>0.0004224288020235096</v>
      </c>
      <c r="D2941" s="106" t="s">
        <v>438</v>
      </c>
      <c r="E2941" s="106" t="b">
        <v>0</v>
      </c>
      <c r="F2941" s="106" t="b">
        <v>0</v>
      </c>
      <c r="G2941" s="106" t="b">
        <v>0</v>
      </c>
    </row>
    <row r="2942" spans="1:7" ht="15">
      <c r="A2942" s="108" t="s">
        <v>1875</v>
      </c>
      <c r="B2942" s="106">
        <v>2</v>
      </c>
      <c r="C2942" s="110">
        <v>0.0004224288020235096</v>
      </c>
      <c r="D2942" s="106" t="s">
        <v>438</v>
      </c>
      <c r="E2942" s="106" t="b">
        <v>0</v>
      </c>
      <c r="F2942" s="106" t="b">
        <v>0</v>
      </c>
      <c r="G2942" s="106" t="b">
        <v>0</v>
      </c>
    </row>
    <row r="2943" spans="1:7" ht="15">
      <c r="A2943" s="108" t="s">
        <v>1879</v>
      </c>
      <c r="B2943" s="106">
        <v>2</v>
      </c>
      <c r="C2943" s="110">
        <v>0.000567748616488381</v>
      </c>
      <c r="D2943" s="106" t="s">
        <v>438</v>
      </c>
      <c r="E2943" s="106" t="b">
        <v>0</v>
      </c>
      <c r="F2943" s="106" t="b">
        <v>0</v>
      </c>
      <c r="G2943" s="106" t="b">
        <v>0</v>
      </c>
    </row>
    <row r="2944" spans="1:7" ht="15">
      <c r="A2944" s="108" t="s">
        <v>1627</v>
      </c>
      <c r="B2944" s="106">
        <v>2</v>
      </c>
      <c r="C2944" s="110">
        <v>0.0004224288020235096</v>
      </c>
      <c r="D2944" s="106" t="s">
        <v>438</v>
      </c>
      <c r="E2944" s="106" t="b">
        <v>0</v>
      </c>
      <c r="F2944" s="106" t="b">
        <v>0</v>
      </c>
      <c r="G2944" s="106" t="b">
        <v>0</v>
      </c>
    </row>
    <row r="2945" spans="1:7" ht="15">
      <c r="A2945" s="108" t="s">
        <v>1880</v>
      </c>
      <c r="B2945" s="106">
        <v>2</v>
      </c>
      <c r="C2945" s="110">
        <v>0.0004224288020235096</v>
      </c>
      <c r="D2945" s="106" t="s">
        <v>438</v>
      </c>
      <c r="E2945" s="106" t="b">
        <v>0</v>
      </c>
      <c r="F2945" s="106" t="b">
        <v>0</v>
      </c>
      <c r="G2945" s="106" t="b">
        <v>0</v>
      </c>
    </row>
    <row r="2946" spans="1:7" ht="15">
      <c r="A2946" s="108" t="s">
        <v>1991</v>
      </c>
      <c r="B2946" s="106">
        <v>2</v>
      </c>
      <c r="C2946" s="110">
        <v>0.000567748616488381</v>
      </c>
      <c r="D2946" s="106" t="s">
        <v>438</v>
      </c>
      <c r="E2946" s="106" t="b">
        <v>0</v>
      </c>
      <c r="F2946" s="106" t="b">
        <v>0</v>
      </c>
      <c r="G2946" s="106" t="b">
        <v>0</v>
      </c>
    </row>
    <row r="2947" spans="1:7" ht="15">
      <c r="A2947" s="108" t="s">
        <v>1937</v>
      </c>
      <c r="B2947" s="106">
        <v>2</v>
      </c>
      <c r="C2947" s="110">
        <v>0.0004224288020235096</v>
      </c>
      <c r="D2947" s="106" t="s">
        <v>438</v>
      </c>
      <c r="E2947" s="106" t="b">
        <v>0</v>
      </c>
      <c r="F2947" s="106" t="b">
        <v>0</v>
      </c>
      <c r="G2947" s="106" t="b">
        <v>0</v>
      </c>
    </row>
    <row r="2948" spans="1:7" ht="15">
      <c r="A2948" s="108" t="s">
        <v>1619</v>
      </c>
      <c r="B2948" s="106">
        <v>2</v>
      </c>
      <c r="C2948" s="110">
        <v>0.0004224288020235096</v>
      </c>
      <c r="D2948" s="106" t="s">
        <v>438</v>
      </c>
      <c r="E2948" s="106" t="b">
        <v>0</v>
      </c>
      <c r="F2948" s="106" t="b">
        <v>0</v>
      </c>
      <c r="G2948" s="106" t="b">
        <v>0</v>
      </c>
    </row>
    <row r="2949" spans="1:7" ht="15">
      <c r="A2949" s="108" t="s">
        <v>1620</v>
      </c>
      <c r="B2949" s="106">
        <v>2</v>
      </c>
      <c r="C2949" s="110">
        <v>0.000567748616488381</v>
      </c>
      <c r="D2949" s="106" t="s">
        <v>438</v>
      </c>
      <c r="E2949" s="106" t="b">
        <v>0</v>
      </c>
      <c r="F2949" s="106" t="b">
        <v>0</v>
      </c>
      <c r="G2949" s="106" t="b">
        <v>0</v>
      </c>
    </row>
    <row r="2950" spans="1:7" ht="15">
      <c r="A2950" s="108" t="s">
        <v>1621</v>
      </c>
      <c r="B2950" s="106">
        <v>2</v>
      </c>
      <c r="C2950" s="110">
        <v>0.000567748616488381</v>
      </c>
      <c r="D2950" s="106" t="s">
        <v>438</v>
      </c>
      <c r="E2950" s="106" t="b">
        <v>0</v>
      </c>
      <c r="F2950" s="106" t="b">
        <v>0</v>
      </c>
      <c r="G2950" s="106" t="b">
        <v>0</v>
      </c>
    </row>
    <row r="2951" spans="1:7" ht="15">
      <c r="A2951" s="108" t="s">
        <v>1622</v>
      </c>
      <c r="B2951" s="106">
        <v>2</v>
      </c>
      <c r="C2951" s="110">
        <v>0.0004224288020235096</v>
      </c>
      <c r="D2951" s="106" t="s">
        <v>438</v>
      </c>
      <c r="E2951" s="106" t="b">
        <v>0</v>
      </c>
      <c r="F2951" s="106" t="b">
        <v>0</v>
      </c>
      <c r="G2951" s="106" t="b">
        <v>0</v>
      </c>
    </row>
    <row r="2952" spans="1:7" ht="15">
      <c r="A2952" s="108" t="s">
        <v>1623</v>
      </c>
      <c r="B2952" s="106">
        <v>2</v>
      </c>
      <c r="C2952" s="110">
        <v>0.000567748616488381</v>
      </c>
      <c r="D2952" s="106" t="s">
        <v>438</v>
      </c>
      <c r="E2952" s="106" t="b">
        <v>0</v>
      </c>
      <c r="F2952" s="106" t="b">
        <v>0</v>
      </c>
      <c r="G2952" s="106" t="b">
        <v>0</v>
      </c>
    </row>
    <row r="2953" spans="1:7" ht="15">
      <c r="A2953" s="108" t="s">
        <v>1624</v>
      </c>
      <c r="B2953" s="106">
        <v>2</v>
      </c>
      <c r="C2953" s="110">
        <v>0.000567748616488381</v>
      </c>
      <c r="D2953" s="106" t="s">
        <v>438</v>
      </c>
      <c r="E2953" s="106" t="b">
        <v>0</v>
      </c>
      <c r="F2953" s="106" t="b">
        <v>0</v>
      </c>
      <c r="G2953" s="106" t="b">
        <v>0</v>
      </c>
    </row>
    <row r="2954" spans="1:7" ht="15">
      <c r="A2954" s="108" t="s">
        <v>761</v>
      </c>
      <c r="B2954" s="106">
        <v>2</v>
      </c>
      <c r="C2954" s="110">
        <v>0.0004224288020235096</v>
      </c>
      <c r="D2954" s="106" t="s">
        <v>438</v>
      </c>
      <c r="E2954" s="106" t="b">
        <v>0</v>
      </c>
      <c r="F2954" s="106" t="b">
        <v>0</v>
      </c>
      <c r="G2954" s="106" t="b">
        <v>0</v>
      </c>
    </row>
    <row r="2955" spans="1:7" ht="15">
      <c r="A2955" s="108" t="s">
        <v>1174</v>
      </c>
      <c r="B2955" s="106">
        <v>2</v>
      </c>
      <c r="C2955" s="110">
        <v>0.0004224288020235096</v>
      </c>
      <c r="D2955" s="106" t="s">
        <v>438</v>
      </c>
      <c r="E2955" s="106" t="b">
        <v>0</v>
      </c>
      <c r="F2955" s="106" t="b">
        <v>0</v>
      </c>
      <c r="G2955" s="106" t="b">
        <v>0</v>
      </c>
    </row>
    <row r="2956" spans="1:7" ht="15">
      <c r="A2956" s="108" t="s">
        <v>1626</v>
      </c>
      <c r="B2956" s="106">
        <v>2</v>
      </c>
      <c r="C2956" s="110">
        <v>0.000567748616488381</v>
      </c>
      <c r="D2956" s="106" t="s">
        <v>438</v>
      </c>
      <c r="E2956" s="106" t="b">
        <v>0</v>
      </c>
      <c r="F2956" s="106" t="b">
        <v>0</v>
      </c>
      <c r="G2956" s="106" t="b">
        <v>0</v>
      </c>
    </row>
    <row r="2957" spans="1:7" ht="15">
      <c r="A2957" s="108" t="s">
        <v>1628</v>
      </c>
      <c r="B2957" s="106">
        <v>2</v>
      </c>
      <c r="C2957" s="110">
        <v>0.000567748616488381</v>
      </c>
      <c r="D2957" s="106" t="s">
        <v>438</v>
      </c>
      <c r="E2957" s="106" t="b">
        <v>0</v>
      </c>
      <c r="F2957" s="106" t="b">
        <v>0</v>
      </c>
      <c r="G2957" s="106" t="b">
        <v>0</v>
      </c>
    </row>
    <row r="2958" spans="1:7" ht="15">
      <c r="A2958" s="108" t="s">
        <v>1122</v>
      </c>
      <c r="B2958" s="106">
        <v>2</v>
      </c>
      <c r="C2958" s="110">
        <v>0.0004224288020235096</v>
      </c>
      <c r="D2958" s="106" t="s">
        <v>438</v>
      </c>
      <c r="E2958" s="106" t="b">
        <v>0</v>
      </c>
      <c r="F2958" s="106" t="b">
        <v>0</v>
      </c>
      <c r="G2958" s="106" t="b">
        <v>0</v>
      </c>
    </row>
    <row r="2959" spans="1:7" ht="15">
      <c r="A2959" s="108" t="s">
        <v>1630</v>
      </c>
      <c r="B2959" s="106">
        <v>2</v>
      </c>
      <c r="C2959" s="110">
        <v>0.000567748616488381</v>
      </c>
      <c r="D2959" s="106" t="s">
        <v>438</v>
      </c>
      <c r="E2959" s="106" t="b">
        <v>0</v>
      </c>
      <c r="F2959" s="106" t="b">
        <v>0</v>
      </c>
      <c r="G2959" s="106" t="b">
        <v>0</v>
      </c>
    </row>
    <row r="2960" spans="1:7" ht="15">
      <c r="A2960" s="108" t="s">
        <v>612</v>
      </c>
      <c r="B2960" s="106">
        <v>2</v>
      </c>
      <c r="C2960" s="110">
        <v>0.0004224288020235096</v>
      </c>
      <c r="D2960" s="106" t="s">
        <v>438</v>
      </c>
      <c r="E2960" s="106" t="b">
        <v>0</v>
      </c>
      <c r="F2960" s="106" t="b">
        <v>0</v>
      </c>
      <c r="G2960" s="106" t="b">
        <v>0</v>
      </c>
    </row>
    <row r="2961" spans="1:7" ht="15">
      <c r="A2961" s="108" t="s">
        <v>952</v>
      </c>
      <c r="B2961" s="106">
        <v>2</v>
      </c>
      <c r="C2961" s="110">
        <v>0.0004224288020235096</v>
      </c>
      <c r="D2961" s="106" t="s">
        <v>438</v>
      </c>
      <c r="E2961" s="106" t="b">
        <v>0</v>
      </c>
      <c r="F2961" s="106" t="b">
        <v>0</v>
      </c>
      <c r="G2961" s="106" t="b">
        <v>0</v>
      </c>
    </row>
    <row r="2962" spans="1:7" ht="15">
      <c r="A2962" s="108" t="s">
        <v>763</v>
      </c>
      <c r="B2962" s="106">
        <v>2</v>
      </c>
      <c r="C2962" s="110">
        <v>0.0004224288020235096</v>
      </c>
      <c r="D2962" s="106" t="s">
        <v>438</v>
      </c>
      <c r="E2962" s="106" t="b">
        <v>0</v>
      </c>
      <c r="F2962" s="106" t="b">
        <v>0</v>
      </c>
      <c r="G2962" s="106" t="b">
        <v>0</v>
      </c>
    </row>
    <row r="2963" spans="1:7" ht="15">
      <c r="A2963" s="108" t="s">
        <v>1634</v>
      </c>
      <c r="B2963" s="106">
        <v>2</v>
      </c>
      <c r="C2963" s="110">
        <v>0.0004224288020235096</v>
      </c>
      <c r="D2963" s="106" t="s">
        <v>438</v>
      </c>
      <c r="E2963" s="106" t="b">
        <v>0</v>
      </c>
      <c r="F2963" s="106" t="b">
        <v>0</v>
      </c>
      <c r="G2963" s="106" t="b">
        <v>0</v>
      </c>
    </row>
    <row r="2964" spans="1:7" ht="15">
      <c r="A2964" s="108" t="s">
        <v>1968</v>
      </c>
      <c r="B2964" s="106">
        <v>2</v>
      </c>
      <c r="C2964" s="110">
        <v>0.000567748616488381</v>
      </c>
      <c r="D2964" s="106" t="s">
        <v>438</v>
      </c>
      <c r="E2964" s="106" t="b">
        <v>0</v>
      </c>
      <c r="F2964" s="106" t="b">
        <v>0</v>
      </c>
      <c r="G2964" s="106" t="b">
        <v>0</v>
      </c>
    </row>
    <row r="2965" spans="1:7" ht="15">
      <c r="A2965" s="108" t="s">
        <v>1969</v>
      </c>
      <c r="B2965" s="106">
        <v>2</v>
      </c>
      <c r="C2965" s="110">
        <v>0.000567748616488381</v>
      </c>
      <c r="D2965" s="106" t="s">
        <v>438</v>
      </c>
      <c r="E2965" s="106" t="b">
        <v>0</v>
      </c>
      <c r="F2965" s="106" t="b">
        <v>0</v>
      </c>
      <c r="G2965" s="106" t="b">
        <v>0</v>
      </c>
    </row>
    <row r="2966" spans="1:7" ht="15">
      <c r="A2966" s="108" t="s">
        <v>1970</v>
      </c>
      <c r="B2966" s="106">
        <v>2</v>
      </c>
      <c r="C2966" s="110">
        <v>0.000567748616488381</v>
      </c>
      <c r="D2966" s="106" t="s">
        <v>438</v>
      </c>
      <c r="E2966" s="106" t="b">
        <v>0</v>
      </c>
      <c r="F2966" s="106" t="b">
        <v>0</v>
      </c>
      <c r="G2966" s="106" t="b">
        <v>0</v>
      </c>
    </row>
    <row r="2967" spans="1:7" ht="15">
      <c r="A2967" s="108" t="s">
        <v>1971</v>
      </c>
      <c r="B2967" s="106">
        <v>2</v>
      </c>
      <c r="C2967" s="110">
        <v>0.000567748616488381</v>
      </c>
      <c r="D2967" s="106" t="s">
        <v>438</v>
      </c>
      <c r="E2967" s="106" t="b">
        <v>0</v>
      </c>
      <c r="F2967" s="106" t="b">
        <v>0</v>
      </c>
      <c r="G2967" s="106" t="b">
        <v>0</v>
      </c>
    </row>
    <row r="2968" spans="1:7" ht="15">
      <c r="A2968" s="108" t="s">
        <v>1033</v>
      </c>
      <c r="B2968" s="106">
        <v>2</v>
      </c>
      <c r="C2968" s="110">
        <v>0.000567748616488381</v>
      </c>
      <c r="D2968" s="106" t="s">
        <v>438</v>
      </c>
      <c r="E2968" s="106" t="b">
        <v>0</v>
      </c>
      <c r="F2968" s="106" t="b">
        <v>0</v>
      </c>
      <c r="G2968" s="106" t="b">
        <v>0</v>
      </c>
    </row>
    <row r="2969" spans="1:7" ht="15">
      <c r="A2969" s="108" t="s">
        <v>1287</v>
      </c>
      <c r="B2969" s="106">
        <v>2</v>
      </c>
      <c r="C2969" s="110">
        <v>0.0004224288020235096</v>
      </c>
      <c r="D2969" s="106" t="s">
        <v>438</v>
      </c>
      <c r="E2969" s="106" t="b">
        <v>0</v>
      </c>
      <c r="F2969" s="106" t="b">
        <v>0</v>
      </c>
      <c r="G2969" s="106" t="b">
        <v>0</v>
      </c>
    </row>
    <row r="2970" spans="1:7" ht="15">
      <c r="A2970" s="108" t="s">
        <v>1972</v>
      </c>
      <c r="B2970" s="106">
        <v>2</v>
      </c>
      <c r="C2970" s="110">
        <v>0.000567748616488381</v>
      </c>
      <c r="D2970" s="106" t="s">
        <v>438</v>
      </c>
      <c r="E2970" s="106" t="b">
        <v>0</v>
      </c>
      <c r="F2970" s="106" t="b">
        <v>0</v>
      </c>
      <c r="G2970" s="106" t="b">
        <v>0</v>
      </c>
    </row>
    <row r="2971" spans="1:7" ht="15">
      <c r="A2971" s="108" t="s">
        <v>1973</v>
      </c>
      <c r="B2971" s="106">
        <v>2</v>
      </c>
      <c r="C2971" s="110">
        <v>0.000567748616488381</v>
      </c>
      <c r="D2971" s="106" t="s">
        <v>438</v>
      </c>
      <c r="E2971" s="106" t="b">
        <v>0</v>
      </c>
      <c r="F2971" s="106" t="b">
        <v>0</v>
      </c>
      <c r="G2971" s="106" t="b">
        <v>0</v>
      </c>
    </row>
    <row r="2972" spans="1:7" ht="15">
      <c r="A2972" s="108" t="s">
        <v>1236</v>
      </c>
      <c r="B2972" s="106">
        <v>2</v>
      </c>
      <c r="C2972" s="110">
        <v>0.000567748616488381</v>
      </c>
      <c r="D2972" s="106" t="s">
        <v>438</v>
      </c>
      <c r="E2972" s="106" t="b">
        <v>0</v>
      </c>
      <c r="F2972" s="106" t="b">
        <v>0</v>
      </c>
      <c r="G2972" s="106" t="b">
        <v>0</v>
      </c>
    </row>
    <row r="2973" spans="1:7" ht="15">
      <c r="A2973" s="108" t="s">
        <v>1974</v>
      </c>
      <c r="B2973" s="106">
        <v>2</v>
      </c>
      <c r="C2973" s="110">
        <v>0.000567748616488381</v>
      </c>
      <c r="D2973" s="106" t="s">
        <v>438</v>
      </c>
      <c r="E2973" s="106" t="b">
        <v>0</v>
      </c>
      <c r="F2973" s="106" t="b">
        <v>0</v>
      </c>
      <c r="G2973" s="106" t="b">
        <v>0</v>
      </c>
    </row>
    <row r="2974" spans="1:7" ht="15">
      <c r="A2974" s="108" t="s">
        <v>1975</v>
      </c>
      <c r="B2974" s="106">
        <v>2</v>
      </c>
      <c r="C2974" s="110">
        <v>0.000567748616488381</v>
      </c>
      <c r="D2974" s="106" t="s">
        <v>438</v>
      </c>
      <c r="E2974" s="106" t="b">
        <v>0</v>
      </c>
      <c r="F2974" s="106" t="b">
        <v>0</v>
      </c>
      <c r="G2974" s="106" t="b">
        <v>0</v>
      </c>
    </row>
    <row r="2975" spans="1:7" ht="15">
      <c r="A2975" s="108" t="s">
        <v>1976</v>
      </c>
      <c r="B2975" s="106">
        <v>2</v>
      </c>
      <c r="C2975" s="110">
        <v>0.000567748616488381</v>
      </c>
      <c r="D2975" s="106" t="s">
        <v>438</v>
      </c>
      <c r="E2975" s="106" t="b">
        <v>0</v>
      </c>
      <c r="F2975" s="106" t="b">
        <v>0</v>
      </c>
      <c r="G2975" s="106" t="b">
        <v>0</v>
      </c>
    </row>
    <row r="2976" spans="1:7" ht="15">
      <c r="A2976" s="108" t="s">
        <v>1977</v>
      </c>
      <c r="B2976" s="106">
        <v>2</v>
      </c>
      <c r="C2976" s="110">
        <v>0.000567748616488381</v>
      </c>
      <c r="D2976" s="106" t="s">
        <v>438</v>
      </c>
      <c r="E2976" s="106" t="b">
        <v>0</v>
      </c>
      <c r="F2976" s="106" t="b">
        <v>0</v>
      </c>
      <c r="G2976" s="106" t="b">
        <v>0</v>
      </c>
    </row>
    <row r="2977" spans="1:7" ht="15">
      <c r="A2977" s="108" t="s">
        <v>1978</v>
      </c>
      <c r="B2977" s="106">
        <v>2</v>
      </c>
      <c r="C2977" s="110">
        <v>0.000567748616488381</v>
      </c>
      <c r="D2977" s="106" t="s">
        <v>438</v>
      </c>
      <c r="E2977" s="106" t="b">
        <v>0</v>
      </c>
      <c r="F2977" s="106" t="b">
        <v>0</v>
      </c>
      <c r="G2977" s="106" t="b">
        <v>0</v>
      </c>
    </row>
    <row r="2978" spans="1:7" ht="15">
      <c r="A2978" s="108" t="s">
        <v>1979</v>
      </c>
      <c r="B2978" s="106">
        <v>2</v>
      </c>
      <c r="C2978" s="110">
        <v>0.000567748616488381</v>
      </c>
      <c r="D2978" s="106" t="s">
        <v>438</v>
      </c>
      <c r="E2978" s="106" t="b">
        <v>0</v>
      </c>
      <c r="F2978" s="106" t="b">
        <v>0</v>
      </c>
      <c r="G2978" s="106" t="b">
        <v>0</v>
      </c>
    </row>
    <row r="2979" spans="1:7" ht="15">
      <c r="A2979" s="108" t="s">
        <v>1980</v>
      </c>
      <c r="B2979" s="106">
        <v>2</v>
      </c>
      <c r="C2979" s="110">
        <v>0.000567748616488381</v>
      </c>
      <c r="D2979" s="106" t="s">
        <v>438</v>
      </c>
      <c r="E2979" s="106" t="b">
        <v>0</v>
      </c>
      <c r="F2979" s="106" t="b">
        <v>0</v>
      </c>
      <c r="G2979" s="106" t="b">
        <v>0</v>
      </c>
    </row>
    <row r="2980" spans="1:7" ht="15">
      <c r="A2980" s="108" t="s">
        <v>1981</v>
      </c>
      <c r="B2980" s="106">
        <v>2</v>
      </c>
      <c r="C2980" s="110">
        <v>0.000567748616488381</v>
      </c>
      <c r="D2980" s="106" t="s">
        <v>438</v>
      </c>
      <c r="E2980" s="106" t="b">
        <v>0</v>
      </c>
      <c r="F2980" s="106" t="b">
        <v>0</v>
      </c>
      <c r="G2980" s="106" t="b">
        <v>0</v>
      </c>
    </row>
    <row r="2981" spans="1:7" ht="15">
      <c r="A2981" s="108" t="s">
        <v>1982</v>
      </c>
      <c r="B2981" s="106">
        <v>2</v>
      </c>
      <c r="C2981" s="110">
        <v>0.000567748616488381</v>
      </c>
      <c r="D2981" s="106" t="s">
        <v>438</v>
      </c>
      <c r="E2981" s="106" t="b">
        <v>0</v>
      </c>
      <c r="F2981" s="106" t="b">
        <v>0</v>
      </c>
      <c r="G2981" s="106" t="b">
        <v>0</v>
      </c>
    </row>
    <row r="2982" spans="1:7" ht="15">
      <c r="A2982" s="108" t="s">
        <v>1247</v>
      </c>
      <c r="B2982" s="106">
        <v>2</v>
      </c>
      <c r="C2982" s="110">
        <v>0.000567748616488381</v>
      </c>
      <c r="D2982" s="106" t="s">
        <v>438</v>
      </c>
      <c r="E2982" s="106" t="b">
        <v>0</v>
      </c>
      <c r="F2982" s="106" t="b">
        <v>0</v>
      </c>
      <c r="G2982" s="106" t="b">
        <v>0</v>
      </c>
    </row>
    <row r="2983" spans="1:7" ht="15">
      <c r="A2983" s="108" t="s">
        <v>1984</v>
      </c>
      <c r="B2983" s="106">
        <v>2</v>
      </c>
      <c r="C2983" s="110">
        <v>0.000567748616488381</v>
      </c>
      <c r="D2983" s="106" t="s">
        <v>438</v>
      </c>
      <c r="E2983" s="106" t="b">
        <v>0</v>
      </c>
      <c r="F2983" s="106" t="b">
        <v>0</v>
      </c>
      <c r="G2983" s="106" t="b">
        <v>0</v>
      </c>
    </row>
    <row r="2984" spans="1:7" ht="15">
      <c r="A2984" s="108" t="s">
        <v>1985</v>
      </c>
      <c r="B2984" s="106">
        <v>2</v>
      </c>
      <c r="C2984" s="110">
        <v>0.000567748616488381</v>
      </c>
      <c r="D2984" s="106" t="s">
        <v>438</v>
      </c>
      <c r="E2984" s="106" t="b">
        <v>0</v>
      </c>
      <c r="F2984" s="106" t="b">
        <v>0</v>
      </c>
      <c r="G2984" s="106" t="b">
        <v>0</v>
      </c>
    </row>
    <row r="2985" spans="1:7" ht="15">
      <c r="A2985" s="108" t="s">
        <v>772</v>
      </c>
      <c r="B2985" s="106">
        <v>2</v>
      </c>
      <c r="C2985" s="110">
        <v>0.000567748616488381</v>
      </c>
      <c r="D2985" s="106" t="s">
        <v>438</v>
      </c>
      <c r="E2985" s="106" t="b">
        <v>0</v>
      </c>
      <c r="F2985" s="106" t="b">
        <v>0</v>
      </c>
      <c r="G2985" s="106" t="b">
        <v>0</v>
      </c>
    </row>
    <row r="2986" spans="1:7" ht="15">
      <c r="A2986" s="108" t="s">
        <v>720</v>
      </c>
      <c r="B2986" s="106">
        <v>2</v>
      </c>
      <c r="C2986" s="110">
        <v>0.000567748616488381</v>
      </c>
      <c r="D2986" s="106" t="s">
        <v>438</v>
      </c>
      <c r="E2986" s="106" t="b">
        <v>0</v>
      </c>
      <c r="F2986" s="106" t="b">
        <v>0</v>
      </c>
      <c r="G2986" s="106" t="b">
        <v>0</v>
      </c>
    </row>
    <row r="2987" spans="1:7" ht="15">
      <c r="A2987" s="108" t="s">
        <v>1986</v>
      </c>
      <c r="B2987" s="106">
        <v>2</v>
      </c>
      <c r="C2987" s="110">
        <v>0.000567748616488381</v>
      </c>
      <c r="D2987" s="106" t="s">
        <v>438</v>
      </c>
      <c r="E2987" s="106" t="b">
        <v>0</v>
      </c>
      <c r="F2987" s="106" t="b">
        <v>0</v>
      </c>
      <c r="G2987" s="106" t="b">
        <v>0</v>
      </c>
    </row>
    <row r="2988" spans="1:7" ht="15">
      <c r="A2988" s="108" t="s">
        <v>789</v>
      </c>
      <c r="B2988" s="106">
        <v>2</v>
      </c>
      <c r="C2988" s="110">
        <v>0.000567748616488381</v>
      </c>
      <c r="D2988" s="106" t="s">
        <v>438</v>
      </c>
      <c r="E2988" s="106" t="b">
        <v>0</v>
      </c>
      <c r="F2988" s="106" t="b">
        <v>0</v>
      </c>
      <c r="G2988" s="106" t="b">
        <v>0</v>
      </c>
    </row>
    <row r="2989" spans="1:7" ht="15">
      <c r="A2989" s="108" t="s">
        <v>770</v>
      </c>
      <c r="B2989" s="106">
        <v>2</v>
      </c>
      <c r="C2989" s="110">
        <v>0.0004224288020235096</v>
      </c>
      <c r="D2989" s="106" t="s">
        <v>438</v>
      </c>
      <c r="E2989" s="106" t="b">
        <v>0</v>
      </c>
      <c r="F2989" s="106" t="b">
        <v>0</v>
      </c>
      <c r="G2989" s="106" t="b">
        <v>0</v>
      </c>
    </row>
    <row r="2990" spans="1:7" ht="15">
      <c r="A2990" s="108" t="s">
        <v>1189</v>
      </c>
      <c r="B2990" s="106">
        <v>2</v>
      </c>
      <c r="C2990" s="110">
        <v>0.000567748616488381</v>
      </c>
      <c r="D2990" s="106" t="s">
        <v>438</v>
      </c>
      <c r="E2990" s="106" t="b">
        <v>0</v>
      </c>
      <c r="F2990" s="106" t="b">
        <v>0</v>
      </c>
      <c r="G2990" s="106" t="b">
        <v>0</v>
      </c>
    </row>
    <row r="2991" spans="1:7" ht="15">
      <c r="A2991" s="108" t="s">
        <v>1164</v>
      </c>
      <c r="B2991" s="106">
        <v>2</v>
      </c>
      <c r="C2991" s="110">
        <v>0.000567748616488381</v>
      </c>
      <c r="D2991" s="106" t="s">
        <v>438</v>
      </c>
      <c r="E2991" s="106" t="b">
        <v>0</v>
      </c>
      <c r="F2991" s="106" t="b">
        <v>0</v>
      </c>
      <c r="G2991" s="106" t="b">
        <v>0</v>
      </c>
    </row>
    <row r="2992" spans="1:7" ht="15">
      <c r="A2992" s="108" t="s">
        <v>1988</v>
      </c>
      <c r="B2992" s="106">
        <v>2</v>
      </c>
      <c r="C2992" s="110">
        <v>0.000567748616488381</v>
      </c>
      <c r="D2992" s="106" t="s">
        <v>438</v>
      </c>
      <c r="E2992" s="106" t="b">
        <v>0</v>
      </c>
      <c r="F2992" s="106" t="b">
        <v>0</v>
      </c>
      <c r="G2992" s="106" t="b">
        <v>0</v>
      </c>
    </row>
    <row r="2993" spans="1:7" ht="15">
      <c r="A2993" s="108" t="s">
        <v>710</v>
      </c>
      <c r="B2993" s="106">
        <v>2</v>
      </c>
      <c r="C2993" s="110">
        <v>0.0004224288020235096</v>
      </c>
      <c r="D2993" s="106" t="s">
        <v>438</v>
      </c>
      <c r="E2993" s="106" t="b">
        <v>0</v>
      </c>
      <c r="F2993" s="106" t="b">
        <v>0</v>
      </c>
      <c r="G2993" s="106" t="b">
        <v>0</v>
      </c>
    </row>
    <row r="2994" spans="1:7" ht="15">
      <c r="A2994" s="108" t="s">
        <v>797</v>
      </c>
      <c r="B2994" s="106">
        <v>2</v>
      </c>
      <c r="C2994" s="110">
        <v>0.0004224288020235096</v>
      </c>
      <c r="D2994" s="106" t="s">
        <v>438</v>
      </c>
      <c r="E2994" s="106" t="b">
        <v>0</v>
      </c>
      <c r="F2994" s="106" t="b">
        <v>0</v>
      </c>
      <c r="G2994" s="106" t="b">
        <v>0</v>
      </c>
    </row>
    <row r="2995" spans="1:7" ht="15">
      <c r="A2995" s="108" t="s">
        <v>954</v>
      </c>
      <c r="B2995" s="106">
        <v>2</v>
      </c>
      <c r="C2995" s="110">
        <v>0.000567748616488381</v>
      </c>
      <c r="D2995" s="106" t="s">
        <v>438</v>
      </c>
      <c r="E2995" s="106" t="b">
        <v>0</v>
      </c>
      <c r="F2995" s="106" t="b">
        <v>0</v>
      </c>
      <c r="G2995" s="106" t="b">
        <v>0</v>
      </c>
    </row>
    <row r="2996" spans="1:7" ht="15">
      <c r="A2996" s="108" t="s">
        <v>676</v>
      </c>
      <c r="B2996" s="106">
        <v>2</v>
      </c>
      <c r="C2996" s="110">
        <v>0.0004224288020235096</v>
      </c>
      <c r="D2996" s="106" t="s">
        <v>438</v>
      </c>
      <c r="E2996" s="106" t="b">
        <v>0</v>
      </c>
      <c r="F2996" s="106" t="b">
        <v>0</v>
      </c>
      <c r="G2996" s="106" t="b">
        <v>0</v>
      </c>
    </row>
    <row r="2997" spans="1:7" ht="15">
      <c r="A2997" s="108" t="s">
        <v>1099</v>
      </c>
      <c r="B2997" s="106">
        <v>2</v>
      </c>
      <c r="C2997" s="110">
        <v>0.000567748616488381</v>
      </c>
      <c r="D2997" s="106" t="s">
        <v>438</v>
      </c>
      <c r="E2997" s="106" t="b">
        <v>0</v>
      </c>
      <c r="F2997" s="106" t="b">
        <v>0</v>
      </c>
      <c r="G2997" s="106" t="b">
        <v>0</v>
      </c>
    </row>
    <row r="2998" spans="1:7" ht="15">
      <c r="A2998" s="108" t="s">
        <v>1939</v>
      </c>
      <c r="B2998" s="106">
        <v>2</v>
      </c>
      <c r="C2998" s="110">
        <v>0.000567748616488381</v>
      </c>
      <c r="D2998" s="106" t="s">
        <v>438</v>
      </c>
      <c r="E2998" s="106" t="b">
        <v>0</v>
      </c>
      <c r="F2998" s="106" t="b">
        <v>0</v>
      </c>
      <c r="G2998" s="106" t="b">
        <v>0</v>
      </c>
    </row>
    <row r="2999" spans="1:7" ht="15">
      <c r="A2999" s="108" t="s">
        <v>1940</v>
      </c>
      <c r="B2999" s="106">
        <v>2</v>
      </c>
      <c r="C2999" s="110">
        <v>0.000567748616488381</v>
      </c>
      <c r="D2999" s="106" t="s">
        <v>438</v>
      </c>
      <c r="E2999" s="106" t="b">
        <v>0</v>
      </c>
      <c r="F2999" s="106" t="b">
        <v>0</v>
      </c>
      <c r="G2999" s="106" t="b">
        <v>0</v>
      </c>
    </row>
    <row r="3000" spans="1:7" ht="15">
      <c r="A3000" s="108" t="s">
        <v>1941</v>
      </c>
      <c r="B3000" s="106">
        <v>2</v>
      </c>
      <c r="C3000" s="110">
        <v>0.000567748616488381</v>
      </c>
      <c r="D3000" s="106" t="s">
        <v>438</v>
      </c>
      <c r="E3000" s="106" t="b">
        <v>0</v>
      </c>
      <c r="F3000" s="106" t="b">
        <v>0</v>
      </c>
      <c r="G3000" s="106" t="b">
        <v>0</v>
      </c>
    </row>
    <row r="3001" spans="1:7" ht="15">
      <c r="A3001" s="108" t="s">
        <v>1943</v>
      </c>
      <c r="B3001" s="106">
        <v>2</v>
      </c>
      <c r="C3001" s="110">
        <v>0.000567748616488381</v>
      </c>
      <c r="D3001" s="106" t="s">
        <v>438</v>
      </c>
      <c r="E3001" s="106" t="b">
        <v>0</v>
      </c>
      <c r="F3001" s="106" t="b">
        <v>0</v>
      </c>
      <c r="G3001" s="106" t="b">
        <v>0</v>
      </c>
    </row>
    <row r="3002" spans="1:7" ht="15">
      <c r="A3002" s="108" t="s">
        <v>458</v>
      </c>
      <c r="B3002" s="106">
        <v>50</v>
      </c>
      <c r="C3002" s="110">
        <v>0.004515844035790141</v>
      </c>
      <c r="D3002" s="106" t="s">
        <v>439</v>
      </c>
      <c r="E3002" s="106" t="b">
        <v>0</v>
      </c>
      <c r="F3002" s="106" t="b">
        <v>0</v>
      </c>
      <c r="G3002" s="106" t="b">
        <v>0</v>
      </c>
    </row>
    <row r="3003" spans="1:7" ht="15">
      <c r="A3003" s="108" t="s">
        <v>459</v>
      </c>
      <c r="B3003" s="106">
        <v>23</v>
      </c>
      <c r="C3003" s="110">
        <v>0.0020772882564634647</v>
      </c>
      <c r="D3003" s="106" t="s">
        <v>439</v>
      </c>
      <c r="E3003" s="106" t="b">
        <v>0</v>
      </c>
      <c r="F3003" s="106" t="b">
        <v>0</v>
      </c>
      <c r="G3003" s="106" t="b">
        <v>0</v>
      </c>
    </row>
    <row r="3004" spans="1:7" ht="15">
      <c r="A3004" s="108" t="s">
        <v>460</v>
      </c>
      <c r="B3004" s="106">
        <v>16</v>
      </c>
      <c r="C3004" s="110">
        <v>0.001445070091452845</v>
      </c>
      <c r="D3004" s="106" t="s">
        <v>439</v>
      </c>
      <c r="E3004" s="106" t="b">
        <v>0</v>
      </c>
      <c r="F3004" s="106" t="b">
        <v>0</v>
      </c>
      <c r="G3004" s="106" t="b">
        <v>0</v>
      </c>
    </row>
    <row r="3005" spans="1:7" ht="15">
      <c r="A3005" s="108" t="s">
        <v>264</v>
      </c>
      <c r="B3005" s="106">
        <v>14</v>
      </c>
      <c r="C3005" s="110">
        <v>0.00911983230261348</v>
      </c>
      <c r="D3005" s="106" t="s">
        <v>439</v>
      </c>
      <c r="E3005" s="106" t="b">
        <v>0</v>
      </c>
      <c r="F3005" s="106" t="b">
        <v>0</v>
      </c>
      <c r="G3005" s="106" t="b">
        <v>0</v>
      </c>
    </row>
    <row r="3006" spans="1:7" ht="15">
      <c r="A3006" s="108" t="s">
        <v>475</v>
      </c>
      <c r="B3006" s="106">
        <v>13</v>
      </c>
      <c r="C3006" s="110">
        <v>0.0011741194493054366</v>
      </c>
      <c r="D3006" s="106" t="s">
        <v>439</v>
      </c>
      <c r="E3006" s="106" t="b">
        <v>0</v>
      </c>
      <c r="F3006" s="106" t="b">
        <v>0</v>
      </c>
      <c r="G3006" s="106" t="b">
        <v>0</v>
      </c>
    </row>
    <row r="3007" spans="1:7" ht="15">
      <c r="A3007" s="108" t="s">
        <v>270</v>
      </c>
      <c r="B3007" s="106">
        <v>11</v>
      </c>
      <c r="C3007" s="110">
        <v>0.002274311505852675</v>
      </c>
      <c r="D3007" s="106" t="s">
        <v>439</v>
      </c>
      <c r="E3007" s="106" t="b">
        <v>0</v>
      </c>
      <c r="F3007" s="106" t="b">
        <v>0</v>
      </c>
      <c r="G3007" s="106" t="b">
        <v>0</v>
      </c>
    </row>
    <row r="3008" spans="1:7" ht="15">
      <c r="A3008" s="108" t="s">
        <v>262</v>
      </c>
      <c r="B3008" s="106">
        <v>11</v>
      </c>
      <c r="C3008" s="110">
        <v>0.002274311505852675</v>
      </c>
      <c r="D3008" s="106" t="s">
        <v>439</v>
      </c>
      <c r="E3008" s="106" t="b">
        <v>0</v>
      </c>
      <c r="F3008" s="106" t="b">
        <v>0</v>
      </c>
      <c r="G3008" s="106" t="b">
        <v>0</v>
      </c>
    </row>
    <row r="3009" spans="1:7" ht="15">
      <c r="A3009" s="108" t="s">
        <v>466</v>
      </c>
      <c r="B3009" s="106">
        <v>10</v>
      </c>
      <c r="C3009" s="110">
        <v>0.0020675559144115226</v>
      </c>
      <c r="D3009" s="106" t="s">
        <v>439</v>
      </c>
      <c r="E3009" s="106" t="b">
        <v>0</v>
      </c>
      <c r="F3009" s="106" t="b">
        <v>0</v>
      </c>
      <c r="G3009" s="106" t="b">
        <v>0</v>
      </c>
    </row>
    <row r="3010" spans="1:7" ht="15">
      <c r="A3010" s="108" t="s">
        <v>461</v>
      </c>
      <c r="B3010" s="106">
        <v>10</v>
      </c>
      <c r="C3010" s="110">
        <v>0.0009031688071580281</v>
      </c>
      <c r="D3010" s="106" t="s">
        <v>439</v>
      </c>
      <c r="E3010" s="106" t="b">
        <v>0</v>
      </c>
      <c r="F3010" s="106" t="b">
        <v>0</v>
      </c>
      <c r="G3010" s="106" t="b">
        <v>0</v>
      </c>
    </row>
    <row r="3011" spans="1:7" ht="15">
      <c r="A3011" s="108" t="s">
        <v>501</v>
      </c>
      <c r="B3011" s="106">
        <v>10</v>
      </c>
      <c r="C3011" s="110">
        <v>0.0037086673687981133</v>
      </c>
      <c r="D3011" s="106" t="s">
        <v>439</v>
      </c>
      <c r="E3011" s="106" t="b">
        <v>0</v>
      </c>
      <c r="F3011" s="106" t="b">
        <v>0</v>
      </c>
      <c r="G3011" s="106" t="b">
        <v>0</v>
      </c>
    </row>
    <row r="3012" spans="1:7" ht="15">
      <c r="A3012" s="108" t="s">
        <v>465</v>
      </c>
      <c r="B3012" s="106">
        <v>8</v>
      </c>
      <c r="C3012" s="110">
        <v>0.0016540447315292182</v>
      </c>
      <c r="D3012" s="106" t="s">
        <v>439</v>
      </c>
      <c r="E3012" s="106" t="b">
        <v>0</v>
      </c>
      <c r="F3012" s="106" t="b">
        <v>0</v>
      </c>
      <c r="G3012" s="106" t="b">
        <v>0</v>
      </c>
    </row>
    <row r="3013" spans="1:7" ht="15">
      <c r="A3013" s="108" t="s">
        <v>488</v>
      </c>
      <c r="B3013" s="106">
        <v>7</v>
      </c>
      <c r="C3013" s="110">
        <v>0.001447289140088066</v>
      </c>
      <c r="D3013" s="106" t="s">
        <v>439</v>
      </c>
      <c r="E3013" s="106" t="b">
        <v>0</v>
      </c>
      <c r="F3013" s="106" t="b">
        <v>0</v>
      </c>
      <c r="G3013" s="106" t="b">
        <v>0</v>
      </c>
    </row>
    <row r="3014" spans="1:7" ht="15">
      <c r="A3014" s="108" t="s">
        <v>263</v>
      </c>
      <c r="B3014" s="106">
        <v>7</v>
      </c>
      <c r="C3014" s="110">
        <v>0.00455991615130674</v>
      </c>
      <c r="D3014" s="106" t="s">
        <v>439</v>
      </c>
      <c r="E3014" s="106" t="b">
        <v>0</v>
      </c>
      <c r="F3014" s="106" t="b">
        <v>0</v>
      </c>
      <c r="G3014" s="106" t="b">
        <v>0</v>
      </c>
    </row>
    <row r="3015" spans="1:7" ht="15">
      <c r="A3015" s="108" t="s">
        <v>527</v>
      </c>
      <c r="B3015" s="106">
        <v>7</v>
      </c>
      <c r="C3015" s="110">
        <v>0.00259606715815868</v>
      </c>
      <c r="D3015" s="106" t="s">
        <v>439</v>
      </c>
      <c r="E3015" s="106" t="b">
        <v>0</v>
      </c>
      <c r="F3015" s="106" t="b">
        <v>0</v>
      </c>
      <c r="G3015" s="106" t="b">
        <v>0</v>
      </c>
    </row>
    <row r="3016" spans="1:7" ht="15">
      <c r="A3016" s="108" t="s">
        <v>580</v>
      </c>
      <c r="B3016" s="106">
        <v>7</v>
      </c>
      <c r="C3016" s="110">
        <v>0.001447289140088066</v>
      </c>
      <c r="D3016" s="106" t="s">
        <v>439</v>
      </c>
      <c r="E3016" s="106" t="b">
        <v>0</v>
      </c>
      <c r="F3016" s="106" t="b">
        <v>0</v>
      </c>
      <c r="G3016" s="106" t="b">
        <v>0</v>
      </c>
    </row>
    <row r="3017" spans="1:7" ht="15">
      <c r="A3017" s="108" t="s">
        <v>641</v>
      </c>
      <c r="B3017" s="106">
        <v>7</v>
      </c>
      <c r="C3017" s="110">
        <v>0.00455991615130674</v>
      </c>
      <c r="D3017" s="106" t="s">
        <v>439</v>
      </c>
      <c r="E3017" s="106" t="b">
        <v>0</v>
      </c>
      <c r="F3017" s="106" t="b">
        <v>0</v>
      </c>
      <c r="G3017" s="106" t="b">
        <v>0</v>
      </c>
    </row>
    <row r="3018" spans="1:7" ht="15">
      <c r="A3018" s="108" t="s">
        <v>480</v>
      </c>
      <c r="B3018" s="106">
        <v>6</v>
      </c>
      <c r="C3018" s="110">
        <v>0.0005419012842948169</v>
      </c>
      <c r="D3018" s="106" t="s">
        <v>439</v>
      </c>
      <c r="E3018" s="106" t="b">
        <v>0</v>
      </c>
      <c r="F3018" s="106" t="b">
        <v>0</v>
      </c>
      <c r="G3018" s="106" t="b">
        <v>0</v>
      </c>
    </row>
    <row r="3019" spans="1:7" ht="15">
      <c r="A3019" s="108" t="s">
        <v>491</v>
      </c>
      <c r="B3019" s="106">
        <v>6</v>
      </c>
      <c r="C3019" s="110">
        <v>0.0005419012842948169</v>
      </c>
      <c r="D3019" s="106" t="s">
        <v>439</v>
      </c>
      <c r="E3019" s="106" t="b">
        <v>0</v>
      </c>
      <c r="F3019" s="106" t="b">
        <v>0</v>
      </c>
      <c r="G3019" s="106" t="b">
        <v>0</v>
      </c>
    </row>
    <row r="3020" spans="1:7" ht="15">
      <c r="A3020" s="108" t="s">
        <v>530</v>
      </c>
      <c r="B3020" s="106">
        <v>6</v>
      </c>
      <c r="C3020" s="110">
        <v>0.0005419012842948169</v>
      </c>
      <c r="D3020" s="106" t="s">
        <v>439</v>
      </c>
      <c r="E3020" s="106" t="b">
        <v>0</v>
      </c>
      <c r="F3020" s="106" t="b">
        <v>0</v>
      </c>
      <c r="G3020" s="106" t="b">
        <v>0</v>
      </c>
    </row>
    <row r="3021" spans="1:7" ht="15">
      <c r="A3021" s="108" t="s">
        <v>474</v>
      </c>
      <c r="B3021" s="106">
        <v>6</v>
      </c>
      <c r="C3021" s="110">
        <v>0.0022252004212788682</v>
      </c>
      <c r="D3021" s="106" t="s">
        <v>439</v>
      </c>
      <c r="E3021" s="106" t="b">
        <v>0</v>
      </c>
      <c r="F3021" s="106" t="b">
        <v>0</v>
      </c>
      <c r="G3021" s="106" t="b">
        <v>0</v>
      </c>
    </row>
    <row r="3022" spans="1:7" ht="15">
      <c r="A3022" s="108" t="s">
        <v>476</v>
      </c>
      <c r="B3022" s="106">
        <v>5</v>
      </c>
      <c r="C3022" s="110">
        <v>0.00045158440357901406</v>
      </c>
      <c r="D3022" s="106" t="s">
        <v>439</v>
      </c>
      <c r="E3022" s="106" t="b">
        <v>0</v>
      </c>
      <c r="F3022" s="106" t="b">
        <v>0</v>
      </c>
      <c r="G3022" s="106" t="b">
        <v>0</v>
      </c>
    </row>
    <row r="3023" spans="1:7" ht="15">
      <c r="A3023" s="108" t="s">
        <v>469</v>
      </c>
      <c r="B3023" s="106">
        <v>5</v>
      </c>
      <c r="C3023" s="110">
        <v>0.00045158440357901406</v>
      </c>
      <c r="D3023" s="106" t="s">
        <v>439</v>
      </c>
      <c r="E3023" s="106" t="b">
        <v>0</v>
      </c>
      <c r="F3023" s="106" t="b">
        <v>0</v>
      </c>
      <c r="G3023" s="106" t="b">
        <v>0</v>
      </c>
    </row>
    <row r="3024" spans="1:7" ht="15">
      <c r="A3024" s="108" t="s">
        <v>524</v>
      </c>
      <c r="B3024" s="106">
        <v>5</v>
      </c>
      <c r="C3024" s="110">
        <v>0.0010337779572057613</v>
      </c>
      <c r="D3024" s="106" t="s">
        <v>439</v>
      </c>
      <c r="E3024" s="106" t="b">
        <v>0</v>
      </c>
      <c r="F3024" s="106" t="b">
        <v>0</v>
      </c>
      <c r="G3024" s="106" t="b">
        <v>0</v>
      </c>
    </row>
    <row r="3025" spans="1:7" ht="15">
      <c r="A3025" s="108" t="s">
        <v>470</v>
      </c>
      <c r="B3025" s="106">
        <v>5</v>
      </c>
      <c r="C3025" s="110">
        <v>0.0018543336843990566</v>
      </c>
      <c r="D3025" s="106" t="s">
        <v>439</v>
      </c>
      <c r="E3025" s="106" t="b">
        <v>0</v>
      </c>
      <c r="F3025" s="106" t="b">
        <v>0</v>
      </c>
      <c r="G3025" s="106" t="b">
        <v>0</v>
      </c>
    </row>
    <row r="3026" spans="1:7" ht="15">
      <c r="A3026" s="108" t="s">
        <v>472</v>
      </c>
      <c r="B3026" s="106">
        <v>5</v>
      </c>
      <c r="C3026" s="110">
        <v>0.0010337779572057613</v>
      </c>
      <c r="D3026" s="106" t="s">
        <v>439</v>
      </c>
      <c r="E3026" s="106" t="b">
        <v>0</v>
      </c>
      <c r="F3026" s="106" t="b">
        <v>0</v>
      </c>
      <c r="G3026" s="106" t="b">
        <v>0</v>
      </c>
    </row>
    <row r="3027" spans="1:7" ht="15">
      <c r="A3027" s="108" t="s">
        <v>688</v>
      </c>
      <c r="B3027" s="106">
        <v>5</v>
      </c>
      <c r="C3027" s="110">
        <v>0.0032570829652190996</v>
      </c>
      <c r="D3027" s="106" t="s">
        <v>439</v>
      </c>
      <c r="E3027" s="106" t="b">
        <v>0</v>
      </c>
      <c r="F3027" s="106" t="b">
        <v>0</v>
      </c>
      <c r="G3027" s="106" t="b">
        <v>0</v>
      </c>
    </row>
    <row r="3028" spans="1:7" ht="15">
      <c r="A3028" s="108" t="s">
        <v>484</v>
      </c>
      <c r="B3028" s="106">
        <v>5</v>
      </c>
      <c r="C3028" s="110">
        <v>0.0018543336843990566</v>
      </c>
      <c r="D3028" s="106" t="s">
        <v>439</v>
      </c>
      <c r="E3028" s="106" t="b">
        <v>0</v>
      </c>
      <c r="F3028" s="106" t="b">
        <v>0</v>
      </c>
      <c r="G3028" s="106" t="b">
        <v>0</v>
      </c>
    </row>
    <row r="3029" spans="1:7" ht="15">
      <c r="A3029" s="108" t="s">
        <v>614</v>
      </c>
      <c r="B3029" s="106">
        <v>5</v>
      </c>
      <c r="C3029" s="110">
        <v>0.0018543336843990566</v>
      </c>
      <c r="D3029" s="106" t="s">
        <v>439</v>
      </c>
      <c r="E3029" s="106" t="b">
        <v>0</v>
      </c>
      <c r="F3029" s="106" t="b">
        <v>0</v>
      </c>
      <c r="G3029" s="106" t="b">
        <v>0</v>
      </c>
    </row>
    <row r="3030" spans="1:7" ht="15">
      <c r="A3030" s="108" t="s">
        <v>508</v>
      </c>
      <c r="B3030" s="106">
        <v>5</v>
      </c>
      <c r="C3030" s="110">
        <v>0.0032570829652190996</v>
      </c>
      <c r="D3030" s="106" t="s">
        <v>439</v>
      </c>
      <c r="E3030" s="106" t="b">
        <v>0</v>
      </c>
      <c r="F3030" s="106" t="b">
        <v>0</v>
      </c>
      <c r="G3030" s="106" t="b">
        <v>0</v>
      </c>
    </row>
    <row r="3031" spans="1:7" ht="15">
      <c r="A3031" s="108" t="s">
        <v>782</v>
      </c>
      <c r="B3031" s="106">
        <v>5</v>
      </c>
      <c r="C3031" s="110">
        <v>0.0032570829652190996</v>
      </c>
      <c r="D3031" s="106" t="s">
        <v>439</v>
      </c>
      <c r="E3031" s="106" t="b">
        <v>0</v>
      </c>
      <c r="F3031" s="106" t="b">
        <v>0</v>
      </c>
      <c r="G3031" s="106" t="b">
        <v>0</v>
      </c>
    </row>
    <row r="3032" spans="1:7" ht="15">
      <c r="A3032" s="108" t="s">
        <v>265</v>
      </c>
      <c r="B3032" s="106">
        <v>4</v>
      </c>
      <c r="C3032" s="110">
        <v>0.0014834669475192455</v>
      </c>
      <c r="D3032" s="106" t="s">
        <v>439</v>
      </c>
      <c r="E3032" s="106" t="b">
        <v>0</v>
      </c>
      <c r="F3032" s="106" t="b">
        <v>0</v>
      </c>
      <c r="G3032" s="106" t="b">
        <v>0</v>
      </c>
    </row>
    <row r="3033" spans="1:7" ht="15">
      <c r="A3033" s="108" t="s">
        <v>489</v>
      </c>
      <c r="B3033" s="106">
        <v>4</v>
      </c>
      <c r="C3033" s="110">
        <v>0.0014834669475192455</v>
      </c>
      <c r="D3033" s="106" t="s">
        <v>439</v>
      </c>
      <c r="E3033" s="106" t="b">
        <v>0</v>
      </c>
      <c r="F3033" s="106" t="b">
        <v>0</v>
      </c>
      <c r="G3033" s="106" t="b">
        <v>0</v>
      </c>
    </row>
    <row r="3034" spans="1:7" ht="15">
      <c r="A3034" s="108" t="s">
        <v>691</v>
      </c>
      <c r="B3034" s="106">
        <v>4</v>
      </c>
      <c r="C3034" s="110">
        <v>0.0008270223657646091</v>
      </c>
      <c r="D3034" s="106" t="s">
        <v>439</v>
      </c>
      <c r="E3034" s="106" t="b">
        <v>0</v>
      </c>
      <c r="F3034" s="106" t="b">
        <v>0</v>
      </c>
      <c r="G3034" s="106" t="b">
        <v>0</v>
      </c>
    </row>
    <row r="3035" spans="1:7" ht="15">
      <c r="A3035" s="108" t="s">
        <v>500</v>
      </c>
      <c r="B3035" s="106">
        <v>4</v>
      </c>
      <c r="C3035" s="110">
        <v>0.0026056663721752797</v>
      </c>
      <c r="D3035" s="106" t="s">
        <v>439</v>
      </c>
      <c r="E3035" s="106" t="b">
        <v>0</v>
      </c>
      <c r="F3035" s="106" t="b">
        <v>0</v>
      </c>
      <c r="G3035" s="106" t="b">
        <v>0</v>
      </c>
    </row>
    <row r="3036" spans="1:7" ht="15">
      <c r="A3036" s="108" t="s">
        <v>533</v>
      </c>
      <c r="B3036" s="106">
        <v>4</v>
      </c>
      <c r="C3036" s="110">
        <v>0.0014834669475192455</v>
      </c>
      <c r="D3036" s="106" t="s">
        <v>439</v>
      </c>
      <c r="E3036" s="106" t="b">
        <v>0</v>
      </c>
      <c r="F3036" s="106" t="b">
        <v>0</v>
      </c>
      <c r="G3036" s="106" t="b">
        <v>0</v>
      </c>
    </row>
    <row r="3037" spans="1:7" ht="15">
      <c r="A3037" s="108" t="s">
        <v>1005</v>
      </c>
      <c r="B3037" s="106">
        <v>4</v>
      </c>
      <c r="C3037" s="110">
        <v>0.0026056663721752797</v>
      </c>
      <c r="D3037" s="106" t="s">
        <v>439</v>
      </c>
      <c r="E3037" s="106" t="b">
        <v>0</v>
      </c>
      <c r="F3037" s="106" t="b">
        <v>0</v>
      </c>
      <c r="G3037" s="106" t="b">
        <v>0</v>
      </c>
    </row>
    <row r="3038" spans="1:7" ht="15">
      <c r="A3038" s="108" t="s">
        <v>464</v>
      </c>
      <c r="B3038" s="106">
        <v>4</v>
      </c>
      <c r="C3038" s="110">
        <v>0.0008270223657646091</v>
      </c>
      <c r="D3038" s="106" t="s">
        <v>439</v>
      </c>
      <c r="E3038" s="106" t="b">
        <v>0</v>
      </c>
      <c r="F3038" s="106" t="b">
        <v>0</v>
      </c>
      <c r="G3038" s="106" t="b">
        <v>0</v>
      </c>
    </row>
    <row r="3039" spans="1:7" ht="15">
      <c r="A3039" s="108" t="s">
        <v>482</v>
      </c>
      <c r="B3039" s="106">
        <v>4</v>
      </c>
      <c r="C3039" s="110">
        <v>0.0014834669475192455</v>
      </c>
      <c r="D3039" s="106" t="s">
        <v>439</v>
      </c>
      <c r="E3039" s="106" t="b">
        <v>0</v>
      </c>
      <c r="F3039" s="106" t="b">
        <v>0</v>
      </c>
      <c r="G3039" s="106" t="b">
        <v>0</v>
      </c>
    </row>
    <row r="3040" spans="1:7" ht="15">
      <c r="A3040" s="108" t="s">
        <v>462</v>
      </c>
      <c r="B3040" s="106">
        <v>4</v>
      </c>
      <c r="C3040" s="110">
        <v>0.0026056663721752797</v>
      </c>
      <c r="D3040" s="106" t="s">
        <v>439</v>
      </c>
      <c r="E3040" s="106" t="b">
        <v>0</v>
      </c>
      <c r="F3040" s="106" t="b">
        <v>0</v>
      </c>
      <c r="G3040" s="106" t="b">
        <v>0</v>
      </c>
    </row>
    <row r="3041" spans="1:7" ht="15">
      <c r="A3041" s="108" t="s">
        <v>518</v>
      </c>
      <c r="B3041" s="106">
        <v>4</v>
      </c>
      <c r="C3041" s="110">
        <v>0.0014834669475192455</v>
      </c>
      <c r="D3041" s="106" t="s">
        <v>439</v>
      </c>
      <c r="E3041" s="106" t="b">
        <v>0</v>
      </c>
      <c r="F3041" s="106" t="b">
        <v>0</v>
      </c>
      <c r="G3041" s="106" t="b">
        <v>0</v>
      </c>
    </row>
    <row r="3042" spans="1:7" ht="15">
      <c r="A3042" s="108" t="s">
        <v>519</v>
      </c>
      <c r="B3042" s="106">
        <v>4</v>
      </c>
      <c r="C3042" s="110">
        <v>0.0014834669475192455</v>
      </c>
      <c r="D3042" s="106" t="s">
        <v>439</v>
      </c>
      <c r="E3042" s="106" t="b">
        <v>0</v>
      </c>
      <c r="F3042" s="106" t="b">
        <v>0</v>
      </c>
      <c r="G3042" s="106" t="b">
        <v>0</v>
      </c>
    </row>
    <row r="3043" spans="1:7" ht="15">
      <c r="A3043" s="108" t="s">
        <v>612</v>
      </c>
      <c r="B3043" s="106">
        <v>4</v>
      </c>
      <c r="C3043" s="110">
        <v>0.0014834669475192455</v>
      </c>
      <c r="D3043" s="106" t="s">
        <v>439</v>
      </c>
      <c r="E3043" s="106" t="b">
        <v>0</v>
      </c>
      <c r="F3043" s="106" t="b">
        <v>0</v>
      </c>
      <c r="G3043" s="106" t="b">
        <v>0</v>
      </c>
    </row>
    <row r="3044" spans="1:7" ht="15">
      <c r="A3044" s="108" t="s">
        <v>478</v>
      </c>
      <c r="B3044" s="106">
        <v>4</v>
      </c>
      <c r="C3044" s="110">
        <v>0.0026056663721752797</v>
      </c>
      <c r="D3044" s="106" t="s">
        <v>439</v>
      </c>
      <c r="E3044" s="106" t="b">
        <v>0</v>
      </c>
      <c r="F3044" s="106" t="b">
        <v>0</v>
      </c>
      <c r="G3044" s="106" t="b">
        <v>0</v>
      </c>
    </row>
    <row r="3045" spans="1:7" ht="15">
      <c r="A3045" s="108" t="s">
        <v>1006</v>
      </c>
      <c r="B3045" s="106">
        <v>4</v>
      </c>
      <c r="C3045" s="110">
        <v>0.0026056663721752797</v>
      </c>
      <c r="D3045" s="106" t="s">
        <v>439</v>
      </c>
      <c r="E3045" s="106" t="b">
        <v>0</v>
      </c>
      <c r="F3045" s="106" t="b">
        <v>0</v>
      </c>
      <c r="G3045" s="106" t="b">
        <v>0</v>
      </c>
    </row>
    <row r="3046" spans="1:7" ht="15">
      <c r="A3046" s="108" t="s">
        <v>483</v>
      </c>
      <c r="B3046" s="106">
        <v>4</v>
      </c>
      <c r="C3046" s="110">
        <v>0.0026056663721752797</v>
      </c>
      <c r="D3046" s="106" t="s">
        <v>439</v>
      </c>
      <c r="E3046" s="106" t="b">
        <v>0</v>
      </c>
      <c r="F3046" s="106" t="b">
        <v>0</v>
      </c>
      <c r="G3046" s="106" t="b">
        <v>0</v>
      </c>
    </row>
    <row r="3047" spans="1:7" ht="15">
      <c r="A3047" s="108" t="s">
        <v>522</v>
      </c>
      <c r="B3047" s="106">
        <v>4</v>
      </c>
      <c r="C3047" s="110">
        <v>0.0026056663721752797</v>
      </c>
      <c r="D3047" s="106" t="s">
        <v>439</v>
      </c>
      <c r="E3047" s="106" t="b">
        <v>0</v>
      </c>
      <c r="F3047" s="106" t="b">
        <v>0</v>
      </c>
      <c r="G3047" s="106" t="b">
        <v>0</v>
      </c>
    </row>
    <row r="3048" spans="1:7" ht="15">
      <c r="A3048" s="108" t="s">
        <v>1283</v>
      </c>
      <c r="B3048" s="106">
        <v>3</v>
      </c>
      <c r="C3048" s="110">
        <v>0.0011126002106394341</v>
      </c>
      <c r="D3048" s="106" t="s">
        <v>439</v>
      </c>
      <c r="E3048" s="106" t="b">
        <v>0</v>
      </c>
      <c r="F3048" s="106" t="b">
        <v>0</v>
      </c>
      <c r="G3048" s="106" t="b">
        <v>0</v>
      </c>
    </row>
    <row r="3049" spans="1:7" ht="15">
      <c r="A3049" s="108" t="s">
        <v>487</v>
      </c>
      <c r="B3049" s="106">
        <v>3</v>
      </c>
      <c r="C3049" s="110">
        <v>0.0011126002106394341</v>
      </c>
      <c r="D3049" s="106" t="s">
        <v>439</v>
      </c>
      <c r="E3049" s="106" t="b">
        <v>0</v>
      </c>
      <c r="F3049" s="106" t="b">
        <v>0</v>
      </c>
      <c r="G3049" s="106" t="b">
        <v>0</v>
      </c>
    </row>
    <row r="3050" spans="1:7" ht="15">
      <c r="A3050" s="108" t="s">
        <v>642</v>
      </c>
      <c r="B3050" s="106">
        <v>3</v>
      </c>
      <c r="C3050" s="110">
        <v>0.0011126002106394341</v>
      </c>
      <c r="D3050" s="106" t="s">
        <v>439</v>
      </c>
      <c r="E3050" s="106" t="b">
        <v>0</v>
      </c>
      <c r="F3050" s="106" t="b">
        <v>0</v>
      </c>
      <c r="G3050" s="106" t="b">
        <v>0</v>
      </c>
    </row>
    <row r="3051" spans="1:7" ht="15">
      <c r="A3051" s="108" t="s">
        <v>473</v>
      </c>
      <c r="B3051" s="106">
        <v>3</v>
      </c>
      <c r="C3051" s="110">
        <v>0.0011126002106394341</v>
      </c>
      <c r="D3051" s="106" t="s">
        <v>439</v>
      </c>
      <c r="E3051" s="106" t="b">
        <v>0</v>
      </c>
      <c r="F3051" s="106" t="b">
        <v>0</v>
      </c>
      <c r="G3051" s="106" t="b">
        <v>0</v>
      </c>
    </row>
    <row r="3052" spans="1:7" ht="15">
      <c r="A3052" s="108" t="s">
        <v>481</v>
      </c>
      <c r="B3052" s="106">
        <v>3</v>
      </c>
      <c r="C3052" s="110">
        <v>0.0011126002106394341</v>
      </c>
      <c r="D3052" s="106" t="s">
        <v>439</v>
      </c>
      <c r="E3052" s="106" t="b">
        <v>0</v>
      </c>
      <c r="F3052" s="106" t="b">
        <v>0</v>
      </c>
      <c r="G3052" s="106" t="b">
        <v>0</v>
      </c>
    </row>
    <row r="3053" spans="1:7" ht="15">
      <c r="A3053" s="108" t="s">
        <v>745</v>
      </c>
      <c r="B3053" s="106">
        <v>3</v>
      </c>
      <c r="C3053" s="110">
        <v>0.0019542497791314602</v>
      </c>
      <c r="D3053" s="106" t="s">
        <v>439</v>
      </c>
      <c r="E3053" s="106" t="b">
        <v>0</v>
      </c>
      <c r="F3053" s="106" t="b">
        <v>0</v>
      </c>
      <c r="G3053" s="106" t="b">
        <v>0</v>
      </c>
    </row>
    <row r="3054" spans="1:7" ht="15">
      <c r="A3054" s="108" t="s">
        <v>537</v>
      </c>
      <c r="B3054" s="106">
        <v>3</v>
      </c>
      <c r="C3054" s="110">
        <v>0.0011126002106394341</v>
      </c>
      <c r="D3054" s="106" t="s">
        <v>439</v>
      </c>
      <c r="E3054" s="106" t="b">
        <v>0</v>
      </c>
      <c r="F3054" s="106" t="b">
        <v>0</v>
      </c>
      <c r="G3054" s="106" t="b">
        <v>0</v>
      </c>
    </row>
    <row r="3055" spans="1:7" ht="15">
      <c r="A3055" s="108" t="s">
        <v>643</v>
      </c>
      <c r="B3055" s="106">
        <v>3</v>
      </c>
      <c r="C3055" s="110">
        <v>0.0006202667743234569</v>
      </c>
      <c r="D3055" s="106" t="s">
        <v>439</v>
      </c>
      <c r="E3055" s="106" t="b">
        <v>0</v>
      </c>
      <c r="F3055" s="106" t="b">
        <v>0</v>
      </c>
      <c r="G3055" s="106" t="b">
        <v>0</v>
      </c>
    </row>
    <row r="3056" spans="1:7" ht="15">
      <c r="A3056" s="108" t="s">
        <v>687</v>
      </c>
      <c r="B3056" s="106">
        <v>3</v>
      </c>
      <c r="C3056" s="110">
        <v>0.0011126002106394341</v>
      </c>
      <c r="D3056" s="106" t="s">
        <v>439</v>
      </c>
      <c r="E3056" s="106" t="b">
        <v>0</v>
      </c>
      <c r="F3056" s="106" t="b">
        <v>0</v>
      </c>
      <c r="G3056" s="106" t="b">
        <v>0</v>
      </c>
    </row>
    <row r="3057" spans="1:7" ht="15">
      <c r="A3057" s="108" t="s">
        <v>523</v>
      </c>
      <c r="B3057" s="106">
        <v>3</v>
      </c>
      <c r="C3057" s="110">
        <v>0.0011126002106394341</v>
      </c>
      <c r="D3057" s="106" t="s">
        <v>439</v>
      </c>
      <c r="E3057" s="106" t="b">
        <v>0</v>
      </c>
      <c r="F3057" s="106" t="b">
        <v>0</v>
      </c>
      <c r="G3057" s="106" t="b">
        <v>0</v>
      </c>
    </row>
    <row r="3058" spans="1:7" ht="15">
      <c r="A3058" s="108" t="s">
        <v>1278</v>
      </c>
      <c r="B3058" s="106">
        <v>3</v>
      </c>
      <c r="C3058" s="110">
        <v>0.0019542497791314602</v>
      </c>
      <c r="D3058" s="106" t="s">
        <v>439</v>
      </c>
      <c r="E3058" s="106" t="b">
        <v>0</v>
      </c>
      <c r="F3058" s="106" t="b">
        <v>0</v>
      </c>
      <c r="G3058" s="106" t="b">
        <v>0</v>
      </c>
    </row>
    <row r="3059" spans="1:7" ht="15">
      <c r="A3059" s="108" t="s">
        <v>1279</v>
      </c>
      <c r="B3059" s="106">
        <v>3</v>
      </c>
      <c r="C3059" s="110">
        <v>0.0011126002106394341</v>
      </c>
      <c r="D3059" s="106" t="s">
        <v>439</v>
      </c>
      <c r="E3059" s="106" t="b">
        <v>0</v>
      </c>
      <c r="F3059" s="106" t="b">
        <v>0</v>
      </c>
      <c r="G3059" s="106" t="b">
        <v>0</v>
      </c>
    </row>
    <row r="3060" spans="1:7" ht="15">
      <c r="A3060" s="108" t="s">
        <v>801</v>
      </c>
      <c r="B3060" s="106">
        <v>3</v>
      </c>
      <c r="C3060" s="110">
        <v>0.0011126002106394341</v>
      </c>
      <c r="D3060" s="106" t="s">
        <v>439</v>
      </c>
      <c r="E3060" s="106" t="b">
        <v>0</v>
      </c>
      <c r="F3060" s="106" t="b">
        <v>0</v>
      </c>
      <c r="G3060" s="106" t="b">
        <v>0</v>
      </c>
    </row>
    <row r="3061" spans="1:7" ht="15">
      <c r="A3061" s="108" t="s">
        <v>1282</v>
      </c>
      <c r="B3061" s="106">
        <v>3</v>
      </c>
      <c r="C3061" s="110">
        <v>0.0019542497791314602</v>
      </c>
      <c r="D3061" s="106" t="s">
        <v>439</v>
      </c>
      <c r="E3061" s="106" t="b">
        <v>0</v>
      </c>
      <c r="F3061" s="106" t="b">
        <v>0</v>
      </c>
      <c r="G3061" s="106" t="b">
        <v>0</v>
      </c>
    </row>
    <row r="3062" spans="1:7" ht="15">
      <c r="A3062" s="108" t="s">
        <v>624</v>
      </c>
      <c r="B3062" s="106">
        <v>3</v>
      </c>
      <c r="C3062" s="110">
        <v>0.0011126002106394341</v>
      </c>
      <c r="D3062" s="106" t="s">
        <v>439</v>
      </c>
      <c r="E3062" s="106" t="b">
        <v>0</v>
      </c>
      <c r="F3062" s="106" t="b">
        <v>0</v>
      </c>
      <c r="G3062" s="106" t="b">
        <v>0</v>
      </c>
    </row>
    <row r="3063" spans="1:7" ht="15">
      <c r="A3063" s="108" t="s">
        <v>689</v>
      </c>
      <c r="B3063" s="106">
        <v>3</v>
      </c>
      <c r="C3063" s="110">
        <v>0.0019542497791314602</v>
      </c>
      <c r="D3063" s="106" t="s">
        <v>439</v>
      </c>
      <c r="E3063" s="106" t="b">
        <v>0</v>
      </c>
      <c r="F3063" s="106" t="b">
        <v>0</v>
      </c>
      <c r="G3063" s="106" t="b">
        <v>0</v>
      </c>
    </row>
    <row r="3064" spans="1:7" ht="15">
      <c r="A3064" s="108" t="s">
        <v>637</v>
      </c>
      <c r="B3064" s="106">
        <v>3</v>
      </c>
      <c r="C3064" s="110">
        <v>0.0019542497791314602</v>
      </c>
      <c r="D3064" s="106" t="s">
        <v>439</v>
      </c>
      <c r="E3064" s="106" t="b">
        <v>0</v>
      </c>
      <c r="F3064" s="106" t="b">
        <v>0</v>
      </c>
      <c r="G3064" s="106" t="b">
        <v>0</v>
      </c>
    </row>
    <row r="3065" spans="1:7" ht="15">
      <c r="A3065" s="108" t="s">
        <v>497</v>
      </c>
      <c r="B3065" s="106">
        <v>3</v>
      </c>
      <c r="C3065" s="110">
        <v>0.0011126002106394341</v>
      </c>
      <c r="D3065" s="106" t="s">
        <v>439</v>
      </c>
      <c r="E3065" s="106" t="b">
        <v>0</v>
      </c>
      <c r="F3065" s="106" t="b">
        <v>0</v>
      </c>
      <c r="G3065" s="106" t="b">
        <v>0</v>
      </c>
    </row>
    <row r="3066" spans="1:7" ht="15">
      <c r="A3066" s="108" t="s">
        <v>1045</v>
      </c>
      <c r="B3066" s="106">
        <v>3</v>
      </c>
      <c r="C3066" s="110">
        <v>0.0019542497791314602</v>
      </c>
      <c r="D3066" s="106" t="s">
        <v>439</v>
      </c>
      <c r="E3066" s="106" t="b">
        <v>0</v>
      </c>
      <c r="F3066" s="106" t="b">
        <v>0</v>
      </c>
      <c r="G3066" s="106" t="b">
        <v>0</v>
      </c>
    </row>
    <row r="3067" spans="1:7" ht="15">
      <c r="A3067" s="108" t="s">
        <v>1285</v>
      </c>
      <c r="B3067" s="106">
        <v>3</v>
      </c>
      <c r="C3067" s="110">
        <v>0.0019542497791314602</v>
      </c>
      <c r="D3067" s="106" t="s">
        <v>439</v>
      </c>
      <c r="E3067" s="106" t="b">
        <v>0</v>
      </c>
      <c r="F3067" s="106" t="b">
        <v>0</v>
      </c>
      <c r="G3067" s="106" t="b">
        <v>0</v>
      </c>
    </row>
    <row r="3068" spans="1:7" ht="15">
      <c r="A3068" s="108" t="s">
        <v>680</v>
      </c>
      <c r="B3068" s="106">
        <v>3</v>
      </c>
      <c r="C3068" s="110">
        <v>0.0019542497791314602</v>
      </c>
      <c r="D3068" s="106" t="s">
        <v>439</v>
      </c>
      <c r="E3068" s="106" t="b">
        <v>0</v>
      </c>
      <c r="F3068" s="106" t="b">
        <v>0</v>
      </c>
      <c r="G3068" s="106" t="b">
        <v>0</v>
      </c>
    </row>
    <row r="3069" spans="1:7" ht="15">
      <c r="A3069" s="108" t="s">
        <v>493</v>
      </c>
      <c r="B3069" s="106">
        <v>3</v>
      </c>
      <c r="C3069" s="110">
        <v>0.0019542497791314602</v>
      </c>
      <c r="D3069" s="106" t="s">
        <v>439</v>
      </c>
      <c r="E3069" s="106" t="b">
        <v>0</v>
      </c>
      <c r="F3069" s="106" t="b">
        <v>0</v>
      </c>
      <c r="G3069" s="106" t="b">
        <v>0</v>
      </c>
    </row>
    <row r="3070" spans="1:7" ht="15">
      <c r="A3070" s="108" t="s">
        <v>463</v>
      </c>
      <c r="B3070" s="106">
        <v>3</v>
      </c>
      <c r="C3070" s="110">
        <v>0.0019542497791314602</v>
      </c>
      <c r="D3070" s="106" t="s">
        <v>439</v>
      </c>
      <c r="E3070" s="106" t="b">
        <v>0</v>
      </c>
      <c r="F3070" s="106" t="b">
        <v>0</v>
      </c>
      <c r="G3070" s="106" t="b">
        <v>0</v>
      </c>
    </row>
    <row r="3071" spans="1:7" ht="15">
      <c r="A3071" s="108" t="s">
        <v>562</v>
      </c>
      <c r="B3071" s="106">
        <v>3</v>
      </c>
      <c r="C3071" s="110">
        <v>0.0019542497791314602</v>
      </c>
      <c r="D3071" s="106" t="s">
        <v>439</v>
      </c>
      <c r="E3071" s="106" t="b">
        <v>0</v>
      </c>
      <c r="F3071" s="106" t="b">
        <v>0</v>
      </c>
      <c r="G3071" s="106" t="b">
        <v>0</v>
      </c>
    </row>
    <row r="3072" spans="1:7" ht="15">
      <c r="A3072" s="108" t="s">
        <v>543</v>
      </c>
      <c r="B3072" s="106">
        <v>3</v>
      </c>
      <c r="C3072" s="110">
        <v>0.0019542497791314602</v>
      </c>
      <c r="D3072" s="106" t="s">
        <v>439</v>
      </c>
      <c r="E3072" s="106" t="b">
        <v>0</v>
      </c>
      <c r="F3072" s="106" t="b">
        <v>0</v>
      </c>
      <c r="G3072" s="106" t="b">
        <v>0</v>
      </c>
    </row>
    <row r="3073" spans="1:7" ht="15">
      <c r="A3073" s="108" t="s">
        <v>1289</v>
      </c>
      <c r="B3073" s="106">
        <v>3</v>
      </c>
      <c r="C3073" s="110">
        <v>0.0019542497791314602</v>
      </c>
      <c r="D3073" s="106" t="s">
        <v>439</v>
      </c>
      <c r="E3073" s="106" t="b">
        <v>0</v>
      </c>
      <c r="F3073" s="106" t="b">
        <v>0</v>
      </c>
      <c r="G3073" s="106" t="b">
        <v>0</v>
      </c>
    </row>
    <row r="3074" spans="1:7" ht="15">
      <c r="A3074" s="108" t="s">
        <v>1896</v>
      </c>
      <c r="B3074" s="106">
        <v>2</v>
      </c>
      <c r="C3074" s="110">
        <v>0.0007417334737596227</v>
      </c>
      <c r="D3074" s="106" t="s">
        <v>439</v>
      </c>
      <c r="E3074" s="106" t="b">
        <v>0</v>
      </c>
      <c r="F3074" s="106" t="b">
        <v>0</v>
      </c>
      <c r="G3074" s="106" t="b">
        <v>0</v>
      </c>
    </row>
    <row r="3075" spans="1:7" ht="15">
      <c r="A3075" s="108" t="s">
        <v>628</v>
      </c>
      <c r="B3075" s="106">
        <v>2</v>
      </c>
      <c r="C3075" s="110">
        <v>0.0007417334737596227</v>
      </c>
      <c r="D3075" s="106" t="s">
        <v>439</v>
      </c>
      <c r="E3075" s="106" t="b">
        <v>0</v>
      </c>
      <c r="F3075" s="106" t="b">
        <v>0</v>
      </c>
      <c r="G3075" s="106" t="b">
        <v>0</v>
      </c>
    </row>
    <row r="3076" spans="1:7" ht="15">
      <c r="A3076" s="108" t="s">
        <v>644</v>
      </c>
      <c r="B3076" s="106">
        <v>2</v>
      </c>
      <c r="C3076" s="110">
        <v>0.0007417334737596227</v>
      </c>
      <c r="D3076" s="106" t="s">
        <v>439</v>
      </c>
      <c r="E3076" s="106" t="b">
        <v>0</v>
      </c>
      <c r="F3076" s="106" t="b">
        <v>0</v>
      </c>
      <c r="G3076" s="106" t="b">
        <v>0</v>
      </c>
    </row>
    <row r="3077" spans="1:7" ht="15">
      <c r="A3077" s="108" t="s">
        <v>988</v>
      </c>
      <c r="B3077" s="106">
        <v>2</v>
      </c>
      <c r="C3077" s="110">
        <v>0.0013028331860876399</v>
      </c>
      <c r="D3077" s="106" t="s">
        <v>439</v>
      </c>
      <c r="E3077" s="106" t="b">
        <v>0</v>
      </c>
      <c r="F3077" s="106" t="b">
        <v>0</v>
      </c>
      <c r="G3077" s="106" t="b">
        <v>0</v>
      </c>
    </row>
    <row r="3078" spans="1:7" ht="15">
      <c r="A3078" s="108" t="s">
        <v>1292</v>
      </c>
      <c r="B3078" s="106">
        <v>2</v>
      </c>
      <c r="C3078" s="110">
        <v>0.0007417334737596227</v>
      </c>
      <c r="D3078" s="106" t="s">
        <v>439</v>
      </c>
      <c r="E3078" s="106" t="b">
        <v>0</v>
      </c>
      <c r="F3078" s="106" t="b">
        <v>0</v>
      </c>
      <c r="G3078" s="106" t="b">
        <v>0</v>
      </c>
    </row>
    <row r="3079" spans="1:7" ht="15">
      <c r="A3079" s="108" t="s">
        <v>792</v>
      </c>
      <c r="B3079" s="106">
        <v>2</v>
      </c>
      <c r="C3079" s="110">
        <v>0.0007417334737596227</v>
      </c>
      <c r="D3079" s="106" t="s">
        <v>439</v>
      </c>
      <c r="E3079" s="106" t="b">
        <v>0</v>
      </c>
      <c r="F3079" s="106" t="b">
        <v>0</v>
      </c>
      <c r="G3079" s="106" t="b">
        <v>0</v>
      </c>
    </row>
    <row r="3080" spans="1:7" ht="15">
      <c r="A3080" s="108" t="s">
        <v>730</v>
      </c>
      <c r="B3080" s="106">
        <v>2</v>
      </c>
      <c r="C3080" s="110">
        <v>0.0007417334737596227</v>
      </c>
      <c r="D3080" s="106" t="s">
        <v>439</v>
      </c>
      <c r="E3080" s="106" t="b">
        <v>0</v>
      </c>
      <c r="F3080" s="106" t="b">
        <v>0</v>
      </c>
      <c r="G3080" s="106" t="b">
        <v>0</v>
      </c>
    </row>
    <row r="3081" spans="1:7" ht="15">
      <c r="A3081" s="108" t="s">
        <v>503</v>
      </c>
      <c r="B3081" s="106">
        <v>2</v>
      </c>
      <c r="C3081" s="110">
        <v>0.0007417334737596227</v>
      </c>
      <c r="D3081" s="106" t="s">
        <v>439</v>
      </c>
      <c r="E3081" s="106" t="b">
        <v>0</v>
      </c>
      <c r="F3081" s="106" t="b">
        <v>0</v>
      </c>
      <c r="G3081" s="106" t="b">
        <v>0</v>
      </c>
    </row>
    <row r="3082" spans="1:7" ht="15">
      <c r="A3082" s="108" t="s">
        <v>794</v>
      </c>
      <c r="B3082" s="106">
        <v>2</v>
      </c>
      <c r="C3082" s="110">
        <v>0.0007417334737596227</v>
      </c>
      <c r="D3082" s="106" t="s">
        <v>439</v>
      </c>
      <c r="E3082" s="106" t="b">
        <v>0</v>
      </c>
      <c r="F3082" s="106" t="b">
        <v>0</v>
      </c>
      <c r="G3082" s="106" t="b">
        <v>0</v>
      </c>
    </row>
    <row r="3083" spans="1:7" ht="15">
      <c r="A3083" s="108" t="s">
        <v>520</v>
      </c>
      <c r="B3083" s="106">
        <v>2</v>
      </c>
      <c r="C3083" s="110">
        <v>0.0007417334737596227</v>
      </c>
      <c r="D3083" s="106" t="s">
        <v>439</v>
      </c>
      <c r="E3083" s="106" t="b">
        <v>0</v>
      </c>
      <c r="F3083" s="106" t="b">
        <v>0</v>
      </c>
      <c r="G3083" s="106" t="b">
        <v>0</v>
      </c>
    </row>
    <row r="3084" spans="1:7" ht="15">
      <c r="A3084" s="108" t="s">
        <v>1116</v>
      </c>
      <c r="B3084" s="106">
        <v>2</v>
      </c>
      <c r="C3084" s="110">
        <v>0.0007417334737596227</v>
      </c>
      <c r="D3084" s="106" t="s">
        <v>439</v>
      </c>
      <c r="E3084" s="106" t="b">
        <v>0</v>
      </c>
      <c r="F3084" s="106" t="b">
        <v>0</v>
      </c>
      <c r="G3084" s="106" t="b">
        <v>0</v>
      </c>
    </row>
    <row r="3085" spans="1:7" ht="15">
      <c r="A3085" s="108" t="s">
        <v>881</v>
      </c>
      <c r="B3085" s="106">
        <v>2</v>
      </c>
      <c r="C3085" s="110">
        <v>0.0007417334737596227</v>
      </c>
      <c r="D3085" s="106" t="s">
        <v>439</v>
      </c>
      <c r="E3085" s="106" t="b">
        <v>0</v>
      </c>
      <c r="F3085" s="106" t="b">
        <v>0</v>
      </c>
      <c r="G3085" s="106" t="b">
        <v>0</v>
      </c>
    </row>
    <row r="3086" spans="1:7" ht="15">
      <c r="A3086" s="108" t="s">
        <v>1004</v>
      </c>
      <c r="B3086" s="106">
        <v>2</v>
      </c>
      <c r="C3086" s="110">
        <v>0.0007417334737596227</v>
      </c>
      <c r="D3086" s="106" t="s">
        <v>439</v>
      </c>
      <c r="E3086" s="106" t="b">
        <v>0</v>
      </c>
      <c r="F3086" s="106" t="b">
        <v>0</v>
      </c>
      <c r="G3086" s="106" t="b">
        <v>0</v>
      </c>
    </row>
    <row r="3087" spans="1:7" ht="15">
      <c r="A3087" s="108" t="s">
        <v>496</v>
      </c>
      <c r="B3087" s="106">
        <v>2</v>
      </c>
      <c r="C3087" s="110">
        <v>0.0013028331860876399</v>
      </c>
      <c r="D3087" s="106" t="s">
        <v>439</v>
      </c>
      <c r="E3087" s="106" t="b">
        <v>0</v>
      </c>
      <c r="F3087" s="106" t="b">
        <v>0</v>
      </c>
      <c r="G3087" s="106" t="b">
        <v>0</v>
      </c>
    </row>
    <row r="3088" spans="1:7" ht="15">
      <c r="A3088" s="108" t="s">
        <v>722</v>
      </c>
      <c r="B3088" s="106">
        <v>2</v>
      </c>
      <c r="C3088" s="110">
        <v>0.0007417334737596227</v>
      </c>
      <c r="D3088" s="106" t="s">
        <v>439</v>
      </c>
      <c r="E3088" s="106" t="b">
        <v>0</v>
      </c>
      <c r="F3088" s="106" t="b">
        <v>0</v>
      </c>
      <c r="G3088" s="106" t="b">
        <v>0</v>
      </c>
    </row>
    <row r="3089" spans="1:7" ht="15">
      <c r="A3089" s="108" t="s">
        <v>616</v>
      </c>
      <c r="B3089" s="106">
        <v>2</v>
      </c>
      <c r="C3089" s="110">
        <v>0.0007417334737596227</v>
      </c>
      <c r="D3089" s="106" t="s">
        <v>439</v>
      </c>
      <c r="E3089" s="106" t="b">
        <v>0</v>
      </c>
      <c r="F3089" s="106" t="b">
        <v>0</v>
      </c>
      <c r="G3089" s="106" t="b">
        <v>0</v>
      </c>
    </row>
    <row r="3090" spans="1:7" ht="15">
      <c r="A3090" s="108" t="s">
        <v>1884</v>
      </c>
      <c r="B3090" s="106">
        <v>2</v>
      </c>
      <c r="C3090" s="110">
        <v>0.0013028331860876399</v>
      </c>
      <c r="D3090" s="106" t="s">
        <v>439</v>
      </c>
      <c r="E3090" s="106" t="b">
        <v>0</v>
      </c>
      <c r="F3090" s="106" t="b">
        <v>0</v>
      </c>
      <c r="G3090" s="106" t="b">
        <v>0</v>
      </c>
    </row>
    <row r="3091" spans="1:7" ht="15">
      <c r="A3091" s="108" t="s">
        <v>504</v>
      </c>
      <c r="B3091" s="106">
        <v>2</v>
      </c>
      <c r="C3091" s="110">
        <v>0.0007417334737596227</v>
      </c>
      <c r="D3091" s="106" t="s">
        <v>439</v>
      </c>
      <c r="E3091" s="106" t="b">
        <v>0</v>
      </c>
      <c r="F3091" s="106" t="b">
        <v>0</v>
      </c>
      <c r="G3091" s="106" t="b">
        <v>0</v>
      </c>
    </row>
    <row r="3092" spans="1:7" ht="15">
      <c r="A3092" s="108" t="s">
        <v>693</v>
      </c>
      <c r="B3092" s="106">
        <v>2</v>
      </c>
      <c r="C3092" s="110">
        <v>0.0007417334737596227</v>
      </c>
      <c r="D3092" s="106" t="s">
        <v>439</v>
      </c>
      <c r="E3092" s="106" t="b">
        <v>0</v>
      </c>
      <c r="F3092" s="106" t="b">
        <v>0</v>
      </c>
      <c r="G3092" s="106" t="b">
        <v>0</v>
      </c>
    </row>
    <row r="3093" spans="1:7" ht="15">
      <c r="A3093" s="108" t="s">
        <v>733</v>
      </c>
      <c r="B3093" s="106">
        <v>2</v>
      </c>
      <c r="C3093" s="110">
        <v>0.0007417334737596227</v>
      </c>
      <c r="D3093" s="106" t="s">
        <v>439</v>
      </c>
      <c r="E3093" s="106" t="b">
        <v>0</v>
      </c>
      <c r="F3093" s="106" t="b">
        <v>0</v>
      </c>
      <c r="G3093" s="106" t="b">
        <v>0</v>
      </c>
    </row>
    <row r="3094" spans="1:7" ht="15">
      <c r="A3094" s="108" t="s">
        <v>1280</v>
      </c>
      <c r="B3094" s="106">
        <v>2</v>
      </c>
      <c r="C3094" s="110">
        <v>0.0007417334737596227</v>
      </c>
      <c r="D3094" s="106" t="s">
        <v>439</v>
      </c>
      <c r="E3094" s="106" t="b">
        <v>0</v>
      </c>
      <c r="F3094" s="106" t="b">
        <v>0</v>
      </c>
      <c r="G3094" s="106" t="b">
        <v>0</v>
      </c>
    </row>
    <row r="3095" spans="1:7" ht="15">
      <c r="A3095" s="108" t="s">
        <v>1038</v>
      </c>
      <c r="B3095" s="106">
        <v>2</v>
      </c>
      <c r="C3095" s="110">
        <v>0.0007417334737596227</v>
      </c>
      <c r="D3095" s="106" t="s">
        <v>439</v>
      </c>
      <c r="E3095" s="106" t="b">
        <v>0</v>
      </c>
      <c r="F3095" s="106" t="b">
        <v>0</v>
      </c>
      <c r="G3095" s="106" t="b">
        <v>0</v>
      </c>
    </row>
    <row r="3096" spans="1:7" ht="15">
      <c r="A3096" s="108" t="s">
        <v>589</v>
      </c>
      <c r="B3096" s="106">
        <v>2</v>
      </c>
      <c r="C3096" s="110">
        <v>0.0007417334737596227</v>
      </c>
      <c r="D3096" s="106" t="s">
        <v>439</v>
      </c>
      <c r="E3096" s="106" t="b">
        <v>0</v>
      </c>
      <c r="F3096" s="106" t="b">
        <v>0</v>
      </c>
      <c r="G3096" s="106" t="b">
        <v>0</v>
      </c>
    </row>
    <row r="3097" spans="1:7" ht="15">
      <c r="A3097" s="108" t="s">
        <v>468</v>
      </c>
      <c r="B3097" s="106">
        <v>2</v>
      </c>
      <c r="C3097" s="110">
        <v>0.0007417334737596227</v>
      </c>
      <c r="D3097" s="106" t="s">
        <v>439</v>
      </c>
      <c r="E3097" s="106" t="b">
        <v>0</v>
      </c>
      <c r="F3097" s="106" t="b">
        <v>0</v>
      </c>
      <c r="G3097" s="106" t="b">
        <v>0</v>
      </c>
    </row>
    <row r="3098" spans="1:7" ht="15">
      <c r="A3098" s="108" t="s">
        <v>1890</v>
      </c>
      <c r="B3098" s="106">
        <v>2</v>
      </c>
      <c r="C3098" s="110">
        <v>0.0013028331860876399</v>
      </c>
      <c r="D3098" s="106" t="s">
        <v>439</v>
      </c>
      <c r="E3098" s="106" t="b">
        <v>0</v>
      </c>
      <c r="F3098" s="106" t="b">
        <v>0</v>
      </c>
      <c r="G3098" s="106" t="b">
        <v>0</v>
      </c>
    </row>
    <row r="3099" spans="1:7" ht="15">
      <c r="A3099" s="108" t="s">
        <v>1030</v>
      </c>
      <c r="B3099" s="106">
        <v>2</v>
      </c>
      <c r="C3099" s="110">
        <v>0.0013028331860876399</v>
      </c>
      <c r="D3099" s="106" t="s">
        <v>439</v>
      </c>
      <c r="E3099" s="106" t="b">
        <v>0</v>
      </c>
      <c r="F3099" s="106" t="b">
        <v>0</v>
      </c>
      <c r="G3099" s="106" t="b">
        <v>0</v>
      </c>
    </row>
    <row r="3100" spans="1:7" ht="15">
      <c r="A3100" s="108" t="s">
        <v>640</v>
      </c>
      <c r="B3100" s="106">
        <v>2</v>
      </c>
      <c r="C3100" s="110">
        <v>0.0013028331860876399</v>
      </c>
      <c r="D3100" s="106" t="s">
        <v>439</v>
      </c>
      <c r="E3100" s="106" t="b">
        <v>0</v>
      </c>
      <c r="F3100" s="106" t="b">
        <v>0</v>
      </c>
      <c r="G3100" s="106" t="b">
        <v>0</v>
      </c>
    </row>
    <row r="3101" spans="1:7" ht="15">
      <c r="A3101" s="108" t="s">
        <v>1356</v>
      </c>
      <c r="B3101" s="106">
        <v>2</v>
      </c>
      <c r="C3101" s="110">
        <v>0.0007417334737596227</v>
      </c>
      <c r="D3101" s="106" t="s">
        <v>439</v>
      </c>
      <c r="E3101" s="106" t="b">
        <v>0</v>
      </c>
      <c r="F3101" s="106" t="b">
        <v>0</v>
      </c>
      <c r="G3101" s="106" t="b">
        <v>0</v>
      </c>
    </row>
    <row r="3102" spans="1:7" ht="15">
      <c r="A3102" s="108" t="s">
        <v>1037</v>
      </c>
      <c r="B3102" s="106">
        <v>2</v>
      </c>
      <c r="C3102" s="110">
        <v>0.0013028331860876399</v>
      </c>
      <c r="D3102" s="106" t="s">
        <v>439</v>
      </c>
      <c r="E3102" s="106" t="b">
        <v>0</v>
      </c>
      <c r="F3102" s="106" t="b">
        <v>0</v>
      </c>
      <c r="G3102" s="106" t="b">
        <v>0</v>
      </c>
    </row>
    <row r="3103" spans="1:7" ht="15">
      <c r="A3103" s="108" t="s">
        <v>542</v>
      </c>
      <c r="B3103" s="106">
        <v>2</v>
      </c>
      <c r="C3103" s="110">
        <v>0.0007417334737596227</v>
      </c>
      <c r="D3103" s="106" t="s">
        <v>439</v>
      </c>
      <c r="E3103" s="106" t="b">
        <v>0</v>
      </c>
      <c r="F3103" s="106" t="b">
        <v>0</v>
      </c>
      <c r="G3103" s="106" t="b">
        <v>0</v>
      </c>
    </row>
    <row r="3104" spans="1:7" ht="15">
      <c r="A3104" s="108" t="s">
        <v>796</v>
      </c>
      <c r="B3104" s="106">
        <v>2</v>
      </c>
      <c r="C3104" s="110">
        <v>0.0007417334737596227</v>
      </c>
      <c r="D3104" s="106" t="s">
        <v>439</v>
      </c>
      <c r="E3104" s="106" t="b">
        <v>0</v>
      </c>
      <c r="F3104" s="106" t="b">
        <v>0</v>
      </c>
      <c r="G3104" s="106" t="b">
        <v>0</v>
      </c>
    </row>
    <row r="3105" spans="1:7" ht="15">
      <c r="A3105" s="108" t="s">
        <v>548</v>
      </c>
      <c r="B3105" s="106">
        <v>2</v>
      </c>
      <c r="C3105" s="110">
        <v>0.0007417334737596227</v>
      </c>
      <c r="D3105" s="106" t="s">
        <v>439</v>
      </c>
      <c r="E3105" s="106" t="b">
        <v>0</v>
      </c>
      <c r="F3105" s="106" t="b">
        <v>0</v>
      </c>
      <c r="G3105" s="106" t="b">
        <v>0</v>
      </c>
    </row>
    <row r="3106" spans="1:7" ht="15">
      <c r="A3106" s="108" t="s">
        <v>883</v>
      </c>
      <c r="B3106" s="106">
        <v>2</v>
      </c>
      <c r="C3106" s="110">
        <v>0.0013028331860876399</v>
      </c>
      <c r="D3106" s="106" t="s">
        <v>439</v>
      </c>
      <c r="E3106" s="106" t="b">
        <v>0</v>
      </c>
      <c r="F3106" s="106" t="b">
        <v>0</v>
      </c>
      <c r="G3106" s="106" t="b">
        <v>0</v>
      </c>
    </row>
    <row r="3107" spans="1:7" ht="15">
      <c r="A3107" s="108" t="s">
        <v>1039</v>
      </c>
      <c r="B3107" s="106">
        <v>2</v>
      </c>
      <c r="C3107" s="110">
        <v>0.0007417334737596227</v>
      </c>
      <c r="D3107" s="106" t="s">
        <v>439</v>
      </c>
      <c r="E3107" s="106" t="b">
        <v>0</v>
      </c>
      <c r="F3107" s="106" t="b">
        <v>0</v>
      </c>
      <c r="G3107" s="106" t="b">
        <v>0</v>
      </c>
    </row>
    <row r="3108" spans="1:7" ht="15">
      <c r="A3108" s="108" t="s">
        <v>1041</v>
      </c>
      <c r="B3108" s="106">
        <v>2</v>
      </c>
      <c r="C3108" s="110">
        <v>0.0007417334737596227</v>
      </c>
      <c r="D3108" s="106" t="s">
        <v>439</v>
      </c>
      <c r="E3108" s="106" t="b">
        <v>0</v>
      </c>
      <c r="F3108" s="106" t="b">
        <v>0</v>
      </c>
      <c r="G3108" s="106" t="b">
        <v>0</v>
      </c>
    </row>
    <row r="3109" spans="1:7" ht="15">
      <c r="A3109" s="108" t="s">
        <v>885</v>
      </c>
      <c r="B3109" s="106">
        <v>2</v>
      </c>
      <c r="C3109" s="110">
        <v>0.0013028331860876399</v>
      </c>
      <c r="D3109" s="106" t="s">
        <v>439</v>
      </c>
      <c r="E3109" s="106" t="b">
        <v>0</v>
      </c>
      <c r="F3109" s="106" t="b">
        <v>0</v>
      </c>
      <c r="G3109" s="106" t="b">
        <v>0</v>
      </c>
    </row>
    <row r="3110" spans="1:7" ht="15">
      <c r="A3110" s="108" t="s">
        <v>564</v>
      </c>
      <c r="B3110" s="106">
        <v>2</v>
      </c>
      <c r="C3110" s="110">
        <v>0.0013028331860876399</v>
      </c>
      <c r="D3110" s="106" t="s">
        <v>439</v>
      </c>
      <c r="E3110" s="106" t="b">
        <v>0</v>
      </c>
      <c r="F3110" s="106" t="b">
        <v>0</v>
      </c>
      <c r="G3110" s="106" t="b">
        <v>0</v>
      </c>
    </row>
    <row r="3111" spans="1:7" ht="15">
      <c r="A3111" s="108" t="s">
        <v>1368</v>
      </c>
      <c r="B3111" s="106">
        <v>2</v>
      </c>
      <c r="C3111" s="110">
        <v>0.0013028331860876399</v>
      </c>
      <c r="D3111" s="106" t="s">
        <v>439</v>
      </c>
      <c r="E3111" s="106" t="b">
        <v>0</v>
      </c>
      <c r="F3111" s="106" t="b">
        <v>0</v>
      </c>
      <c r="G3111" s="106" t="b">
        <v>0</v>
      </c>
    </row>
    <row r="3112" spans="1:7" ht="15">
      <c r="A3112" s="108" t="s">
        <v>1370</v>
      </c>
      <c r="B3112" s="106">
        <v>2</v>
      </c>
      <c r="C3112" s="110">
        <v>0.0013028331860876399</v>
      </c>
      <c r="D3112" s="106" t="s">
        <v>439</v>
      </c>
      <c r="E3112" s="106" t="b">
        <v>0</v>
      </c>
      <c r="F3112" s="106" t="b">
        <v>0</v>
      </c>
      <c r="G3112" s="106" t="b">
        <v>0</v>
      </c>
    </row>
    <row r="3113" spans="1:7" ht="15">
      <c r="A3113" s="108" t="s">
        <v>886</v>
      </c>
      <c r="B3113" s="106">
        <v>2</v>
      </c>
      <c r="C3113" s="110">
        <v>0.0007417334737596227</v>
      </c>
      <c r="D3113" s="106" t="s">
        <v>439</v>
      </c>
      <c r="E3113" s="106" t="b">
        <v>0</v>
      </c>
      <c r="F3113" s="106" t="b">
        <v>0</v>
      </c>
      <c r="G3113" s="106" t="b">
        <v>0</v>
      </c>
    </row>
    <row r="3114" spans="1:7" ht="15">
      <c r="A3114" s="108" t="s">
        <v>1371</v>
      </c>
      <c r="B3114" s="106">
        <v>2</v>
      </c>
      <c r="C3114" s="110">
        <v>0.0013028331860876399</v>
      </c>
      <c r="D3114" s="106" t="s">
        <v>439</v>
      </c>
      <c r="E3114" s="106" t="b">
        <v>0</v>
      </c>
      <c r="F3114" s="106" t="b">
        <v>0</v>
      </c>
      <c r="G3114" s="106" t="b">
        <v>0</v>
      </c>
    </row>
    <row r="3115" spans="1:7" ht="15">
      <c r="A3115" s="108" t="s">
        <v>1372</v>
      </c>
      <c r="B3115" s="106">
        <v>2</v>
      </c>
      <c r="C3115" s="110">
        <v>0.0013028331860876399</v>
      </c>
      <c r="D3115" s="106" t="s">
        <v>439</v>
      </c>
      <c r="E3115" s="106" t="b">
        <v>0</v>
      </c>
      <c r="F3115" s="106" t="b">
        <v>0</v>
      </c>
      <c r="G3115" s="106" t="b">
        <v>0</v>
      </c>
    </row>
    <row r="3116" spans="1:7" ht="15">
      <c r="A3116" s="108" t="s">
        <v>1047</v>
      </c>
      <c r="B3116" s="106">
        <v>2</v>
      </c>
      <c r="C3116" s="110">
        <v>0.0013028331860876399</v>
      </c>
      <c r="D3116" s="106" t="s">
        <v>439</v>
      </c>
      <c r="E3116" s="106" t="b">
        <v>0</v>
      </c>
      <c r="F3116" s="106" t="b">
        <v>0</v>
      </c>
      <c r="G3116" s="106" t="b">
        <v>0</v>
      </c>
    </row>
    <row r="3117" spans="1:7" ht="15">
      <c r="A3117" s="108" t="s">
        <v>1374</v>
      </c>
      <c r="B3117" s="106">
        <v>2</v>
      </c>
      <c r="C3117" s="110">
        <v>0.0013028331860876399</v>
      </c>
      <c r="D3117" s="106" t="s">
        <v>439</v>
      </c>
      <c r="E3117" s="106" t="b">
        <v>0</v>
      </c>
      <c r="F3117" s="106" t="b">
        <v>0</v>
      </c>
      <c r="G3117" s="106" t="b">
        <v>0</v>
      </c>
    </row>
    <row r="3118" spans="1:7" ht="15">
      <c r="A3118" s="108" t="s">
        <v>1376</v>
      </c>
      <c r="B3118" s="106">
        <v>2</v>
      </c>
      <c r="C3118" s="110">
        <v>0.0013028331860876399</v>
      </c>
      <c r="D3118" s="106" t="s">
        <v>439</v>
      </c>
      <c r="E3118" s="106" t="b">
        <v>0</v>
      </c>
      <c r="F3118" s="106" t="b">
        <v>0</v>
      </c>
      <c r="G3118" s="106" t="b">
        <v>0</v>
      </c>
    </row>
    <row r="3119" spans="1:7" ht="15">
      <c r="A3119" s="108" t="s">
        <v>1377</v>
      </c>
      <c r="B3119" s="106">
        <v>2</v>
      </c>
      <c r="C3119" s="110">
        <v>0.0013028331860876399</v>
      </c>
      <c r="D3119" s="106" t="s">
        <v>439</v>
      </c>
      <c r="E3119" s="106" t="b">
        <v>0</v>
      </c>
      <c r="F3119" s="106" t="b">
        <v>0</v>
      </c>
      <c r="G3119" s="106" t="b">
        <v>0</v>
      </c>
    </row>
    <row r="3120" spans="1:7" ht="15">
      <c r="A3120" s="108" t="s">
        <v>1378</v>
      </c>
      <c r="B3120" s="106">
        <v>2</v>
      </c>
      <c r="C3120" s="110">
        <v>0.0013028331860876399</v>
      </c>
      <c r="D3120" s="106" t="s">
        <v>439</v>
      </c>
      <c r="E3120" s="106" t="b">
        <v>0</v>
      </c>
      <c r="F3120" s="106" t="b">
        <v>0</v>
      </c>
      <c r="G3120" s="106" t="b">
        <v>0</v>
      </c>
    </row>
    <row r="3121" spans="1:7" ht="15">
      <c r="A3121" s="108" t="s">
        <v>1379</v>
      </c>
      <c r="B3121" s="106">
        <v>2</v>
      </c>
      <c r="C3121" s="110">
        <v>0.0013028331860876399</v>
      </c>
      <c r="D3121" s="106" t="s">
        <v>439</v>
      </c>
      <c r="E3121" s="106" t="b">
        <v>0</v>
      </c>
      <c r="F3121" s="106" t="b">
        <v>0</v>
      </c>
      <c r="G3121" s="106" t="b">
        <v>0</v>
      </c>
    </row>
    <row r="3122" spans="1:7" ht="15">
      <c r="A3122" s="108" t="s">
        <v>1284</v>
      </c>
      <c r="B3122" s="106">
        <v>2</v>
      </c>
      <c r="C3122" s="110">
        <v>0.0013028331860876399</v>
      </c>
      <c r="D3122" s="106" t="s">
        <v>439</v>
      </c>
      <c r="E3122" s="106" t="b">
        <v>0</v>
      </c>
      <c r="F3122" s="106" t="b">
        <v>0</v>
      </c>
      <c r="G3122" s="106" t="b">
        <v>0</v>
      </c>
    </row>
    <row r="3123" spans="1:7" ht="15">
      <c r="A3123" s="108" t="s">
        <v>553</v>
      </c>
      <c r="B3123" s="106">
        <v>2</v>
      </c>
      <c r="C3123" s="110">
        <v>0.0013028331860876399</v>
      </c>
      <c r="D3123" s="106" t="s">
        <v>439</v>
      </c>
      <c r="E3123" s="106" t="b">
        <v>0</v>
      </c>
      <c r="F3123" s="106" t="b">
        <v>0</v>
      </c>
      <c r="G3123" s="106" t="b">
        <v>0</v>
      </c>
    </row>
    <row r="3124" spans="1:7" ht="15">
      <c r="A3124" s="108" t="s">
        <v>1899</v>
      </c>
      <c r="B3124" s="106">
        <v>2</v>
      </c>
      <c r="C3124" s="110">
        <v>0.0013028331860876399</v>
      </c>
      <c r="D3124" s="106" t="s">
        <v>439</v>
      </c>
      <c r="E3124" s="106" t="b">
        <v>0</v>
      </c>
      <c r="F3124" s="106" t="b">
        <v>0</v>
      </c>
      <c r="G3124" s="106" t="b">
        <v>0</v>
      </c>
    </row>
    <row r="3125" spans="1:7" ht="15">
      <c r="A3125" s="108" t="s">
        <v>1902</v>
      </c>
      <c r="B3125" s="106">
        <v>2</v>
      </c>
      <c r="C3125" s="110">
        <v>0.0013028331860876399</v>
      </c>
      <c r="D3125" s="106" t="s">
        <v>439</v>
      </c>
      <c r="E3125" s="106" t="b">
        <v>0</v>
      </c>
      <c r="F3125" s="106" t="b">
        <v>0</v>
      </c>
      <c r="G3125" s="106" t="b">
        <v>0</v>
      </c>
    </row>
    <row r="3126" spans="1:7" ht="15">
      <c r="A3126" s="108" t="s">
        <v>1903</v>
      </c>
      <c r="B3126" s="106">
        <v>2</v>
      </c>
      <c r="C3126" s="110">
        <v>0.0013028331860876399</v>
      </c>
      <c r="D3126" s="106" t="s">
        <v>439</v>
      </c>
      <c r="E3126" s="106" t="b">
        <v>0</v>
      </c>
      <c r="F3126" s="106" t="b">
        <v>0</v>
      </c>
      <c r="G3126" s="106" t="b">
        <v>0</v>
      </c>
    </row>
    <row r="3127" spans="1:7" ht="15">
      <c r="A3127" s="108" t="s">
        <v>1904</v>
      </c>
      <c r="B3127" s="106">
        <v>2</v>
      </c>
      <c r="C3127" s="110">
        <v>0.0013028331860876399</v>
      </c>
      <c r="D3127" s="106" t="s">
        <v>439</v>
      </c>
      <c r="E3127" s="106" t="b">
        <v>0</v>
      </c>
      <c r="F3127" s="106" t="b">
        <v>0</v>
      </c>
      <c r="G3127" s="106" t="b">
        <v>0</v>
      </c>
    </row>
    <row r="3128" spans="1:7" ht="15">
      <c r="A3128" s="108" t="s">
        <v>1288</v>
      </c>
      <c r="B3128" s="106">
        <v>2</v>
      </c>
      <c r="C3128" s="110">
        <v>0.0013028331860876399</v>
      </c>
      <c r="D3128" s="106" t="s">
        <v>439</v>
      </c>
      <c r="E3128" s="106" t="b">
        <v>0</v>
      </c>
      <c r="F3128" s="106" t="b">
        <v>0</v>
      </c>
      <c r="G3128" s="106" t="b">
        <v>0</v>
      </c>
    </row>
    <row r="3129" spans="1:7" ht="15">
      <c r="A3129" s="108" t="s">
        <v>1905</v>
      </c>
      <c r="B3129" s="106">
        <v>2</v>
      </c>
      <c r="C3129" s="110">
        <v>0.0013028331860876399</v>
      </c>
      <c r="D3129" s="106" t="s">
        <v>439</v>
      </c>
      <c r="E3129" s="106" t="b">
        <v>0</v>
      </c>
      <c r="F3129" s="106" t="b">
        <v>0</v>
      </c>
      <c r="G3129" s="106" t="b">
        <v>0</v>
      </c>
    </row>
    <row r="3130" spans="1:7" ht="15">
      <c r="A3130" s="108" t="s">
        <v>1906</v>
      </c>
      <c r="B3130" s="106">
        <v>2</v>
      </c>
      <c r="C3130" s="110">
        <v>0.0013028331860876399</v>
      </c>
      <c r="D3130" s="106" t="s">
        <v>439</v>
      </c>
      <c r="E3130" s="106" t="b">
        <v>0</v>
      </c>
      <c r="F3130" s="106" t="b">
        <v>0</v>
      </c>
      <c r="G3130" s="106" t="b">
        <v>0</v>
      </c>
    </row>
    <row r="3131" spans="1:7" ht="15">
      <c r="A3131" s="108" t="s">
        <v>1907</v>
      </c>
      <c r="B3131" s="106">
        <v>2</v>
      </c>
      <c r="C3131" s="110">
        <v>0.0013028331860876399</v>
      </c>
      <c r="D3131" s="106" t="s">
        <v>439</v>
      </c>
      <c r="E3131" s="106" t="b">
        <v>0</v>
      </c>
      <c r="F3131" s="106" t="b">
        <v>0</v>
      </c>
      <c r="G3131" s="106" t="b">
        <v>0</v>
      </c>
    </row>
    <row r="3132" spans="1:7" ht="15">
      <c r="A3132" s="108" t="s">
        <v>1908</v>
      </c>
      <c r="B3132" s="106">
        <v>2</v>
      </c>
      <c r="C3132" s="110">
        <v>0.0013028331860876399</v>
      </c>
      <c r="D3132" s="106" t="s">
        <v>439</v>
      </c>
      <c r="E3132" s="106" t="b">
        <v>0</v>
      </c>
      <c r="F3132" s="106" t="b">
        <v>0</v>
      </c>
      <c r="G3132" s="106" t="b">
        <v>0</v>
      </c>
    </row>
    <row r="3133" spans="1:7" ht="15">
      <c r="A3133" s="108" t="s">
        <v>705</v>
      </c>
      <c r="B3133" s="106">
        <v>2</v>
      </c>
      <c r="C3133" s="110">
        <v>0.0013028331860876399</v>
      </c>
      <c r="D3133" s="106" t="s">
        <v>439</v>
      </c>
      <c r="E3133" s="106" t="b">
        <v>0</v>
      </c>
      <c r="F3133" s="106" t="b">
        <v>0</v>
      </c>
      <c r="G3133" s="106" t="b">
        <v>0</v>
      </c>
    </row>
    <row r="3134" spans="1:7" ht="15">
      <c r="A3134" s="108" t="s">
        <v>1909</v>
      </c>
      <c r="B3134" s="106">
        <v>2</v>
      </c>
      <c r="C3134" s="110">
        <v>0.0013028331860876399</v>
      </c>
      <c r="D3134" s="106" t="s">
        <v>439</v>
      </c>
      <c r="E3134" s="106" t="b">
        <v>0</v>
      </c>
      <c r="F3134" s="106" t="b">
        <v>0</v>
      </c>
      <c r="G3134" s="106" t="b">
        <v>0</v>
      </c>
    </row>
    <row r="3135" spans="1:7" ht="15">
      <c r="A3135" s="108" t="s">
        <v>1910</v>
      </c>
      <c r="B3135" s="106">
        <v>2</v>
      </c>
      <c r="C3135" s="110">
        <v>0.0013028331860876399</v>
      </c>
      <c r="D3135" s="106" t="s">
        <v>439</v>
      </c>
      <c r="E3135" s="106" t="b">
        <v>0</v>
      </c>
      <c r="F3135" s="106" t="b">
        <v>0</v>
      </c>
      <c r="G3135" s="106" t="b">
        <v>0</v>
      </c>
    </row>
    <row r="3136" spans="1:7" ht="15">
      <c r="A3136" s="108" t="s">
        <v>1911</v>
      </c>
      <c r="B3136" s="106">
        <v>2</v>
      </c>
      <c r="C3136" s="110">
        <v>0.0013028331860876399</v>
      </c>
      <c r="D3136" s="106" t="s">
        <v>439</v>
      </c>
      <c r="E3136" s="106" t="b">
        <v>0</v>
      </c>
      <c r="F3136" s="106" t="b">
        <v>0</v>
      </c>
      <c r="G3136" s="106" t="b">
        <v>0</v>
      </c>
    </row>
    <row r="3137" spans="1:7" ht="15">
      <c r="A3137" s="108" t="s">
        <v>1291</v>
      </c>
      <c r="B3137" s="106">
        <v>2</v>
      </c>
      <c r="C3137" s="110">
        <v>0.0013028331860876399</v>
      </c>
      <c r="D3137" s="106" t="s">
        <v>439</v>
      </c>
      <c r="E3137" s="106" t="b">
        <v>0</v>
      </c>
      <c r="F3137" s="106" t="b">
        <v>0</v>
      </c>
      <c r="G3137" s="106" t="b">
        <v>0</v>
      </c>
    </row>
    <row r="3138" spans="1:7" ht="15">
      <c r="A3138" s="108" t="s">
        <v>546</v>
      </c>
      <c r="B3138" s="106">
        <v>2</v>
      </c>
      <c r="C3138" s="110">
        <v>0.0013028331860876399</v>
      </c>
      <c r="D3138" s="106" t="s">
        <v>439</v>
      </c>
      <c r="E3138" s="106" t="b">
        <v>0</v>
      </c>
      <c r="F3138" s="106" t="b">
        <v>0</v>
      </c>
      <c r="G3138" s="106" t="b">
        <v>0</v>
      </c>
    </row>
    <row r="3139" spans="1:7" ht="15">
      <c r="A3139" s="108" t="s">
        <v>1913</v>
      </c>
      <c r="B3139" s="106">
        <v>2</v>
      </c>
      <c r="C3139" s="110">
        <v>0.0013028331860876399</v>
      </c>
      <c r="D3139" s="106" t="s">
        <v>439</v>
      </c>
      <c r="E3139" s="106" t="b">
        <v>0</v>
      </c>
      <c r="F3139" s="106" t="b">
        <v>0</v>
      </c>
      <c r="G3139" s="106" t="b">
        <v>0</v>
      </c>
    </row>
    <row r="3140" spans="1:7" ht="15">
      <c r="A3140" s="108" t="s">
        <v>858</v>
      </c>
      <c r="B3140" s="106">
        <v>2</v>
      </c>
      <c r="C3140" s="110">
        <v>0.0013028331860876399</v>
      </c>
      <c r="D3140" s="106" t="s">
        <v>439</v>
      </c>
      <c r="E3140" s="106" t="b">
        <v>0</v>
      </c>
      <c r="F3140" s="106" t="b">
        <v>0</v>
      </c>
      <c r="G3140" s="106" t="b">
        <v>0</v>
      </c>
    </row>
    <row r="3141" spans="1:7" ht="15">
      <c r="A3141" s="108" t="s">
        <v>757</v>
      </c>
      <c r="B3141" s="106">
        <v>2</v>
      </c>
      <c r="C3141" s="110">
        <v>0.0013028331860876399</v>
      </c>
      <c r="D3141" s="106" t="s">
        <v>439</v>
      </c>
      <c r="E3141" s="106" t="b">
        <v>0</v>
      </c>
      <c r="F3141" s="106" t="b">
        <v>0</v>
      </c>
      <c r="G3141" s="106" t="b">
        <v>0</v>
      </c>
    </row>
    <row r="3142" spans="1:7" ht="15">
      <c r="A3142" s="108" t="s">
        <v>816</v>
      </c>
      <c r="B3142" s="106">
        <v>2</v>
      </c>
      <c r="C3142" s="110">
        <v>0.0013028331860876399</v>
      </c>
      <c r="D3142" s="106" t="s">
        <v>439</v>
      </c>
      <c r="E3142" s="106" t="b">
        <v>0</v>
      </c>
      <c r="F3142" s="106" t="b">
        <v>0</v>
      </c>
      <c r="G3142" s="106" t="b">
        <v>0</v>
      </c>
    </row>
    <row r="3143" spans="1:7" ht="15">
      <c r="A3143" s="108" t="s">
        <v>458</v>
      </c>
      <c r="B3143" s="106">
        <v>37</v>
      </c>
      <c r="C3143" s="110">
        <v>0</v>
      </c>
      <c r="D3143" s="106" t="s">
        <v>440</v>
      </c>
      <c r="E3143" s="106" t="b">
        <v>0</v>
      </c>
      <c r="F3143" s="106" t="b">
        <v>0</v>
      </c>
      <c r="G3143" s="106" t="b">
        <v>0</v>
      </c>
    </row>
    <row r="3144" spans="1:7" ht="15">
      <c r="A3144" s="108" t="s">
        <v>459</v>
      </c>
      <c r="B3144" s="106">
        <v>18</v>
      </c>
      <c r="C3144" s="110">
        <v>0</v>
      </c>
      <c r="D3144" s="106" t="s">
        <v>440</v>
      </c>
      <c r="E3144" s="106" t="b">
        <v>0</v>
      </c>
      <c r="F3144" s="106" t="b">
        <v>0</v>
      </c>
      <c r="G3144" s="106" t="b">
        <v>0</v>
      </c>
    </row>
    <row r="3145" spans="1:7" ht="15">
      <c r="A3145" s="108" t="s">
        <v>460</v>
      </c>
      <c r="B3145" s="106">
        <v>15</v>
      </c>
      <c r="C3145" s="110">
        <v>0</v>
      </c>
      <c r="D3145" s="106" t="s">
        <v>440</v>
      </c>
      <c r="E3145" s="106" t="b">
        <v>0</v>
      </c>
      <c r="F3145" s="106" t="b">
        <v>0</v>
      </c>
      <c r="G3145" s="106" t="b">
        <v>0</v>
      </c>
    </row>
    <row r="3146" spans="1:7" ht="15">
      <c r="A3146" s="108" t="s">
        <v>535</v>
      </c>
      <c r="B3146" s="106">
        <v>11</v>
      </c>
      <c r="C3146" s="110">
        <v>0</v>
      </c>
      <c r="D3146" s="106" t="s">
        <v>440</v>
      </c>
      <c r="E3146" s="106" t="b">
        <v>0</v>
      </c>
      <c r="F3146" s="106" t="b">
        <v>0</v>
      </c>
      <c r="G3146" s="106" t="b">
        <v>0</v>
      </c>
    </row>
    <row r="3147" spans="1:7" ht="15">
      <c r="A3147" s="108" t="s">
        <v>461</v>
      </c>
      <c r="B3147" s="106">
        <v>11</v>
      </c>
      <c r="C3147" s="110">
        <v>0</v>
      </c>
      <c r="D3147" s="106" t="s">
        <v>440</v>
      </c>
      <c r="E3147" s="106" t="b">
        <v>0</v>
      </c>
      <c r="F3147" s="106" t="b">
        <v>0</v>
      </c>
      <c r="G3147" s="106" t="b">
        <v>0</v>
      </c>
    </row>
    <row r="3148" spans="1:7" ht="15">
      <c r="A3148" s="108" t="s">
        <v>466</v>
      </c>
      <c r="B3148" s="106">
        <v>10</v>
      </c>
      <c r="C3148" s="110">
        <v>0</v>
      </c>
      <c r="D3148" s="106" t="s">
        <v>440</v>
      </c>
      <c r="E3148" s="106" t="b">
        <v>0</v>
      </c>
      <c r="F3148" s="106" t="b">
        <v>0</v>
      </c>
      <c r="G3148" s="106" t="b">
        <v>0</v>
      </c>
    </row>
    <row r="3149" spans="1:7" ht="15">
      <c r="A3149" s="108" t="s">
        <v>506</v>
      </c>
      <c r="B3149" s="106">
        <v>8</v>
      </c>
      <c r="C3149" s="110">
        <v>0</v>
      </c>
      <c r="D3149" s="106" t="s">
        <v>440</v>
      </c>
      <c r="E3149" s="106" t="b">
        <v>0</v>
      </c>
      <c r="F3149" s="106" t="b">
        <v>0</v>
      </c>
      <c r="G3149" s="106" t="b">
        <v>0</v>
      </c>
    </row>
    <row r="3150" spans="1:7" ht="15">
      <c r="A3150" s="108" t="s">
        <v>479</v>
      </c>
      <c r="B3150" s="106">
        <v>8</v>
      </c>
      <c r="C3150" s="110">
        <v>0</v>
      </c>
      <c r="D3150" s="106" t="s">
        <v>440</v>
      </c>
      <c r="E3150" s="106" t="b">
        <v>0</v>
      </c>
      <c r="F3150" s="106" t="b">
        <v>0</v>
      </c>
      <c r="G3150" s="106" t="b">
        <v>0</v>
      </c>
    </row>
    <row r="3151" spans="1:7" ht="15">
      <c r="A3151" s="108" t="s">
        <v>724</v>
      </c>
      <c r="B3151" s="106">
        <v>7</v>
      </c>
      <c r="C3151" s="110">
        <v>0</v>
      </c>
      <c r="D3151" s="106" t="s">
        <v>440</v>
      </c>
      <c r="E3151" s="106" t="b">
        <v>0</v>
      </c>
      <c r="F3151" s="106" t="b">
        <v>0</v>
      </c>
      <c r="G3151" s="106" t="b">
        <v>0</v>
      </c>
    </row>
    <row r="3152" spans="1:7" ht="15">
      <c r="A3152" s="108" t="s">
        <v>488</v>
      </c>
      <c r="B3152" s="106">
        <v>7</v>
      </c>
      <c r="C3152" s="110">
        <v>0</v>
      </c>
      <c r="D3152" s="106" t="s">
        <v>440</v>
      </c>
      <c r="E3152" s="106" t="b">
        <v>0</v>
      </c>
      <c r="F3152" s="106" t="b">
        <v>0</v>
      </c>
      <c r="G3152" s="106" t="b">
        <v>0</v>
      </c>
    </row>
    <row r="3153" spans="1:7" ht="15">
      <c r="A3153" s="108" t="s">
        <v>462</v>
      </c>
      <c r="B3153" s="106">
        <v>7</v>
      </c>
      <c r="C3153" s="110">
        <v>0</v>
      </c>
      <c r="D3153" s="106" t="s">
        <v>440</v>
      </c>
      <c r="E3153" s="106" t="b">
        <v>0</v>
      </c>
      <c r="F3153" s="106" t="b">
        <v>0</v>
      </c>
      <c r="G3153" s="106" t="b">
        <v>0</v>
      </c>
    </row>
    <row r="3154" spans="1:7" ht="15">
      <c r="A3154" s="108" t="s">
        <v>725</v>
      </c>
      <c r="B3154" s="106">
        <v>7</v>
      </c>
      <c r="C3154" s="110">
        <v>0</v>
      </c>
      <c r="D3154" s="106" t="s">
        <v>440</v>
      </c>
      <c r="E3154" s="106" t="b">
        <v>0</v>
      </c>
      <c r="F3154" s="106" t="b">
        <v>0</v>
      </c>
      <c r="G3154" s="106" t="b">
        <v>0</v>
      </c>
    </row>
    <row r="3155" spans="1:7" ht="15">
      <c r="A3155" s="108" t="s">
        <v>678</v>
      </c>
      <c r="B3155" s="106">
        <v>6</v>
      </c>
      <c r="C3155" s="110">
        <v>0</v>
      </c>
      <c r="D3155" s="106" t="s">
        <v>440</v>
      </c>
      <c r="E3155" s="106" t="b">
        <v>0</v>
      </c>
      <c r="F3155" s="106" t="b">
        <v>0</v>
      </c>
      <c r="G3155" s="106" t="b">
        <v>0</v>
      </c>
    </row>
    <row r="3156" spans="1:7" ht="15">
      <c r="A3156" s="108" t="s">
        <v>783</v>
      </c>
      <c r="B3156" s="106">
        <v>6</v>
      </c>
      <c r="C3156" s="110">
        <v>0</v>
      </c>
      <c r="D3156" s="106" t="s">
        <v>440</v>
      </c>
      <c r="E3156" s="106" t="b">
        <v>0</v>
      </c>
      <c r="F3156" s="106" t="b">
        <v>0</v>
      </c>
      <c r="G3156" s="106" t="b">
        <v>0</v>
      </c>
    </row>
    <row r="3157" spans="1:7" ht="15">
      <c r="A3157" s="108" t="s">
        <v>653</v>
      </c>
      <c r="B3157" s="106">
        <v>5</v>
      </c>
      <c r="C3157" s="110">
        <v>0</v>
      </c>
      <c r="D3157" s="106" t="s">
        <v>440</v>
      </c>
      <c r="E3157" s="106" t="b">
        <v>0</v>
      </c>
      <c r="F3157" s="106" t="b">
        <v>0</v>
      </c>
      <c r="G3157" s="106" t="b">
        <v>0</v>
      </c>
    </row>
    <row r="3158" spans="1:7" ht="15">
      <c r="A3158" s="108" t="s">
        <v>749</v>
      </c>
      <c r="B3158" s="106">
        <v>5</v>
      </c>
      <c r="C3158" s="110">
        <v>0</v>
      </c>
      <c r="D3158" s="106" t="s">
        <v>440</v>
      </c>
      <c r="E3158" s="106" t="b">
        <v>0</v>
      </c>
      <c r="F3158" s="106" t="b">
        <v>0</v>
      </c>
      <c r="G3158" s="106" t="b">
        <v>0</v>
      </c>
    </row>
    <row r="3159" spans="1:7" ht="15">
      <c r="A3159" s="108" t="s">
        <v>505</v>
      </c>
      <c r="B3159" s="106">
        <v>5</v>
      </c>
      <c r="C3159" s="110">
        <v>0</v>
      </c>
      <c r="D3159" s="106" t="s">
        <v>440</v>
      </c>
      <c r="E3159" s="106" t="b">
        <v>0</v>
      </c>
      <c r="F3159" s="106" t="b">
        <v>0</v>
      </c>
      <c r="G3159" s="106" t="b">
        <v>0</v>
      </c>
    </row>
    <row r="3160" spans="1:7" ht="15">
      <c r="A3160" s="108" t="s">
        <v>865</v>
      </c>
      <c r="B3160" s="106">
        <v>5</v>
      </c>
      <c r="C3160" s="110">
        <v>0</v>
      </c>
      <c r="D3160" s="106" t="s">
        <v>440</v>
      </c>
      <c r="E3160" s="106" t="b">
        <v>0</v>
      </c>
      <c r="F3160" s="106" t="b">
        <v>0</v>
      </c>
      <c r="G3160" s="106" t="b">
        <v>0</v>
      </c>
    </row>
    <row r="3161" spans="1:7" ht="15">
      <c r="A3161" s="108" t="s">
        <v>541</v>
      </c>
      <c r="B3161" s="106">
        <v>5</v>
      </c>
      <c r="C3161" s="110">
        <v>0</v>
      </c>
      <c r="D3161" s="106" t="s">
        <v>440</v>
      </c>
      <c r="E3161" s="106" t="b">
        <v>0</v>
      </c>
      <c r="F3161" s="106" t="b">
        <v>0</v>
      </c>
      <c r="G3161" s="106" t="b">
        <v>0</v>
      </c>
    </row>
    <row r="3162" spans="1:7" ht="15">
      <c r="A3162" s="108" t="s">
        <v>780</v>
      </c>
      <c r="B3162" s="106">
        <v>5</v>
      </c>
      <c r="C3162" s="110">
        <v>0</v>
      </c>
      <c r="D3162" s="106" t="s">
        <v>440</v>
      </c>
      <c r="E3162" s="106" t="b">
        <v>0</v>
      </c>
      <c r="F3162" s="106" t="b">
        <v>0</v>
      </c>
      <c r="G3162" s="106" t="b">
        <v>0</v>
      </c>
    </row>
    <row r="3163" spans="1:7" ht="15">
      <c r="A3163" s="108" t="s">
        <v>482</v>
      </c>
      <c r="B3163" s="106">
        <v>5</v>
      </c>
      <c r="C3163" s="110">
        <v>0</v>
      </c>
      <c r="D3163" s="106" t="s">
        <v>440</v>
      </c>
      <c r="E3163" s="106" t="b">
        <v>0</v>
      </c>
      <c r="F3163" s="106" t="b">
        <v>0</v>
      </c>
      <c r="G3163" s="106" t="b">
        <v>0</v>
      </c>
    </row>
    <row r="3164" spans="1:7" ht="15">
      <c r="A3164" s="108" t="s">
        <v>564</v>
      </c>
      <c r="B3164" s="106">
        <v>4</v>
      </c>
      <c r="C3164" s="110">
        <v>0</v>
      </c>
      <c r="D3164" s="106" t="s">
        <v>440</v>
      </c>
      <c r="E3164" s="106" t="b">
        <v>0</v>
      </c>
      <c r="F3164" s="106" t="b">
        <v>0</v>
      </c>
      <c r="G3164" s="106" t="b">
        <v>0</v>
      </c>
    </row>
    <row r="3165" spans="1:7" ht="15">
      <c r="A3165" s="108" t="s">
        <v>503</v>
      </c>
      <c r="B3165" s="106">
        <v>4</v>
      </c>
      <c r="C3165" s="110">
        <v>0</v>
      </c>
      <c r="D3165" s="106" t="s">
        <v>440</v>
      </c>
      <c r="E3165" s="106" t="b">
        <v>0</v>
      </c>
      <c r="F3165" s="106" t="b">
        <v>0</v>
      </c>
      <c r="G3165" s="106" t="b">
        <v>0</v>
      </c>
    </row>
    <row r="3166" spans="1:7" ht="15">
      <c r="A3166" s="108" t="s">
        <v>487</v>
      </c>
      <c r="B3166" s="106">
        <v>4</v>
      </c>
      <c r="C3166" s="110">
        <v>0</v>
      </c>
      <c r="D3166" s="106" t="s">
        <v>440</v>
      </c>
      <c r="E3166" s="106" t="b">
        <v>0</v>
      </c>
      <c r="F3166" s="106" t="b">
        <v>0</v>
      </c>
      <c r="G3166" s="106" t="b">
        <v>0</v>
      </c>
    </row>
    <row r="3167" spans="1:7" ht="15">
      <c r="A3167" s="108" t="s">
        <v>633</v>
      </c>
      <c r="B3167" s="106">
        <v>4</v>
      </c>
      <c r="C3167" s="110">
        <v>0</v>
      </c>
      <c r="D3167" s="106" t="s">
        <v>440</v>
      </c>
      <c r="E3167" s="106" t="b">
        <v>0</v>
      </c>
      <c r="F3167" s="106" t="b">
        <v>0</v>
      </c>
      <c r="G3167" s="106" t="b">
        <v>0</v>
      </c>
    </row>
    <row r="3168" spans="1:7" ht="15">
      <c r="A3168" s="108" t="s">
        <v>591</v>
      </c>
      <c r="B3168" s="106">
        <v>4</v>
      </c>
      <c r="C3168" s="110">
        <v>0</v>
      </c>
      <c r="D3168" s="106" t="s">
        <v>440</v>
      </c>
      <c r="E3168" s="106" t="b">
        <v>0</v>
      </c>
      <c r="F3168" s="106" t="b">
        <v>0</v>
      </c>
      <c r="G3168" s="106" t="b">
        <v>0</v>
      </c>
    </row>
    <row r="3169" spans="1:7" ht="15">
      <c r="A3169" s="108" t="s">
        <v>1010</v>
      </c>
      <c r="B3169" s="106">
        <v>4</v>
      </c>
      <c r="C3169" s="110">
        <v>0</v>
      </c>
      <c r="D3169" s="106" t="s">
        <v>440</v>
      </c>
      <c r="E3169" s="106" t="b">
        <v>0</v>
      </c>
      <c r="F3169" s="106" t="b">
        <v>0</v>
      </c>
      <c r="G3169" s="106" t="b">
        <v>0</v>
      </c>
    </row>
    <row r="3170" spans="1:7" ht="15">
      <c r="A3170" s="108" t="s">
        <v>866</v>
      </c>
      <c r="B3170" s="106">
        <v>4</v>
      </c>
      <c r="C3170" s="110">
        <v>0</v>
      </c>
      <c r="D3170" s="106" t="s">
        <v>440</v>
      </c>
      <c r="E3170" s="106" t="b">
        <v>0</v>
      </c>
      <c r="F3170" s="106" t="b">
        <v>0</v>
      </c>
      <c r="G3170" s="106" t="b">
        <v>0</v>
      </c>
    </row>
    <row r="3171" spans="1:7" ht="15">
      <c r="A3171" s="108" t="s">
        <v>631</v>
      </c>
      <c r="B3171" s="106">
        <v>3</v>
      </c>
      <c r="C3171" s="110">
        <v>0</v>
      </c>
      <c r="D3171" s="106" t="s">
        <v>440</v>
      </c>
      <c r="E3171" s="106" t="b">
        <v>0</v>
      </c>
      <c r="F3171" s="106" t="b">
        <v>0</v>
      </c>
      <c r="G3171" s="106" t="b">
        <v>0</v>
      </c>
    </row>
    <row r="3172" spans="1:7" ht="15">
      <c r="A3172" s="108" t="s">
        <v>821</v>
      </c>
      <c r="B3172" s="106">
        <v>3</v>
      </c>
      <c r="C3172" s="110">
        <v>0</v>
      </c>
      <c r="D3172" s="106" t="s">
        <v>440</v>
      </c>
      <c r="E3172" s="106" t="b">
        <v>0</v>
      </c>
      <c r="F3172" s="106" t="b">
        <v>0</v>
      </c>
      <c r="G3172" s="106" t="b">
        <v>0</v>
      </c>
    </row>
    <row r="3173" spans="1:7" ht="15">
      <c r="A3173" s="108" t="s">
        <v>1299</v>
      </c>
      <c r="B3173" s="106">
        <v>3</v>
      </c>
      <c r="C3173" s="110">
        <v>0</v>
      </c>
      <c r="D3173" s="106" t="s">
        <v>440</v>
      </c>
      <c r="E3173" s="106" t="b">
        <v>0</v>
      </c>
      <c r="F3173" s="106" t="b">
        <v>0</v>
      </c>
      <c r="G3173" s="106" t="b">
        <v>0</v>
      </c>
    </row>
    <row r="3174" spans="1:7" ht="15">
      <c r="A3174" s="108" t="s">
        <v>518</v>
      </c>
      <c r="B3174" s="106">
        <v>3</v>
      </c>
      <c r="C3174" s="110">
        <v>0</v>
      </c>
      <c r="D3174" s="106" t="s">
        <v>440</v>
      </c>
      <c r="E3174" s="106" t="b">
        <v>0</v>
      </c>
      <c r="F3174" s="106" t="b">
        <v>0</v>
      </c>
      <c r="G3174" s="106" t="b">
        <v>0</v>
      </c>
    </row>
    <row r="3175" spans="1:7" ht="15">
      <c r="A3175" s="108" t="s">
        <v>640</v>
      </c>
      <c r="B3175" s="106">
        <v>3</v>
      </c>
      <c r="C3175" s="110">
        <v>0</v>
      </c>
      <c r="D3175" s="106" t="s">
        <v>440</v>
      </c>
      <c r="E3175" s="106" t="b">
        <v>0</v>
      </c>
      <c r="F3175" s="106" t="b">
        <v>0</v>
      </c>
      <c r="G3175" s="106" t="b">
        <v>0</v>
      </c>
    </row>
    <row r="3176" spans="1:7" ht="15">
      <c r="A3176" s="108" t="s">
        <v>1302</v>
      </c>
      <c r="B3176" s="106">
        <v>3</v>
      </c>
      <c r="C3176" s="110">
        <v>0</v>
      </c>
      <c r="D3176" s="106" t="s">
        <v>440</v>
      </c>
      <c r="E3176" s="106" t="b">
        <v>0</v>
      </c>
      <c r="F3176" s="106" t="b">
        <v>0</v>
      </c>
      <c r="G3176" s="106" t="b">
        <v>0</v>
      </c>
    </row>
    <row r="3177" spans="1:7" ht="15">
      <c r="A3177" s="108" t="s">
        <v>875</v>
      </c>
      <c r="B3177" s="106">
        <v>3</v>
      </c>
      <c r="C3177" s="110">
        <v>0</v>
      </c>
      <c r="D3177" s="106" t="s">
        <v>440</v>
      </c>
      <c r="E3177" s="106" t="b">
        <v>0</v>
      </c>
      <c r="F3177" s="106" t="b">
        <v>0</v>
      </c>
      <c r="G3177" s="106" t="b">
        <v>0</v>
      </c>
    </row>
    <row r="3178" spans="1:7" ht="15">
      <c r="A3178" s="108" t="s">
        <v>1303</v>
      </c>
      <c r="B3178" s="106">
        <v>3</v>
      </c>
      <c r="C3178" s="110">
        <v>0</v>
      </c>
      <c r="D3178" s="106" t="s">
        <v>440</v>
      </c>
      <c r="E3178" s="106" t="b">
        <v>0</v>
      </c>
      <c r="F3178" s="106" t="b">
        <v>0</v>
      </c>
      <c r="G3178" s="106" t="b">
        <v>0</v>
      </c>
    </row>
    <row r="3179" spans="1:7" ht="15">
      <c r="A3179" s="108" t="s">
        <v>689</v>
      </c>
      <c r="B3179" s="106">
        <v>3</v>
      </c>
      <c r="C3179" s="110">
        <v>0</v>
      </c>
      <c r="D3179" s="106" t="s">
        <v>440</v>
      </c>
      <c r="E3179" s="106" t="b">
        <v>0</v>
      </c>
      <c r="F3179" s="106" t="b">
        <v>0</v>
      </c>
      <c r="G3179" s="106" t="b">
        <v>0</v>
      </c>
    </row>
    <row r="3180" spans="1:7" ht="15">
      <c r="A3180" s="108" t="s">
        <v>1304</v>
      </c>
      <c r="B3180" s="106">
        <v>3</v>
      </c>
      <c r="C3180" s="110">
        <v>0</v>
      </c>
      <c r="D3180" s="106" t="s">
        <v>440</v>
      </c>
      <c r="E3180" s="106" t="b">
        <v>0</v>
      </c>
      <c r="F3180" s="106" t="b">
        <v>0</v>
      </c>
      <c r="G3180" s="106" t="b">
        <v>0</v>
      </c>
    </row>
    <row r="3181" spans="1:7" ht="15">
      <c r="A3181" s="108" t="s">
        <v>931</v>
      </c>
      <c r="B3181" s="106">
        <v>3</v>
      </c>
      <c r="C3181" s="110">
        <v>0</v>
      </c>
      <c r="D3181" s="106" t="s">
        <v>440</v>
      </c>
      <c r="E3181" s="106" t="b">
        <v>0</v>
      </c>
      <c r="F3181" s="106" t="b">
        <v>0</v>
      </c>
      <c r="G3181" s="106" t="b">
        <v>0</v>
      </c>
    </row>
    <row r="3182" spans="1:7" ht="15">
      <c r="A3182" s="108" t="s">
        <v>1305</v>
      </c>
      <c r="B3182" s="106">
        <v>3</v>
      </c>
      <c r="C3182" s="110">
        <v>0</v>
      </c>
      <c r="D3182" s="106" t="s">
        <v>440</v>
      </c>
      <c r="E3182" s="106" t="b">
        <v>0</v>
      </c>
      <c r="F3182" s="106" t="b">
        <v>0</v>
      </c>
      <c r="G3182" s="106" t="b">
        <v>0</v>
      </c>
    </row>
    <row r="3183" spans="1:7" ht="15">
      <c r="A3183" s="108" t="s">
        <v>465</v>
      </c>
      <c r="B3183" s="106">
        <v>3</v>
      </c>
      <c r="C3183" s="110">
        <v>0</v>
      </c>
      <c r="D3183" s="106" t="s">
        <v>440</v>
      </c>
      <c r="E3183" s="106" t="b">
        <v>0</v>
      </c>
      <c r="F3183" s="106" t="b">
        <v>0</v>
      </c>
      <c r="G3183" s="106" t="b">
        <v>0</v>
      </c>
    </row>
    <row r="3184" spans="1:7" ht="15">
      <c r="A3184" s="108" t="s">
        <v>629</v>
      </c>
      <c r="B3184" s="106">
        <v>3</v>
      </c>
      <c r="C3184" s="110">
        <v>0</v>
      </c>
      <c r="D3184" s="106" t="s">
        <v>440</v>
      </c>
      <c r="E3184" s="106" t="b">
        <v>0</v>
      </c>
      <c r="F3184" s="106" t="b">
        <v>0</v>
      </c>
      <c r="G3184" s="106" t="b">
        <v>0</v>
      </c>
    </row>
    <row r="3185" spans="1:7" ht="15">
      <c r="A3185" s="108" t="s">
        <v>844</v>
      </c>
      <c r="B3185" s="106">
        <v>3</v>
      </c>
      <c r="C3185" s="110">
        <v>0</v>
      </c>
      <c r="D3185" s="106" t="s">
        <v>440</v>
      </c>
      <c r="E3185" s="106" t="b">
        <v>0</v>
      </c>
      <c r="F3185" s="106" t="b">
        <v>0</v>
      </c>
      <c r="G3185" s="106" t="b">
        <v>0</v>
      </c>
    </row>
    <row r="3186" spans="1:7" ht="15">
      <c r="A3186" s="108" t="s">
        <v>476</v>
      </c>
      <c r="B3186" s="106">
        <v>2</v>
      </c>
      <c r="C3186" s="110">
        <v>0</v>
      </c>
      <c r="D3186" s="106" t="s">
        <v>440</v>
      </c>
      <c r="E3186" s="106" t="b">
        <v>0</v>
      </c>
      <c r="F3186" s="106" t="b">
        <v>0</v>
      </c>
      <c r="G3186" s="106" t="b">
        <v>0</v>
      </c>
    </row>
    <row r="3187" spans="1:7" ht="15">
      <c r="A3187" s="108" t="s">
        <v>666</v>
      </c>
      <c r="B3187" s="106">
        <v>2</v>
      </c>
      <c r="C3187" s="110">
        <v>0</v>
      </c>
      <c r="D3187" s="106" t="s">
        <v>440</v>
      </c>
      <c r="E3187" s="106" t="b">
        <v>0</v>
      </c>
      <c r="F3187" s="106" t="b">
        <v>0</v>
      </c>
      <c r="G3187" s="106" t="b">
        <v>0</v>
      </c>
    </row>
    <row r="3188" spans="1:7" ht="15">
      <c r="A3188" s="108" t="s">
        <v>497</v>
      </c>
      <c r="B3188" s="106">
        <v>2</v>
      </c>
      <c r="C3188" s="110">
        <v>0</v>
      </c>
      <c r="D3188" s="106" t="s">
        <v>440</v>
      </c>
      <c r="E3188" s="106" t="b">
        <v>0</v>
      </c>
      <c r="F3188" s="106" t="b">
        <v>0</v>
      </c>
      <c r="G3188" s="106" t="b">
        <v>0</v>
      </c>
    </row>
    <row r="3189" spans="1:7" ht="15">
      <c r="A3189" s="108" t="s">
        <v>645</v>
      </c>
      <c r="B3189" s="106">
        <v>2</v>
      </c>
      <c r="C3189" s="110">
        <v>0</v>
      </c>
      <c r="D3189" s="106" t="s">
        <v>440</v>
      </c>
      <c r="E3189" s="106" t="b">
        <v>0</v>
      </c>
      <c r="F3189" s="106" t="b">
        <v>0</v>
      </c>
      <c r="G3189" s="106" t="b">
        <v>0</v>
      </c>
    </row>
    <row r="3190" spans="1:7" ht="15">
      <c r="A3190" s="108" t="s">
        <v>480</v>
      </c>
      <c r="B3190" s="106">
        <v>2</v>
      </c>
      <c r="C3190" s="110">
        <v>0</v>
      </c>
      <c r="D3190" s="106" t="s">
        <v>440</v>
      </c>
      <c r="E3190" s="106" t="b">
        <v>0</v>
      </c>
      <c r="F3190" s="106" t="b">
        <v>0</v>
      </c>
      <c r="G3190" s="106" t="b">
        <v>0</v>
      </c>
    </row>
    <row r="3191" spans="1:7" ht="15">
      <c r="A3191" s="108" t="s">
        <v>1946</v>
      </c>
      <c r="B3191" s="106">
        <v>2</v>
      </c>
      <c r="C3191" s="110">
        <v>0</v>
      </c>
      <c r="D3191" s="106" t="s">
        <v>440</v>
      </c>
      <c r="E3191" s="106" t="b">
        <v>0</v>
      </c>
      <c r="F3191" s="106" t="b">
        <v>0</v>
      </c>
      <c r="G3191" s="106" t="b">
        <v>0</v>
      </c>
    </row>
    <row r="3192" spans="1:7" ht="15">
      <c r="A3192" s="108" t="s">
        <v>582</v>
      </c>
      <c r="B3192" s="106">
        <v>2</v>
      </c>
      <c r="C3192" s="110">
        <v>0</v>
      </c>
      <c r="D3192" s="106" t="s">
        <v>440</v>
      </c>
      <c r="E3192" s="106" t="b">
        <v>0</v>
      </c>
      <c r="F3192" s="106" t="b">
        <v>0</v>
      </c>
      <c r="G3192" s="106" t="b">
        <v>0</v>
      </c>
    </row>
    <row r="3193" spans="1:7" ht="15">
      <c r="A3193" s="108" t="s">
        <v>620</v>
      </c>
      <c r="B3193" s="106">
        <v>2</v>
      </c>
      <c r="C3193" s="110">
        <v>0</v>
      </c>
      <c r="D3193" s="106" t="s">
        <v>440</v>
      </c>
      <c r="E3193" s="106" t="b">
        <v>0</v>
      </c>
      <c r="F3193" s="106" t="b">
        <v>0</v>
      </c>
      <c r="G3193" s="106" t="b">
        <v>0</v>
      </c>
    </row>
    <row r="3194" spans="1:7" ht="15">
      <c r="A3194" s="108" t="s">
        <v>825</v>
      </c>
      <c r="B3194" s="106">
        <v>2</v>
      </c>
      <c r="C3194" s="110">
        <v>0</v>
      </c>
      <c r="D3194" s="106" t="s">
        <v>440</v>
      </c>
      <c r="E3194" s="106" t="b">
        <v>0</v>
      </c>
      <c r="F3194" s="106" t="b">
        <v>0</v>
      </c>
      <c r="G3194" s="106" t="b">
        <v>0</v>
      </c>
    </row>
    <row r="3195" spans="1:7" ht="15">
      <c r="A3195" s="108" t="s">
        <v>798</v>
      </c>
      <c r="B3195" s="106">
        <v>2</v>
      </c>
      <c r="C3195" s="110">
        <v>0</v>
      </c>
      <c r="D3195" s="106" t="s">
        <v>440</v>
      </c>
      <c r="E3195" s="106" t="b">
        <v>0</v>
      </c>
      <c r="F3195" s="106" t="b">
        <v>0</v>
      </c>
      <c r="G3195" s="106" t="b">
        <v>0</v>
      </c>
    </row>
    <row r="3196" spans="1:7" ht="15">
      <c r="A3196" s="108" t="s">
        <v>1300</v>
      </c>
      <c r="B3196" s="106">
        <v>2</v>
      </c>
      <c r="C3196" s="110">
        <v>0</v>
      </c>
      <c r="D3196" s="106" t="s">
        <v>440</v>
      </c>
      <c r="E3196" s="106" t="b">
        <v>0</v>
      </c>
      <c r="F3196" s="106" t="b">
        <v>0</v>
      </c>
      <c r="G3196" s="106" t="b">
        <v>0</v>
      </c>
    </row>
    <row r="3197" spans="1:7" ht="15">
      <c r="A3197" s="108" t="s">
        <v>679</v>
      </c>
      <c r="B3197" s="106">
        <v>2</v>
      </c>
      <c r="C3197" s="110">
        <v>0</v>
      </c>
      <c r="D3197" s="106" t="s">
        <v>440</v>
      </c>
      <c r="E3197" s="106" t="b">
        <v>0</v>
      </c>
      <c r="F3197" s="106" t="b">
        <v>0</v>
      </c>
      <c r="G3197" s="106" t="b">
        <v>0</v>
      </c>
    </row>
    <row r="3198" spans="1:7" ht="15">
      <c r="A3198" s="108" t="s">
        <v>657</v>
      </c>
      <c r="B3198" s="106">
        <v>2</v>
      </c>
      <c r="C3198" s="110">
        <v>0</v>
      </c>
      <c r="D3198" s="106" t="s">
        <v>440</v>
      </c>
      <c r="E3198" s="106" t="b">
        <v>0</v>
      </c>
      <c r="F3198" s="106" t="b">
        <v>0</v>
      </c>
      <c r="G3198" s="106" t="b">
        <v>0</v>
      </c>
    </row>
    <row r="3199" spans="1:7" ht="15">
      <c r="A3199" s="108" t="s">
        <v>489</v>
      </c>
      <c r="B3199" s="106">
        <v>2</v>
      </c>
      <c r="C3199" s="110">
        <v>0</v>
      </c>
      <c r="D3199" s="106" t="s">
        <v>440</v>
      </c>
      <c r="E3199" s="106" t="b">
        <v>0</v>
      </c>
      <c r="F3199" s="106" t="b">
        <v>0</v>
      </c>
      <c r="G3199" s="106" t="b">
        <v>0</v>
      </c>
    </row>
    <row r="3200" spans="1:7" ht="15">
      <c r="A3200" s="108" t="s">
        <v>1948</v>
      </c>
      <c r="B3200" s="106">
        <v>2</v>
      </c>
      <c r="C3200" s="110">
        <v>0</v>
      </c>
      <c r="D3200" s="106" t="s">
        <v>440</v>
      </c>
      <c r="E3200" s="106" t="b">
        <v>0</v>
      </c>
      <c r="F3200" s="106" t="b">
        <v>0</v>
      </c>
      <c r="G3200" s="106" t="b">
        <v>0</v>
      </c>
    </row>
    <row r="3201" spans="1:7" ht="15">
      <c r="A3201" s="108" t="s">
        <v>1949</v>
      </c>
      <c r="B3201" s="106">
        <v>2</v>
      </c>
      <c r="C3201" s="110">
        <v>0</v>
      </c>
      <c r="D3201" s="106" t="s">
        <v>440</v>
      </c>
      <c r="E3201" s="106" t="b">
        <v>0</v>
      </c>
      <c r="F3201" s="106" t="b">
        <v>0</v>
      </c>
      <c r="G3201" s="106" t="b">
        <v>0</v>
      </c>
    </row>
    <row r="3202" spans="1:7" ht="15">
      <c r="A3202" s="108" t="s">
        <v>686</v>
      </c>
      <c r="B3202" s="106">
        <v>2</v>
      </c>
      <c r="C3202" s="110">
        <v>0</v>
      </c>
      <c r="D3202" s="106" t="s">
        <v>440</v>
      </c>
      <c r="E3202" s="106" t="b">
        <v>0</v>
      </c>
      <c r="F3202" s="106" t="b">
        <v>0</v>
      </c>
      <c r="G3202" s="106" t="b">
        <v>0</v>
      </c>
    </row>
    <row r="3203" spans="1:7" ht="15">
      <c r="A3203" s="108" t="s">
        <v>469</v>
      </c>
      <c r="B3203" s="106">
        <v>2</v>
      </c>
      <c r="C3203" s="110">
        <v>0</v>
      </c>
      <c r="D3203" s="106" t="s">
        <v>440</v>
      </c>
      <c r="E3203" s="106" t="b">
        <v>0</v>
      </c>
      <c r="F3203" s="106" t="b">
        <v>0</v>
      </c>
      <c r="G3203" s="106" t="b">
        <v>0</v>
      </c>
    </row>
    <row r="3204" spans="1:7" ht="15">
      <c r="A3204" s="108" t="s">
        <v>1009</v>
      </c>
      <c r="B3204" s="106">
        <v>2</v>
      </c>
      <c r="C3204" s="110">
        <v>0</v>
      </c>
      <c r="D3204" s="106" t="s">
        <v>440</v>
      </c>
      <c r="E3204" s="106" t="b">
        <v>0</v>
      </c>
      <c r="F3204" s="106" t="b">
        <v>0</v>
      </c>
      <c r="G3204" s="106" t="b">
        <v>0</v>
      </c>
    </row>
    <row r="3205" spans="1:7" ht="15">
      <c r="A3205" s="108" t="s">
        <v>581</v>
      </c>
      <c r="B3205" s="106">
        <v>2</v>
      </c>
      <c r="C3205" s="110">
        <v>0</v>
      </c>
      <c r="D3205" s="106" t="s">
        <v>440</v>
      </c>
      <c r="E3205" s="106" t="b">
        <v>0</v>
      </c>
      <c r="F3205" s="106" t="b">
        <v>0</v>
      </c>
      <c r="G3205" s="106" t="b">
        <v>0</v>
      </c>
    </row>
    <row r="3206" spans="1:7" ht="15">
      <c r="A3206" s="108" t="s">
        <v>1951</v>
      </c>
      <c r="B3206" s="106">
        <v>2</v>
      </c>
      <c r="C3206" s="110">
        <v>0</v>
      </c>
      <c r="D3206" s="106" t="s">
        <v>440</v>
      </c>
      <c r="E3206" s="106" t="b">
        <v>0</v>
      </c>
      <c r="F3206" s="106" t="b">
        <v>0</v>
      </c>
      <c r="G3206" s="106" t="b">
        <v>0</v>
      </c>
    </row>
    <row r="3207" spans="1:7" ht="15">
      <c r="A3207" s="108" t="s">
        <v>1301</v>
      </c>
      <c r="B3207" s="106">
        <v>2</v>
      </c>
      <c r="C3207" s="110">
        <v>0</v>
      </c>
      <c r="D3207" s="106" t="s">
        <v>440</v>
      </c>
      <c r="E3207" s="106" t="b">
        <v>0</v>
      </c>
      <c r="F3207" s="106" t="b">
        <v>0</v>
      </c>
      <c r="G3207" s="106" t="b">
        <v>0</v>
      </c>
    </row>
    <row r="3208" spans="1:7" ht="15">
      <c r="A3208" s="108" t="s">
        <v>481</v>
      </c>
      <c r="B3208" s="106">
        <v>2</v>
      </c>
      <c r="C3208" s="110">
        <v>0</v>
      </c>
      <c r="D3208" s="106" t="s">
        <v>440</v>
      </c>
      <c r="E3208" s="106" t="b">
        <v>0</v>
      </c>
      <c r="F3208" s="106" t="b">
        <v>0</v>
      </c>
      <c r="G3208" s="106" t="b">
        <v>0</v>
      </c>
    </row>
    <row r="3209" spans="1:7" ht="15">
      <c r="A3209" s="108" t="s">
        <v>621</v>
      </c>
      <c r="B3209" s="106">
        <v>2</v>
      </c>
      <c r="C3209" s="110">
        <v>0</v>
      </c>
      <c r="D3209" s="106" t="s">
        <v>440</v>
      </c>
      <c r="E3209" s="106" t="b">
        <v>0</v>
      </c>
      <c r="F3209" s="106" t="b">
        <v>0</v>
      </c>
      <c r="G3209" s="106" t="b">
        <v>0</v>
      </c>
    </row>
    <row r="3210" spans="1:7" ht="15">
      <c r="A3210" s="108" t="s">
        <v>589</v>
      </c>
      <c r="B3210" s="106">
        <v>2</v>
      </c>
      <c r="C3210" s="110">
        <v>0</v>
      </c>
      <c r="D3210" s="106" t="s">
        <v>440</v>
      </c>
      <c r="E3210" s="106" t="b">
        <v>0</v>
      </c>
      <c r="F3210" s="106" t="b">
        <v>0</v>
      </c>
      <c r="G3210" s="106" t="b">
        <v>0</v>
      </c>
    </row>
    <row r="3211" spans="1:7" ht="15">
      <c r="A3211" s="108" t="s">
        <v>1952</v>
      </c>
      <c r="B3211" s="106">
        <v>2</v>
      </c>
      <c r="C3211" s="110">
        <v>0</v>
      </c>
      <c r="D3211" s="106" t="s">
        <v>440</v>
      </c>
      <c r="E3211" s="106" t="b">
        <v>0</v>
      </c>
      <c r="F3211" s="106" t="b">
        <v>0</v>
      </c>
      <c r="G3211" s="106" t="b">
        <v>0</v>
      </c>
    </row>
    <row r="3212" spans="1:7" ht="15">
      <c r="A3212" s="108" t="s">
        <v>1953</v>
      </c>
      <c r="B3212" s="106">
        <v>2</v>
      </c>
      <c r="C3212" s="110">
        <v>0</v>
      </c>
      <c r="D3212" s="106" t="s">
        <v>440</v>
      </c>
      <c r="E3212" s="106" t="b">
        <v>0</v>
      </c>
      <c r="F3212" s="106" t="b">
        <v>0</v>
      </c>
      <c r="G3212" s="106" t="b">
        <v>0</v>
      </c>
    </row>
    <row r="3213" spans="1:7" ht="15">
      <c r="A3213" s="108" t="s">
        <v>491</v>
      </c>
      <c r="B3213" s="106">
        <v>2</v>
      </c>
      <c r="C3213" s="110">
        <v>0</v>
      </c>
      <c r="D3213" s="106" t="s">
        <v>440</v>
      </c>
      <c r="E3213" s="106" t="b">
        <v>0</v>
      </c>
      <c r="F3213" s="106" t="b">
        <v>0</v>
      </c>
      <c r="G3213" s="106" t="b">
        <v>0</v>
      </c>
    </row>
    <row r="3214" spans="1:7" ht="15">
      <c r="A3214" s="108" t="s">
        <v>534</v>
      </c>
      <c r="B3214" s="106">
        <v>2</v>
      </c>
      <c r="C3214" s="110">
        <v>0</v>
      </c>
      <c r="D3214" s="106" t="s">
        <v>440</v>
      </c>
      <c r="E3214" s="106" t="b">
        <v>0</v>
      </c>
      <c r="F3214" s="106" t="b">
        <v>0</v>
      </c>
      <c r="G3214" s="106" t="b">
        <v>0</v>
      </c>
    </row>
    <row r="3215" spans="1:7" ht="15">
      <c r="A3215" s="108" t="s">
        <v>713</v>
      </c>
      <c r="B3215" s="106">
        <v>2</v>
      </c>
      <c r="C3215" s="110">
        <v>0</v>
      </c>
      <c r="D3215" s="106" t="s">
        <v>440</v>
      </c>
      <c r="E3215" s="106" t="b">
        <v>0</v>
      </c>
      <c r="F3215" s="106" t="b">
        <v>0</v>
      </c>
      <c r="G3215" s="106" t="b">
        <v>0</v>
      </c>
    </row>
    <row r="3216" spans="1:7" ht="15">
      <c r="A3216" s="108" t="s">
        <v>1955</v>
      </c>
      <c r="B3216" s="106">
        <v>2</v>
      </c>
      <c r="C3216" s="110">
        <v>0</v>
      </c>
      <c r="D3216" s="106" t="s">
        <v>440</v>
      </c>
      <c r="E3216" s="106" t="b">
        <v>0</v>
      </c>
      <c r="F3216" s="106" t="b">
        <v>0</v>
      </c>
      <c r="G3216" s="106" t="b">
        <v>0</v>
      </c>
    </row>
    <row r="3217" spans="1:7" ht="15">
      <c r="A3217" s="108" t="s">
        <v>472</v>
      </c>
      <c r="B3217" s="106">
        <v>2</v>
      </c>
      <c r="C3217" s="110">
        <v>0</v>
      </c>
      <c r="D3217" s="106" t="s">
        <v>440</v>
      </c>
      <c r="E3217" s="106" t="b">
        <v>0</v>
      </c>
      <c r="F3217" s="106" t="b">
        <v>0</v>
      </c>
      <c r="G3217" s="106" t="b">
        <v>0</v>
      </c>
    </row>
    <row r="3218" spans="1:7" ht="15">
      <c r="A3218" s="108" t="s">
        <v>1000</v>
      </c>
      <c r="B3218" s="106">
        <v>2</v>
      </c>
      <c r="C3218" s="110">
        <v>0</v>
      </c>
      <c r="D3218" s="106" t="s">
        <v>440</v>
      </c>
      <c r="E3218" s="106" t="b">
        <v>0</v>
      </c>
      <c r="F3218" s="106" t="b">
        <v>0</v>
      </c>
      <c r="G3218" s="106" t="b">
        <v>0</v>
      </c>
    </row>
    <row r="3219" spans="1:7" ht="15">
      <c r="A3219" s="108" t="s">
        <v>600</v>
      </c>
      <c r="B3219" s="106">
        <v>2</v>
      </c>
      <c r="C3219" s="110">
        <v>0</v>
      </c>
      <c r="D3219" s="106" t="s">
        <v>440</v>
      </c>
      <c r="E3219" s="106" t="b">
        <v>0</v>
      </c>
      <c r="F3219" s="106" t="b">
        <v>0</v>
      </c>
      <c r="G3219" s="106" t="b">
        <v>0</v>
      </c>
    </row>
    <row r="3220" spans="1:7" ht="15">
      <c r="A3220" s="108" t="s">
        <v>861</v>
      </c>
      <c r="B3220" s="106">
        <v>2</v>
      </c>
      <c r="C3220" s="110">
        <v>0</v>
      </c>
      <c r="D3220" s="106" t="s">
        <v>440</v>
      </c>
      <c r="E3220" s="106" t="b">
        <v>0</v>
      </c>
      <c r="F3220" s="106" t="b">
        <v>0</v>
      </c>
      <c r="G3220" s="106" t="b">
        <v>0</v>
      </c>
    </row>
    <row r="3221" spans="1:7" ht="15">
      <c r="A3221" s="108" t="s">
        <v>805</v>
      </c>
      <c r="B3221" s="106">
        <v>2</v>
      </c>
      <c r="C3221" s="110">
        <v>0</v>
      </c>
      <c r="D3221" s="106" t="s">
        <v>440</v>
      </c>
      <c r="E3221" s="106" t="b">
        <v>0</v>
      </c>
      <c r="F3221" s="106" t="b">
        <v>0</v>
      </c>
      <c r="G3221" s="106" t="b">
        <v>0</v>
      </c>
    </row>
    <row r="3222" spans="1:7" ht="15">
      <c r="A3222" s="108" t="s">
        <v>1956</v>
      </c>
      <c r="B3222" s="106">
        <v>2</v>
      </c>
      <c r="C3222" s="110">
        <v>0</v>
      </c>
      <c r="D3222" s="106" t="s">
        <v>440</v>
      </c>
      <c r="E3222" s="106" t="b">
        <v>0</v>
      </c>
      <c r="F3222" s="106" t="b">
        <v>0</v>
      </c>
      <c r="G3222" s="106" t="b">
        <v>0</v>
      </c>
    </row>
    <row r="3223" spans="1:7" ht="15">
      <c r="A3223" s="108" t="s">
        <v>569</v>
      </c>
      <c r="B3223" s="106">
        <v>2</v>
      </c>
      <c r="C3223" s="110">
        <v>0</v>
      </c>
      <c r="D3223" s="106" t="s">
        <v>440</v>
      </c>
      <c r="E3223" s="106" t="b">
        <v>0</v>
      </c>
      <c r="F3223" s="106" t="b">
        <v>0</v>
      </c>
      <c r="G3223" s="106" t="b">
        <v>0</v>
      </c>
    </row>
    <row r="3224" spans="1:7" ht="15">
      <c r="A3224" s="108" t="s">
        <v>856</v>
      </c>
      <c r="B3224" s="106">
        <v>2</v>
      </c>
      <c r="C3224" s="110">
        <v>0</v>
      </c>
      <c r="D3224" s="106" t="s">
        <v>440</v>
      </c>
      <c r="E3224" s="106" t="b">
        <v>0</v>
      </c>
      <c r="F3224" s="106" t="b">
        <v>0</v>
      </c>
      <c r="G3224" s="106" t="b">
        <v>0</v>
      </c>
    </row>
    <row r="3225" spans="1:7" ht="15">
      <c r="A3225" s="108" t="s">
        <v>1008</v>
      </c>
      <c r="B3225" s="106">
        <v>2</v>
      </c>
      <c r="C3225" s="110">
        <v>0</v>
      </c>
      <c r="D3225" s="106" t="s">
        <v>440</v>
      </c>
      <c r="E3225" s="106" t="b">
        <v>0</v>
      </c>
      <c r="F3225" s="106" t="b">
        <v>0</v>
      </c>
      <c r="G3225" s="106" t="b">
        <v>0</v>
      </c>
    </row>
    <row r="3226" spans="1:7" ht="15">
      <c r="A3226" s="108" t="s">
        <v>618</v>
      </c>
      <c r="B3226" s="106">
        <v>2</v>
      </c>
      <c r="C3226" s="110">
        <v>0</v>
      </c>
      <c r="D3226" s="106" t="s">
        <v>440</v>
      </c>
      <c r="E3226" s="106" t="b">
        <v>0</v>
      </c>
      <c r="F3226" s="106" t="b">
        <v>0</v>
      </c>
      <c r="G3226" s="106" t="b">
        <v>0</v>
      </c>
    </row>
    <row r="3227" spans="1:7" ht="15">
      <c r="A3227" s="108" t="s">
        <v>1957</v>
      </c>
      <c r="B3227" s="106">
        <v>2</v>
      </c>
      <c r="C3227" s="110">
        <v>0</v>
      </c>
      <c r="D3227" s="106" t="s">
        <v>440</v>
      </c>
      <c r="E3227" s="106" t="b">
        <v>0</v>
      </c>
      <c r="F3227" s="106" t="b">
        <v>0</v>
      </c>
      <c r="G3227" s="106" t="b">
        <v>0</v>
      </c>
    </row>
    <row r="3228" spans="1:7" ht="15">
      <c r="A3228" s="108" t="s">
        <v>843</v>
      </c>
      <c r="B3228" s="106">
        <v>2</v>
      </c>
      <c r="C3228" s="110">
        <v>0</v>
      </c>
      <c r="D3228" s="106" t="s">
        <v>440</v>
      </c>
      <c r="E3228" s="106" t="b">
        <v>0</v>
      </c>
      <c r="F3228" s="106" t="b">
        <v>0</v>
      </c>
      <c r="G3228" s="106" t="b">
        <v>0</v>
      </c>
    </row>
    <row r="3229" spans="1:7" ht="15">
      <c r="A3229" s="108" t="s">
        <v>1286</v>
      </c>
      <c r="B3229" s="106">
        <v>2</v>
      </c>
      <c r="C3229" s="110">
        <v>0</v>
      </c>
      <c r="D3229" s="106" t="s">
        <v>440</v>
      </c>
      <c r="E3229" s="106" t="b">
        <v>0</v>
      </c>
      <c r="F3229" s="106" t="b">
        <v>0</v>
      </c>
      <c r="G3229" s="106" t="b">
        <v>0</v>
      </c>
    </row>
    <row r="3230" spans="1:7" ht="15">
      <c r="A3230" s="108" t="s">
        <v>1264</v>
      </c>
      <c r="B3230" s="106">
        <v>2</v>
      </c>
      <c r="C3230" s="110">
        <v>0</v>
      </c>
      <c r="D3230" s="106" t="s">
        <v>440</v>
      </c>
      <c r="E3230" s="106" t="b">
        <v>0</v>
      </c>
      <c r="F3230" s="106" t="b">
        <v>0</v>
      </c>
      <c r="G3230" s="106" t="b">
        <v>0</v>
      </c>
    </row>
    <row r="3231" spans="1:7" ht="15">
      <c r="A3231" s="108" t="s">
        <v>1958</v>
      </c>
      <c r="B3231" s="106">
        <v>2</v>
      </c>
      <c r="C3231" s="110">
        <v>0</v>
      </c>
      <c r="D3231" s="106" t="s">
        <v>440</v>
      </c>
      <c r="E3231" s="106" t="b">
        <v>0</v>
      </c>
      <c r="F3231" s="106" t="b">
        <v>0</v>
      </c>
      <c r="G3231" s="106" t="b">
        <v>0</v>
      </c>
    </row>
    <row r="3232" spans="1:7" ht="15">
      <c r="A3232" s="108" t="s">
        <v>1960</v>
      </c>
      <c r="B3232" s="106">
        <v>2</v>
      </c>
      <c r="C3232" s="110">
        <v>0</v>
      </c>
      <c r="D3232" s="106" t="s">
        <v>440</v>
      </c>
      <c r="E3232" s="106" t="b">
        <v>0</v>
      </c>
      <c r="F3232" s="106" t="b">
        <v>0</v>
      </c>
      <c r="G3232" s="106" t="b">
        <v>0</v>
      </c>
    </row>
    <row r="3233" spans="1:7" ht="15">
      <c r="A3233" s="108" t="s">
        <v>752</v>
      </c>
      <c r="B3233" s="106">
        <v>2</v>
      </c>
      <c r="C3233" s="110">
        <v>0</v>
      </c>
      <c r="D3233" s="106" t="s">
        <v>440</v>
      </c>
      <c r="E3233" s="106" t="b">
        <v>0</v>
      </c>
      <c r="F3233" s="106" t="b">
        <v>0</v>
      </c>
      <c r="G3233" s="106" t="b">
        <v>0</v>
      </c>
    </row>
    <row r="3234" spans="1:7" ht="15">
      <c r="A3234" s="108" t="s">
        <v>1961</v>
      </c>
      <c r="B3234" s="106">
        <v>2</v>
      </c>
      <c r="C3234" s="110">
        <v>0</v>
      </c>
      <c r="D3234" s="106" t="s">
        <v>440</v>
      </c>
      <c r="E3234" s="106" t="b">
        <v>0</v>
      </c>
      <c r="F3234" s="106" t="b">
        <v>0</v>
      </c>
      <c r="G3234" s="106" t="b">
        <v>0</v>
      </c>
    </row>
    <row r="3235" spans="1:7" ht="15">
      <c r="A3235" s="108" t="s">
        <v>1962</v>
      </c>
      <c r="B3235" s="106">
        <v>2</v>
      </c>
      <c r="C3235" s="110">
        <v>0</v>
      </c>
      <c r="D3235" s="106" t="s">
        <v>440</v>
      </c>
      <c r="E3235" s="106" t="b">
        <v>0</v>
      </c>
      <c r="F3235" s="106" t="b">
        <v>0</v>
      </c>
      <c r="G3235" s="106" t="b">
        <v>0</v>
      </c>
    </row>
    <row r="3236" spans="1:7" ht="15">
      <c r="A3236" s="108" t="s">
        <v>598</v>
      </c>
      <c r="B3236" s="106">
        <v>2</v>
      </c>
      <c r="C3236" s="110">
        <v>0</v>
      </c>
      <c r="D3236" s="106" t="s">
        <v>440</v>
      </c>
      <c r="E3236" s="106" t="b">
        <v>0</v>
      </c>
      <c r="F3236" s="106" t="b">
        <v>0</v>
      </c>
      <c r="G3236" s="106" t="b">
        <v>0</v>
      </c>
    </row>
    <row r="3237" spans="1:7" ht="15">
      <c r="A3237" s="108" t="s">
        <v>616</v>
      </c>
      <c r="B3237" s="106">
        <v>2</v>
      </c>
      <c r="C3237" s="110">
        <v>0</v>
      </c>
      <c r="D3237" s="106" t="s">
        <v>440</v>
      </c>
      <c r="E3237" s="106" t="b">
        <v>0</v>
      </c>
      <c r="F3237" s="106" t="b">
        <v>0</v>
      </c>
      <c r="G3237" s="106" t="b">
        <v>0</v>
      </c>
    </row>
    <row r="3238" spans="1:7" ht="15">
      <c r="A3238" s="108" t="s">
        <v>660</v>
      </c>
      <c r="B3238" s="106">
        <v>2</v>
      </c>
      <c r="C3238" s="110">
        <v>0</v>
      </c>
      <c r="D3238" s="106" t="s">
        <v>440</v>
      </c>
      <c r="E3238" s="106" t="b">
        <v>0</v>
      </c>
      <c r="F3238" s="106" t="b">
        <v>0</v>
      </c>
      <c r="G3238" s="10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2025</v>
      </c>
      <c r="B1" s="13" t="s">
        <v>2026</v>
      </c>
      <c r="C1" s="13" t="s">
        <v>2016</v>
      </c>
      <c r="D1" s="13" t="s">
        <v>2020</v>
      </c>
      <c r="E1" s="13" t="s">
        <v>2027</v>
      </c>
      <c r="F1" s="13" t="s">
        <v>144</v>
      </c>
      <c r="G1" s="13" t="s">
        <v>2028</v>
      </c>
      <c r="H1" s="13" t="s">
        <v>2029</v>
      </c>
      <c r="I1" s="13" t="s">
        <v>2030</v>
      </c>
      <c r="J1" s="13" t="s">
        <v>2031</v>
      </c>
      <c r="K1" s="13" t="s">
        <v>2032</v>
      </c>
      <c r="L1" s="13" t="s">
        <v>2033</v>
      </c>
    </row>
    <row r="2" spans="1:12" ht="15">
      <c r="A2" s="106" t="s">
        <v>458</v>
      </c>
      <c r="B2" s="106" t="s">
        <v>270</v>
      </c>
      <c r="C2" s="106">
        <v>38</v>
      </c>
      <c r="D2" s="110">
        <v>0.0011725899759256692</v>
      </c>
      <c r="E2" s="110">
        <v>0.8969202162665938</v>
      </c>
      <c r="F2" s="106" t="s">
        <v>2021</v>
      </c>
      <c r="G2" s="106" t="b">
        <v>0</v>
      </c>
      <c r="H2" s="106" t="b">
        <v>0</v>
      </c>
      <c r="I2" s="106" t="b">
        <v>0</v>
      </c>
      <c r="J2" s="106" t="b">
        <v>0</v>
      </c>
      <c r="K2" s="106" t="b">
        <v>0</v>
      </c>
      <c r="L2" s="106" t="b">
        <v>0</v>
      </c>
    </row>
    <row r="3" spans="1:12" ht="15">
      <c r="A3" s="108" t="s">
        <v>469</v>
      </c>
      <c r="B3" s="106" t="s">
        <v>499</v>
      </c>
      <c r="C3" s="106">
        <v>23</v>
      </c>
      <c r="D3" s="110">
        <v>0.0017834987593052108</v>
      </c>
      <c r="E3" s="110">
        <v>2.3677624052443558</v>
      </c>
      <c r="F3" s="106" t="s">
        <v>2021</v>
      </c>
      <c r="G3" s="106" t="b">
        <v>0</v>
      </c>
      <c r="H3" s="106" t="b">
        <v>0</v>
      </c>
      <c r="I3" s="106" t="b">
        <v>0</v>
      </c>
      <c r="J3" s="106" t="b">
        <v>0</v>
      </c>
      <c r="K3" s="106" t="b">
        <v>0</v>
      </c>
      <c r="L3" s="106" t="b">
        <v>0</v>
      </c>
    </row>
    <row r="4" spans="1:12" ht="15">
      <c r="A4" s="108" t="s">
        <v>513</v>
      </c>
      <c r="B4" s="106" t="s">
        <v>459</v>
      </c>
      <c r="C4" s="106">
        <v>20</v>
      </c>
      <c r="D4" s="110">
        <v>0.0011339247638142372</v>
      </c>
      <c r="E4" s="110">
        <v>1.6098145409489988</v>
      </c>
      <c r="F4" s="106" t="s">
        <v>2021</v>
      </c>
      <c r="G4" s="106" t="b">
        <v>0</v>
      </c>
      <c r="H4" s="106" t="b">
        <v>0</v>
      </c>
      <c r="I4" s="106" t="b">
        <v>0</v>
      </c>
      <c r="J4" s="106" t="b">
        <v>0</v>
      </c>
      <c r="K4" s="106" t="b">
        <v>0</v>
      </c>
      <c r="L4" s="106" t="b">
        <v>0</v>
      </c>
    </row>
    <row r="5" spans="1:12" ht="15">
      <c r="A5" s="108" t="s">
        <v>491</v>
      </c>
      <c r="B5" s="106" t="s">
        <v>530</v>
      </c>
      <c r="C5" s="106">
        <v>16</v>
      </c>
      <c r="D5" s="110">
        <v>0.0011052798146090968</v>
      </c>
      <c r="E5" s="110">
        <v>2.6046749012965877</v>
      </c>
      <c r="F5" s="106" t="s">
        <v>2021</v>
      </c>
      <c r="G5" s="106" t="b">
        <v>0</v>
      </c>
      <c r="H5" s="106" t="b">
        <v>0</v>
      </c>
      <c r="I5" s="106" t="b">
        <v>0</v>
      </c>
      <c r="J5" s="106" t="b">
        <v>0</v>
      </c>
      <c r="K5" s="106" t="b">
        <v>0</v>
      </c>
      <c r="L5" s="106" t="b">
        <v>0</v>
      </c>
    </row>
    <row r="6" spans="1:12" ht="15">
      <c r="A6" s="108" t="s">
        <v>458</v>
      </c>
      <c r="B6" s="106" t="s">
        <v>480</v>
      </c>
      <c r="C6" s="106">
        <v>16</v>
      </c>
      <c r="D6" s="110">
        <v>0.0009502689751447047</v>
      </c>
      <c r="E6" s="110">
        <v>1.009373241326834</v>
      </c>
      <c r="F6" s="106" t="s">
        <v>2021</v>
      </c>
      <c r="G6" s="106" t="b">
        <v>0</v>
      </c>
      <c r="H6" s="106" t="b">
        <v>0</v>
      </c>
      <c r="I6" s="106" t="b">
        <v>0</v>
      </c>
      <c r="J6" s="106" t="b">
        <v>0</v>
      </c>
      <c r="K6" s="106" t="b">
        <v>0</v>
      </c>
      <c r="L6" s="106" t="b">
        <v>0</v>
      </c>
    </row>
    <row r="7" spans="1:12" ht="15">
      <c r="A7" s="108" t="s">
        <v>462</v>
      </c>
      <c r="B7" s="106" t="s">
        <v>458</v>
      </c>
      <c r="C7" s="106">
        <v>16</v>
      </c>
      <c r="D7" s="110">
        <v>0.0013237553221223488</v>
      </c>
      <c r="E7" s="110">
        <v>0.555958979612591</v>
      </c>
      <c r="F7" s="106" t="s">
        <v>2021</v>
      </c>
      <c r="G7" s="106" t="b">
        <v>0</v>
      </c>
      <c r="H7" s="106" t="b">
        <v>0</v>
      </c>
      <c r="I7" s="106" t="b">
        <v>0</v>
      </c>
      <c r="J7" s="106" t="b">
        <v>0</v>
      </c>
      <c r="K7" s="106" t="b">
        <v>0</v>
      </c>
      <c r="L7" s="106" t="b">
        <v>0</v>
      </c>
    </row>
    <row r="8" spans="1:12" ht="15">
      <c r="A8" s="108" t="s">
        <v>516</v>
      </c>
      <c r="B8" s="106" t="s">
        <v>538</v>
      </c>
      <c r="C8" s="106">
        <v>16</v>
      </c>
      <c r="D8" s="110">
        <v>0.001697241669099993</v>
      </c>
      <c r="E8" s="110">
        <v>2.807095099074618</v>
      </c>
      <c r="F8" s="106" t="s">
        <v>2021</v>
      </c>
      <c r="G8" s="106" t="b">
        <v>0</v>
      </c>
      <c r="H8" s="106" t="b">
        <v>0</v>
      </c>
      <c r="I8" s="106" t="b">
        <v>0</v>
      </c>
      <c r="J8" s="106" t="b">
        <v>0</v>
      </c>
      <c r="K8" s="106" t="b">
        <v>0</v>
      </c>
      <c r="L8" s="106" t="b">
        <v>0</v>
      </c>
    </row>
    <row r="9" spans="1:12" ht="15">
      <c r="A9" s="108" t="s">
        <v>477</v>
      </c>
      <c r="B9" s="106" t="s">
        <v>494</v>
      </c>
      <c r="C9" s="106">
        <v>14</v>
      </c>
      <c r="D9" s="110">
        <v>0.001485086460462494</v>
      </c>
      <c r="E9" s="110">
        <v>2.210105509538115</v>
      </c>
      <c r="F9" s="106" t="s">
        <v>2021</v>
      </c>
      <c r="G9" s="106" t="b">
        <v>0</v>
      </c>
      <c r="H9" s="106" t="b">
        <v>0</v>
      </c>
      <c r="I9" s="106" t="b">
        <v>0</v>
      </c>
      <c r="J9" s="106" t="b">
        <v>0</v>
      </c>
      <c r="K9" s="106" t="b">
        <v>0</v>
      </c>
      <c r="L9" s="106" t="b">
        <v>0</v>
      </c>
    </row>
    <row r="10" spans="1:12" ht="15">
      <c r="A10" s="108" t="s">
        <v>529</v>
      </c>
      <c r="B10" s="106" t="s">
        <v>507</v>
      </c>
      <c r="C10" s="106">
        <v>13</v>
      </c>
      <c r="D10" s="110">
        <v>0.0015565202059982617</v>
      </c>
      <c r="E10" s="110">
        <v>2.6243732611199238</v>
      </c>
      <c r="F10" s="106" t="s">
        <v>2021</v>
      </c>
      <c r="G10" s="106" t="b">
        <v>0</v>
      </c>
      <c r="H10" s="106" t="b">
        <v>0</v>
      </c>
      <c r="I10" s="106" t="b">
        <v>0</v>
      </c>
      <c r="J10" s="106" t="b">
        <v>0</v>
      </c>
      <c r="K10" s="106" t="b">
        <v>0</v>
      </c>
      <c r="L10" s="106" t="b">
        <v>0</v>
      </c>
    </row>
    <row r="11" spans="1:12" ht="15">
      <c r="A11" s="108" t="s">
        <v>514</v>
      </c>
      <c r="B11" s="106" t="s">
        <v>469</v>
      </c>
      <c r="C11" s="106">
        <v>12</v>
      </c>
      <c r="D11" s="110">
        <v>0.0011566731222267008</v>
      </c>
      <c r="E11" s="110">
        <v>2.145913655627999</v>
      </c>
      <c r="F11" s="106" t="s">
        <v>2021</v>
      </c>
      <c r="G11" s="106" t="b">
        <v>0</v>
      </c>
      <c r="H11" s="106" t="b">
        <v>0</v>
      </c>
      <c r="I11" s="106" t="b">
        <v>0</v>
      </c>
      <c r="J11" s="106" t="b">
        <v>0</v>
      </c>
      <c r="K11" s="106" t="b">
        <v>0</v>
      </c>
      <c r="L11" s="106" t="b">
        <v>0</v>
      </c>
    </row>
    <row r="12" spans="1:12" ht="15">
      <c r="A12" s="108" t="s">
        <v>458</v>
      </c>
      <c r="B12" s="106" t="s">
        <v>466</v>
      </c>
      <c r="C12" s="106">
        <v>12</v>
      </c>
      <c r="D12" s="110">
        <v>0.0008289598609568225</v>
      </c>
      <c r="E12" s="110">
        <v>0.6494243090442067</v>
      </c>
      <c r="F12" s="106" t="s">
        <v>2021</v>
      </c>
      <c r="G12" s="106" t="b">
        <v>0</v>
      </c>
      <c r="H12" s="106" t="b">
        <v>0</v>
      </c>
      <c r="I12" s="106" t="b">
        <v>0</v>
      </c>
      <c r="J12" s="106" t="b">
        <v>0</v>
      </c>
      <c r="K12" s="106" t="b">
        <v>0</v>
      </c>
      <c r="L12" s="106" t="b">
        <v>0</v>
      </c>
    </row>
    <row r="13" spans="1:12" ht="15">
      <c r="A13" s="108" t="s">
        <v>519</v>
      </c>
      <c r="B13" s="106" t="s">
        <v>479</v>
      </c>
      <c r="C13" s="106">
        <v>12</v>
      </c>
      <c r="D13" s="110">
        <v>0.0011566731222267008</v>
      </c>
      <c r="E13" s="110">
        <v>2.317488132806896</v>
      </c>
      <c r="F13" s="106" t="s">
        <v>2021</v>
      </c>
      <c r="G13" s="106" t="b">
        <v>0</v>
      </c>
      <c r="H13" s="106" t="b">
        <v>0</v>
      </c>
      <c r="I13" s="106" t="b">
        <v>0</v>
      </c>
      <c r="J13" s="106" t="b">
        <v>0</v>
      </c>
      <c r="K13" s="106" t="b">
        <v>0</v>
      </c>
      <c r="L13" s="106" t="b">
        <v>0</v>
      </c>
    </row>
    <row r="14" spans="1:12" ht="15">
      <c r="A14" s="108" t="s">
        <v>459</v>
      </c>
      <c r="B14" s="106" t="s">
        <v>491</v>
      </c>
      <c r="C14" s="106">
        <v>12</v>
      </c>
      <c r="D14" s="110">
        <v>0.0008289598609568225</v>
      </c>
      <c r="E14" s="110">
        <v>1.2118745322769613</v>
      </c>
      <c r="F14" s="106" t="s">
        <v>2021</v>
      </c>
      <c r="G14" s="106" t="b">
        <v>0</v>
      </c>
      <c r="H14" s="106" t="b">
        <v>0</v>
      </c>
      <c r="I14" s="106" t="b">
        <v>0</v>
      </c>
      <c r="J14" s="106" t="b">
        <v>0</v>
      </c>
      <c r="K14" s="106" t="b">
        <v>0</v>
      </c>
      <c r="L14" s="106" t="b">
        <v>0</v>
      </c>
    </row>
    <row r="15" spans="1:12" ht="15">
      <c r="A15" s="108" t="s">
        <v>512</v>
      </c>
      <c r="B15" s="106" t="s">
        <v>575</v>
      </c>
      <c r="C15" s="106">
        <v>12</v>
      </c>
      <c r="D15" s="110">
        <v>0.001716902642693167</v>
      </c>
      <c r="E15" s="110">
        <v>2.78590580000468</v>
      </c>
      <c r="F15" s="106" t="s">
        <v>2021</v>
      </c>
      <c r="G15" s="106" t="b">
        <v>0</v>
      </c>
      <c r="H15" s="106" t="b">
        <v>0</v>
      </c>
      <c r="I15" s="106" t="b">
        <v>0</v>
      </c>
      <c r="J15" s="106" t="b">
        <v>0</v>
      </c>
      <c r="K15" s="106" t="b">
        <v>0</v>
      </c>
      <c r="L15" s="106" t="b">
        <v>0</v>
      </c>
    </row>
    <row r="16" spans="1:12" ht="15">
      <c r="A16" s="108" t="s">
        <v>458</v>
      </c>
      <c r="B16" s="106" t="s">
        <v>503</v>
      </c>
      <c r="C16" s="106">
        <v>11</v>
      </c>
      <c r="D16" s="110">
        <v>0.0009100817839591147</v>
      </c>
      <c r="E16" s="110">
        <v>1.0952878700334272</v>
      </c>
      <c r="F16" s="106" t="s">
        <v>2021</v>
      </c>
      <c r="G16" s="106" t="b">
        <v>0</v>
      </c>
      <c r="H16" s="106" t="b">
        <v>0</v>
      </c>
      <c r="I16" s="106" t="b">
        <v>0</v>
      </c>
      <c r="J16" s="106" t="b">
        <v>0</v>
      </c>
      <c r="K16" s="106" t="b">
        <v>0</v>
      </c>
      <c r="L16" s="106" t="b">
        <v>0</v>
      </c>
    </row>
    <row r="17" spans="1:12" ht="15">
      <c r="A17" s="108" t="s">
        <v>468</v>
      </c>
      <c r="B17" s="106" t="s">
        <v>485</v>
      </c>
      <c r="C17" s="106">
        <v>11</v>
      </c>
      <c r="D17" s="110">
        <v>0.0008035118318273454</v>
      </c>
      <c r="E17" s="110">
        <v>1.822363267487393</v>
      </c>
      <c r="F17" s="106" t="s">
        <v>2021</v>
      </c>
      <c r="G17" s="106" t="b">
        <v>0</v>
      </c>
      <c r="H17" s="106" t="b">
        <v>0</v>
      </c>
      <c r="I17" s="106" t="b">
        <v>0</v>
      </c>
      <c r="J17" s="106" t="b">
        <v>0</v>
      </c>
      <c r="K17" s="106" t="b">
        <v>0</v>
      </c>
      <c r="L17" s="106" t="b">
        <v>0</v>
      </c>
    </row>
    <row r="18" spans="1:12" ht="15">
      <c r="A18" s="108" t="s">
        <v>468</v>
      </c>
      <c r="B18" s="106" t="s">
        <v>463</v>
      </c>
      <c r="C18" s="106">
        <v>11</v>
      </c>
      <c r="D18" s="110">
        <v>0.0009776216185220703</v>
      </c>
      <c r="E18" s="110">
        <v>1.4701807493760304</v>
      </c>
      <c r="F18" s="106" t="s">
        <v>2021</v>
      </c>
      <c r="G18" s="106" t="b">
        <v>0</v>
      </c>
      <c r="H18" s="106" t="b">
        <v>0</v>
      </c>
      <c r="I18" s="106" t="b">
        <v>0</v>
      </c>
      <c r="J18" s="106" t="b">
        <v>0</v>
      </c>
      <c r="K18" s="106" t="b">
        <v>0</v>
      </c>
      <c r="L18" s="106" t="b">
        <v>0</v>
      </c>
    </row>
    <row r="19" spans="1:12" ht="15">
      <c r="A19" s="108" t="s">
        <v>546</v>
      </c>
      <c r="B19" s="106" t="s">
        <v>461</v>
      </c>
      <c r="C19" s="106">
        <v>10</v>
      </c>
      <c r="D19" s="110">
        <v>0.0007304653016612231</v>
      </c>
      <c r="E19" s="110">
        <v>1.890115051754236</v>
      </c>
      <c r="F19" s="106" t="s">
        <v>2021</v>
      </c>
      <c r="G19" s="106" t="b">
        <v>0</v>
      </c>
      <c r="H19" s="106" t="b">
        <v>0</v>
      </c>
      <c r="I19" s="106" t="b">
        <v>0</v>
      </c>
      <c r="J19" s="106" t="b">
        <v>0</v>
      </c>
      <c r="K19" s="106" t="b">
        <v>0</v>
      </c>
      <c r="L19" s="106" t="b">
        <v>0</v>
      </c>
    </row>
    <row r="20" spans="1:12" ht="15">
      <c r="A20" s="108" t="s">
        <v>460</v>
      </c>
      <c r="B20" s="106" t="s">
        <v>270</v>
      </c>
      <c r="C20" s="106">
        <v>10</v>
      </c>
      <c r="D20" s="110">
        <v>0.0007304653016612231</v>
      </c>
      <c r="E20" s="110">
        <v>0.7834311808768247</v>
      </c>
      <c r="F20" s="106" t="s">
        <v>2021</v>
      </c>
      <c r="G20" s="106" t="b">
        <v>0</v>
      </c>
      <c r="H20" s="106" t="b">
        <v>0</v>
      </c>
      <c r="I20" s="106" t="b">
        <v>0</v>
      </c>
      <c r="J20" s="106" t="b">
        <v>0</v>
      </c>
      <c r="K20" s="106" t="b">
        <v>0</v>
      </c>
      <c r="L20" s="106" t="b">
        <v>0</v>
      </c>
    </row>
    <row r="21" spans="1:12" ht="15">
      <c r="A21" s="108" t="s">
        <v>484</v>
      </c>
      <c r="B21" s="106" t="s">
        <v>595</v>
      </c>
      <c r="C21" s="106">
        <v>9</v>
      </c>
      <c r="D21" s="110">
        <v>0.0006574187714951008</v>
      </c>
      <c r="E21" s="110">
        <v>2.506065103410637</v>
      </c>
      <c r="F21" s="106" t="s">
        <v>2021</v>
      </c>
      <c r="G21" s="106" t="b">
        <v>0</v>
      </c>
      <c r="H21" s="106" t="b">
        <v>0</v>
      </c>
      <c r="I21" s="106" t="b">
        <v>0</v>
      </c>
      <c r="J21" s="106" t="b">
        <v>0</v>
      </c>
      <c r="K21" s="106" t="b">
        <v>0</v>
      </c>
      <c r="L21" s="106" t="b">
        <v>0</v>
      </c>
    </row>
    <row r="22" spans="1:12" ht="15">
      <c r="A22" s="108" t="s">
        <v>458</v>
      </c>
      <c r="B22" s="106" t="s">
        <v>582</v>
      </c>
      <c r="C22" s="106">
        <v>9</v>
      </c>
      <c r="D22" s="110">
        <v>0.0006574187714951008</v>
      </c>
      <c r="E22" s="110">
        <v>1.3091676899785083</v>
      </c>
      <c r="F22" s="106" t="s">
        <v>2021</v>
      </c>
      <c r="G22" s="106" t="b">
        <v>0</v>
      </c>
      <c r="H22" s="106" t="b">
        <v>0</v>
      </c>
      <c r="I22" s="106" t="b">
        <v>0</v>
      </c>
      <c r="J22" s="106" t="b">
        <v>0</v>
      </c>
      <c r="K22" s="106" t="b">
        <v>0</v>
      </c>
      <c r="L22" s="106" t="b">
        <v>0</v>
      </c>
    </row>
    <row r="23" spans="1:12" ht="15">
      <c r="A23" s="108" t="s">
        <v>506</v>
      </c>
      <c r="B23" s="106" t="s">
        <v>480</v>
      </c>
      <c r="C23" s="106">
        <v>9</v>
      </c>
      <c r="D23" s="110">
        <v>0.0007998722333362392</v>
      </c>
      <c r="E23" s="110">
        <v>2.128880316329219</v>
      </c>
      <c r="F23" s="106" t="s">
        <v>2021</v>
      </c>
      <c r="G23" s="106" t="b">
        <v>0</v>
      </c>
      <c r="H23" s="106" t="b">
        <v>0</v>
      </c>
      <c r="I23" s="106" t="b">
        <v>0</v>
      </c>
      <c r="J23" s="106" t="b">
        <v>0</v>
      </c>
      <c r="K23" s="106" t="b">
        <v>0</v>
      </c>
      <c r="L23" s="106" t="b">
        <v>0</v>
      </c>
    </row>
    <row r="24" spans="1:12" ht="15">
      <c r="A24" s="108" t="s">
        <v>270</v>
      </c>
      <c r="B24" s="106" t="s">
        <v>459</v>
      </c>
      <c r="C24" s="106">
        <v>9</v>
      </c>
      <c r="D24" s="110">
        <v>0.0006978908188585608</v>
      </c>
      <c r="E24" s="110">
        <v>0.49217504308219845</v>
      </c>
      <c r="F24" s="106" t="s">
        <v>2021</v>
      </c>
      <c r="G24" s="106" t="b">
        <v>0</v>
      </c>
      <c r="H24" s="106" t="b">
        <v>0</v>
      </c>
      <c r="I24" s="106" t="b">
        <v>0</v>
      </c>
      <c r="J24" s="106" t="b">
        <v>0</v>
      </c>
      <c r="K24" s="106" t="b">
        <v>0</v>
      </c>
      <c r="L24" s="106" t="b">
        <v>0</v>
      </c>
    </row>
    <row r="25" spans="1:12" ht="15">
      <c r="A25" s="108" t="s">
        <v>528</v>
      </c>
      <c r="B25" s="106" t="s">
        <v>590</v>
      </c>
      <c r="C25" s="106">
        <v>9</v>
      </c>
      <c r="D25" s="110">
        <v>0.0007998722333362392</v>
      </c>
      <c r="E25" s="110">
        <v>2.7657024139163933</v>
      </c>
      <c r="F25" s="106" t="s">
        <v>2021</v>
      </c>
      <c r="G25" s="106" t="b">
        <v>0</v>
      </c>
      <c r="H25" s="106" t="b">
        <v>0</v>
      </c>
      <c r="I25" s="106" t="b">
        <v>0</v>
      </c>
      <c r="J25" s="106" t="b">
        <v>0</v>
      </c>
      <c r="K25" s="106" t="b">
        <v>0</v>
      </c>
      <c r="L25" s="106" t="b">
        <v>0</v>
      </c>
    </row>
    <row r="26" spans="1:12" ht="15">
      <c r="A26" s="108" t="s">
        <v>527</v>
      </c>
      <c r="B26" s="106" t="s">
        <v>474</v>
      </c>
      <c r="C26" s="106">
        <v>9</v>
      </c>
      <c r="D26" s="110">
        <v>0.0008675048416700255</v>
      </c>
      <c r="E26" s="110">
        <v>2.1636424225884308</v>
      </c>
      <c r="F26" s="106" t="s">
        <v>2021</v>
      </c>
      <c r="G26" s="106" t="b">
        <v>0</v>
      </c>
      <c r="H26" s="106" t="b">
        <v>0</v>
      </c>
      <c r="I26" s="106" t="b">
        <v>0</v>
      </c>
      <c r="J26" s="106" t="b">
        <v>0</v>
      </c>
      <c r="K26" s="106" t="b">
        <v>0</v>
      </c>
      <c r="L26" s="106" t="b">
        <v>0</v>
      </c>
    </row>
    <row r="27" spans="1:12" ht="15">
      <c r="A27" s="108" t="s">
        <v>458</v>
      </c>
      <c r="B27" s="106" t="s">
        <v>513</v>
      </c>
      <c r="C27" s="106">
        <v>8</v>
      </c>
      <c r="D27" s="110">
        <v>0.0005843722413289785</v>
      </c>
      <c r="E27" s="110">
        <v>0.9983778570253709</v>
      </c>
      <c r="F27" s="106" t="s">
        <v>2021</v>
      </c>
      <c r="G27" s="106" t="b">
        <v>0</v>
      </c>
      <c r="H27" s="106" t="b">
        <v>0</v>
      </c>
      <c r="I27" s="106" t="b">
        <v>0</v>
      </c>
      <c r="J27" s="106" t="b">
        <v>0</v>
      </c>
      <c r="K27" s="106" t="b">
        <v>0</v>
      </c>
      <c r="L27" s="106" t="b">
        <v>0</v>
      </c>
    </row>
    <row r="28" spans="1:12" ht="15">
      <c r="A28" s="108" t="s">
        <v>636</v>
      </c>
      <c r="B28" s="106" t="s">
        <v>459</v>
      </c>
      <c r="C28" s="106">
        <v>8</v>
      </c>
      <c r="D28" s="110">
        <v>0.0006203473945409429</v>
      </c>
      <c r="E28" s="110">
        <v>1.6098145409489988</v>
      </c>
      <c r="F28" s="106" t="s">
        <v>2021</v>
      </c>
      <c r="G28" s="106" t="b">
        <v>0</v>
      </c>
      <c r="H28" s="106" t="b">
        <v>0</v>
      </c>
      <c r="I28" s="106" t="b">
        <v>0</v>
      </c>
      <c r="J28" s="106" t="b">
        <v>0</v>
      </c>
      <c r="K28" s="106" t="b">
        <v>0</v>
      </c>
      <c r="L28" s="106" t="b">
        <v>0</v>
      </c>
    </row>
    <row r="29" spans="1:12" ht="15">
      <c r="A29" s="108" t="s">
        <v>497</v>
      </c>
      <c r="B29" s="106" t="s">
        <v>459</v>
      </c>
      <c r="C29" s="106">
        <v>8</v>
      </c>
      <c r="D29" s="110">
        <v>0.0006618776610611744</v>
      </c>
      <c r="E29" s="110">
        <v>1.1511766919233497</v>
      </c>
      <c r="F29" s="106" t="s">
        <v>2021</v>
      </c>
      <c r="G29" s="106" t="b">
        <v>0</v>
      </c>
      <c r="H29" s="106" t="b">
        <v>0</v>
      </c>
      <c r="I29" s="106" t="b">
        <v>0</v>
      </c>
      <c r="J29" s="106" t="b">
        <v>0</v>
      </c>
      <c r="K29" s="106" t="b">
        <v>0</v>
      </c>
      <c r="L29" s="106" t="b">
        <v>0</v>
      </c>
    </row>
    <row r="30" spans="1:12" ht="15">
      <c r="A30" s="108" t="s">
        <v>459</v>
      </c>
      <c r="B30" s="106" t="s">
        <v>484</v>
      </c>
      <c r="C30" s="106">
        <v>8</v>
      </c>
      <c r="D30" s="110">
        <v>0.0006203473945409429</v>
      </c>
      <c r="E30" s="110">
        <v>0.9566020271736552</v>
      </c>
      <c r="F30" s="106" t="s">
        <v>2021</v>
      </c>
      <c r="G30" s="106" t="b">
        <v>0</v>
      </c>
      <c r="H30" s="106" t="b">
        <v>0</v>
      </c>
      <c r="I30" s="106" t="b">
        <v>0</v>
      </c>
      <c r="J30" s="106" t="b">
        <v>0</v>
      </c>
      <c r="K30" s="106" t="b">
        <v>0</v>
      </c>
      <c r="L30" s="106" t="b">
        <v>0</v>
      </c>
    </row>
    <row r="31" spans="1:12" ht="15">
      <c r="A31" s="108" t="s">
        <v>471</v>
      </c>
      <c r="B31" s="106" t="s">
        <v>458</v>
      </c>
      <c r="C31" s="106">
        <v>8</v>
      </c>
      <c r="D31" s="110">
        <v>0.0006618776610611744</v>
      </c>
      <c r="E31" s="110">
        <v>0.6190107253596802</v>
      </c>
      <c r="F31" s="106" t="s">
        <v>2021</v>
      </c>
      <c r="G31" s="106" t="b">
        <v>0</v>
      </c>
      <c r="H31" s="106" t="b">
        <v>0</v>
      </c>
      <c r="I31" s="106" t="b">
        <v>0</v>
      </c>
      <c r="J31" s="106" t="b">
        <v>0</v>
      </c>
      <c r="K31" s="106" t="b">
        <v>0</v>
      </c>
      <c r="L31" s="106" t="b">
        <v>0</v>
      </c>
    </row>
    <row r="32" spans="1:12" ht="15">
      <c r="A32" s="108" t="s">
        <v>518</v>
      </c>
      <c r="B32" s="106" t="s">
        <v>459</v>
      </c>
      <c r="C32" s="106">
        <v>8</v>
      </c>
      <c r="D32" s="110">
        <v>0.0006203473945409429</v>
      </c>
      <c r="E32" s="110">
        <v>1.2341509269881137</v>
      </c>
      <c r="F32" s="106" t="s">
        <v>2021</v>
      </c>
      <c r="G32" s="106" t="b">
        <v>0</v>
      </c>
      <c r="H32" s="106" t="b">
        <v>0</v>
      </c>
      <c r="I32" s="106" t="b">
        <v>0</v>
      </c>
      <c r="J32" s="106" t="b">
        <v>0</v>
      </c>
      <c r="K32" s="106" t="b">
        <v>0</v>
      </c>
      <c r="L32" s="106" t="b">
        <v>0</v>
      </c>
    </row>
    <row r="33" spans="1:12" ht="15">
      <c r="A33" s="108" t="s">
        <v>459</v>
      </c>
      <c r="B33" s="106" t="s">
        <v>481</v>
      </c>
      <c r="C33" s="106">
        <v>8</v>
      </c>
      <c r="D33" s="110">
        <v>0.0006618776610611744</v>
      </c>
      <c r="E33" s="110">
        <v>0.9331209313241324</v>
      </c>
      <c r="F33" s="106" t="s">
        <v>2021</v>
      </c>
      <c r="G33" s="106" t="b">
        <v>0</v>
      </c>
      <c r="H33" s="106" t="b">
        <v>0</v>
      </c>
      <c r="I33" s="106" t="b">
        <v>0</v>
      </c>
      <c r="J33" s="106" t="b">
        <v>0</v>
      </c>
      <c r="K33" s="106" t="b">
        <v>0</v>
      </c>
      <c r="L33" s="106" t="b">
        <v>0</v>
      </c>
    </row>
    <row r="34" spans="1:12" ht="15">
      <c r="A34" s="108" t="s">
        <v>484</v>
      </c>
      <c r="B34" s="106" t="s">
        <v>651</v>
      </c>
      <c r="C34" s="106">
        <v>8</v>
      </c>
      <c r="D34" s="110">
        <v>0.0006203473945409429</v>
      </c>
      <c r="E34" s="110">
        <v>2.551822593971312</v>
      </c>
      <c r="F34" s="106" t="s">
        <v>2021</v>
      </c>
      <c r="G34" s="106" t="b">
        <v>0</v>
      </c>
      <c r="H34" s="106" t="b">
        <v>0</v>
      </c>
      <c r="I34" s="106" t="b">
        <v>0</v>
      </c>
      <c r="J34" s="106" t="b">
        <v>0</v>
      </c>
      <c r="K34" s="106" t="b">
        <v>0</v>
      </c>
      <c r="L34" s="106" t="b">
        <v>0</v>
      </c>
    </row>
    <row r="35" spans="1:12" ht="15">
      <c r="A35" s="108" t="s">
        <v>651</v>
      </c>
      <c r="B35" s="106" t="s">
        <v>496</v>
      </c>
      <c r="C35" s="106">
        <v>8</v>
      </c>
      <c r="D35" s="110">
        <v>0.0006203473945409429</v>
      </c>
      <c r="E35" s="110">
        <v>2.6931517467677817</v>
      </c>
      <c r="F35" s="106" t="s">
        <v>2021</v>
      </c>
      <c r="G35" s="106" t="b">
        <v>0</v>
      </c>
      <c r="H35" s="106" t="b">
        <v>0</v>
      </c>
      <c r="I35" s="106" t="b">
        <v>0</v>
      </c>
      <c r="J35" s="106" t="b">
        <v>0</v>
      </c>
      <c r="K35" s="106" t="b">
        <v>0</v>
      </c>
      <c r="L35" s="106" t="b">
        <v>0</v>
      </c>
    </row>
    <row r="36" spans="1:12" ht="15">
      <c r="A36" s="108" t="s">
        <v>471</v>
      </c>
      <c r="B36" s="106" t="s">
        <v>478</v>
      </c>
      <c r="C36" s="106">
        <v>8</v>
      </c>
      <c r="D36" s="110">
        <v>0.0007109975407433238</v>
      </c>
      <c r="E36" s="110">
        <v>1.7171899876352203</v>
      </c>
      <c r="F36" s="106" t="s">
        <v>2021</v>
      </c>
      <c r="G36" s="106" t="b">
        <v>0</v>
      </c>
      <c r="H36" s="106" t="b">
        <v>0</v>
      </c>
      <c r="I36" s="106" t="b">
        <v>0</v>
      </c>
      <c r="J36" s="106" t="b">
        <v>0</v>
      </c>
      <c r="K36" s="106" t="b">
        <v>0</v>
      </c>
      <c r="L36" s="106" t="b">
        <v>0</v>
      </c>
    </row>
    <row r="37" spans="1:12" ht="15">
      <c r="A37" s="108" t="s">
        <v>607</v>
      </c>
      <c r="B37" s="106" t="s">
        <v>567</v>
      </c>
      <c r="C37" s="106">
        <v>8</v>
      </c>
      <c r="D37" s="110">
        <v>0.0007109975407433238</v>
      </c>
      <c r="E37" s="110">
        <v>2.932033835682918</v>
      </c>
      <c r="F37" s="106" t="s">
        <v>2021</v>
      </c>
      <c r="G37" s="106" t="b">
        <v>0</v>
      </c>
      <c r="H37" s="106" t="b">
        <v>0</v>
      </c>
      <c r="I37" s="106" t="b">
        <v>0</v>
      </c>
      <c r="J37" s="106" t="b">
        <v>0</v>
      </c>
      <c r="K37" s="106" t="b">
        <v>0</v>
      </c>
      <c r="L37" s="106" t="b">
        <v>0</v>
      </c>
    </row>
    <row r="38" spans="1:12" ht="15">
      <c r="A38" s="108" t="s">
        <v>609</v>
      </c>
      <c r="B38" s="106" t="s">
        <v>479</v>
      </c>
      <c r="C38" s="106">
        <v>8</v>
      </c>
      <c r="D38" s="110">
        <v>0.0007711154148178005</v>
      </c>
      <c r="E38" s="110">
        <v>2.420150474704044</v>
      </c>
      <c r="F38" s="106" t="s">
        <v>2021</v>
      </c>
      <c r="G38" s="106" t="b">
        <v>0</v>
      </c>
      <c r="H38" s="106" t="b">
        <v>0</v>
      </c>
      <c r="I38" s="106" t="b">
        <v>0</v>
      </c>
      <c r="J38" s="106" t="b">
        <v>0</v>
      </c>
      <c r="K38" s="106" t="b">
        <v>0</v>
      </c>
      <c r="L38" s="106" t="b">
        <v>0</v>
      </c>
    </row>
    <row r="39" spans="1:12" ht="15">
      <c r="A39" s="108" t="s">
        <v>462</v>
      </c>
      <c r="B39" s="106" t="s">
        <v>459</v>
      </c>
      <c r="C39" s="106">
        <v>8</v>
      </c>
      <c r="D39" s="110">
        <v>0.0008486208345499965</v>
      </c>
      <c r="E39" s="110">
        <v>0.4675815491542851</v>
      </c>
      <c r="F39" s="106" t="s">
        <v>2021</v>
      </c>
      <c r="G39" s="106" t="b">
        <v>0</v>
      </c>
      <c r="H39" s="106" t="b">
        <v>0</v>
      </c>
      <c r="I39" s="106" t="b">
        <v>0</v>
      </c>
      <c r="J39" s="106" t="b">
        <v>0</v>
      </c>
      <c r="K39" s="106" t="b">
        <v>0</v>
      </c>
      <c r="L39" s="106" t="b">
        <v>0</v>
      </c>
    </row>
    <row r="40" spans="1:12" ht="15">
      <c r="A40" s="108" t="s">
        <v>458</v>
      </c>
      <c r="B40" s="106" t="s">
        <v>484</v>
      </c>
      <c r="C40" s="106">
        <v>7</v>
      </c>
      <c r="D40" s="110">
        <v>0.0006221228481504083</v>
      </c>
      <c r="E40" s="110">
        <v>0.6851134049443779</v>
      </c>
      <c r="F40" s="106" t="s">
        <v>2021</v>
      </c>
      <c r="G40" s="106" t="b">
        <v>0</v>
      </c>
      <c r="H40" s="106" t="b">
        <v>0</v>
      </c>
      <c r="I40" s="106" t="b">
        <v>0</v>
      </c>
      <c r="J40" s="106" t="b">
        <v>0</v>
      </c>
      <c r="K40" s="106" t="b">
        <v>0</v>
      </c>
      <c r="L40" s="106" t="b">
        <v>0</v>
      </c>
    </row>
    <row r="41" spans="1:12" ht="15">
      <c r="A41" s="108" t="s">
        <v>459</v>
      </c>
      <c r="B41" s="106" t="s">
        <v>463</v>
      </c>
      <c r="C41" s="106">
        <v>7</v>
      </c>
      <c r="D41" s="110">
        <v>0.0005791429534285276</v>
      </c>
      <c r="E41" s="110">
        <v>0.546427562084606</v>
      </c>
      <c r="F41" s="106" t="s">
        <v>2021</v>
      </c>
      <c r="G41" s="106" t="b">
        <v>0</v>
      </c>
      <c r="H41" s="106" t="b">
        <v>0</v>
      </c>
      <c r="I41" s="106" t="b">
        <v>0</v>
      </c>
      <c r="J41" s="106" t="b">
        <v>0</v>
      </c>
      <c r="K41" s="106" t="b">
        <v>0</v>
      </c>
      <c r="L41" s="106" t="b">
        <v>0</v>
      </c>
    </row>
    <row r="42" spans="1:12" ht="15">
      <c r="A42" s="108" t="s">
        <v>594</v>
      </c>
      <c r="B42" s="106" t="s">
        <v>486</v>
      </c>
      <c r="C42" s="106">
        <v>7</v>
      </c>
      <c r="D42" s="110">
        <v>0.0006747259879655755</v>
      </c>
      <c r="E42" s="110">
        <v>2.44807315643295</v>
      </c>
      <c r="F42" s="106" t="s">
        <v>2021</v>
      </c>
      <c r="G42" s="106" t="b">
        <v>0</v>
      </c>
      <c r="H42" s="106" t="b">
        <v>0</v>
      </c>
      <c r="I42" s="106" t="b">
        <v>0</v>
      </c>
      <c r="J42" s="106" t="b">
        <v>0</v>
      </c>
      <c r="K42" s="106" t="b">
        <v>0</v>
      </c>
      <c r="L42" s="106" t="b">
        <v>0</v>
      </c>
    </row>
    <row r="43" spans="1:12" ht="15">
      <c r="A43" s="108" t="s">
        <v>618</v>
      </c>
      <c r="B43" s="106" t="s">
        <v>461</v>
      </c>
      <c r="C43" s="106">
        <v>7</v>
      </c>
      <c r="D43" s="110">
        <v>0.0006221228481504083</v>
      </c>
      <c r="E43" s="110">
        <v>1.927098618007406</v>
      </c>
      <c r="F43" s="106" t="s">
        <v>2021</v>
      </c>
      <c r="G43" s="106" t="b">
        <v>0</v>
      </c>
      <c r="H43" s="106" t="b">
        <v>0</v>
      </c>
      <c r="I43" s="106" t="b">
        <v>0</v>
      </c>
      <c r="J43" s="106" t="b">
        <v>0</v>
      </c>
      <c r="K43" s="106" t="b">
        <v>0</v>
      </c>
      <c r="L43" s="106" t="b">
        <v>0</v>
      </c>
    </row>
    <row r="44" spans="1:12" ht="15">
      <c r="A44" s="108" t="s">
        <v>493</v>
      </c>
      <c r="B44" s="106" t="s">
        <v>467</v>
      </c>
      <c r="C44" s="106">
        <v>7</v>
      </c>
      <c r="D44" s="110">
        <v>0.0006747259879655755</v>
      </c>
      <c r="E44" s="110">
        <v>1.729467681095615</v>
      </c>
      <c r="F44" s="106" t="s">
        <v>2021</v>
      </c>
      <c r="G44" s="106" t="b">
        <v>0</v>
      </c>
      <c r="H44" s="106" t="b">
        <v>0</v>
      </c>
      <c r="I44" s="106" t="b">
        <v>0</v>
      </c>
      <c r="J44" s="106" t="b">
        <v>0</v>
      </c>
      <c r="K44" s="106" t="b">
        <v>0</v>
      </c>
      <c r="L44" s="106" t="b">
        <v>0</v>
      </c>
    </row>
    <row r="45" spans="1:12" ht="15">
      <c r="A45" s="108" t="s">
        <v>270</v>
      </c>
      <c r="B45" s="106" t="s">
        <v>458</v>
      </c>
      <c r="C45" s="106">
        <v>7</v>
      </c>
      <c r="D45" s="110">
        <v>0.0005791429534285276</v>
      </c>
      <c r="E45" s="110">
        <v>0.17037800845145512</v>
      </c>
      <c r="F45" s="106" t="s">
        <v>2021</v>
      </c>
      <c r="G45" s="106" t="b">
        <v>0</v>
      </c>
      <c r="H45" s="106" t="b">
        <v>0</v>
      </c>
      <c r="I45" s="106" t="b">
        <v>0</v>
      </c>
      <c r="J45" s="106" t="b">
        <v>0</v>
      </c>
      <c r="K45" s="106" t="b">
        <v>0</v>
      </c>
      <c r="L45" s="106" t="b">
        <v>0</v>
      </c>
    </row>
    <row r="46" spans="1:12" ht="15">
      <c r="A46" s="108" t="s">
        <v>703</v>
      </c>
      <c r="B46" s="106" t="s">
        <v>704</v>
      </c>
      <c r="C46" s="106">
        <v>7</v>
      </c>
      <c r="D46" s="110">
        <v>0.000742543230231247</v>
      </c>
      <c r="E46" s="110">
        <v>3.2630270547243425</v>
      </c>
      <c r="F46" s="106" t="s">
        <v>2021</v>
      </c>
      <c r="G46" s="106" t="b">
        <v>0</v>
      </c>
      <c r="H46" s="106" t="b">
        <v>0</v>
      </c>
      <c r="I46" s="106" t="b">
        <v>0</v>
      </c>
      <c r="J46" s="106" t="b">
        <v>0</v>
      </c>
      <c r="K46" s="106" t="b">
        <v>0</v>
      </c>
      <c r="L46" s="106" t="b">
        <v>0</v>
      </c>
    </row>
    <row r="47" spans="1:12" ht="15">
      <c r="A47" s="108" t="s">
        <v>270</v>
      </c>
      <c r="B47" s="106" t="s">
        <v>553</v>
      </c>
      <c r="C47" s="106">
        <v>7</v>
      </c>
      <c r="D47" s="110">
        <v>0.0006221228481504083</v>
      </c>
      <c r="E47" s="110">
        <v>1.735213091768493</v>
      </c>
      <c r="F47" s="106" t="s">
        <v>2021</v>
      </c>
      <c r="G47" s="106" t="b">
        <v>0</v>
      </c>
      <c r="H47" s="106" t="b">
        <v>0</v>
      </c>
      <c r="I47" s="106" t="b">
        <v>0</v>
      </c>
      <c r="J47" s="106" t="b">
        <v>0</v>
      </c>
      <c r="K47" s="106" t="b">
        <v>0</v>
      </c>
      <c r="L47" s="106" t="b">
        <v>0</v>
      </c>
    </row>
    <row r="48" spans="1:12" ht="15">
      <c r="A48" s="108" t="s">
        <v>461</v>
      </c>
      <c r="B48" s="106" t="s">
        <v>463</v>
      </c>
      <c r="C48" s="106">
        <v>7</v>
      </c>
      <c r="D48" s="110">
        <v>0.0006221228481504083</v>
      </c>
      <c r="E48" s="110">
        <v>0.972856108568081</v>
      </c>
      <c r="F48" s="106" t="s">
        <v>2021</v>
      </c>
      <c r="G48" s="106" t="b">
        <v>0</v>
      </c>
      <c r="H48" s="106" t="b">
        <v>0</v>
      </c>
      <c r="I48" s="106" t="b">
        <v>0</v>
      </c>
      <c r="J48" s="106" t="b">
        <v>0</v>
      </c>
      <c r="K48" s="106" t="b">
        <v>0</v>
      </c>
      <c r="L48" s="106" t="b">
        <v>0</v>
      </c>
    </row>
    <row r="49" spans="1:12" ht="15">
      <c r="A49" s="108" t="s">
        <v>575</v>
      </c>
      <c r="B49" s="106" t="s">
        <v>467</v>
      </c>
      <c r="C49" s="106">
        <v>7</v>
      </c>
      <c r="D49" s="110">
        <v>0.0010015265415710141</v>
      </c>
      <c r="E49" s="110">
        <v>2.0816501992069774</v>
      </c>
      <c r="F49" s="106" t="s">
        <v>2021</v>
      </c>
      <c r="G49" s="106" t="b">
        <v>0</v>
      </c>
      <c r="H49" s="106" t="b">
        <v>0</v>
      </c>
      <c r="I49" s="106" t="b">
        <v>0</v>
      </c>
      <c r="J49" s="106" t="b">
        <v>0</v>
      </c>
      <c r="K49" s="106" t="b">
        <v>0</v>
      </c>
      <c r="L49" s="106" t="b">
        <v>0</v>
      </c>
    </row>
    <row r="50" spans="1:12" ht="15">
      <c r="A50" s="108" t="s">
        <v>458</v>
      </c>
      <c r="B50" s="106" t="s">
        <v>633</v>
      </c>
      <c r="C50" s="106">
        <v>7</v>
      </c>
      <c r="D50" s="110">
        <v>0.0006747259879655755</v>
      </c>
      <c r="E50" s="110">
        <v>1.2871733962723404</v>
      </c>
      <c r="F50" s="106" t="s">
        <v>2021</v>
      </c>
      <c r="G50" s="106" t="b">
        <v>0</v>
      </c>
      <c r="H50" s="106" t="b">
        <v>0</v>
      </c>
      <c r="I50" s="106" t="b">
        <v>0</v>
      </c>
      <c r="J50" s="106" t="b">
        <v>0</v>
      </c>
      <c r="K50" s="106" t="b">
        <v>0</v>
      </c>
      <c r="L50" s="106" t="b">
        <v>0</v>
      </c>
    </row>
    <row r="51" spans="1:12" ht="15">
      <c r="A51" s="108" t="s">
        <v>460</v>
      </c>
      <c r="B51" s="106" t="s">
        <v>636</v>
      </c>
      <c r="C51" s="106">
        <v>6</v>
      </c>
      <c r="D51" s="110">
        <v>0.0004964082457958808</v>
      </c>
      <c r="E51" s="110">
        <v>1.7376736903161496</v>
      </c>
      <c r="F51" s="106" t="s">
        <v>2021</v>
      </c>
      <c r="G51" s="106" t="b">
        <v>0</v>
      </c>
      <c r="H51" s="106" t="b">
        <v>0</v>
      </c>
      <c r="I51" s="106" t="b">
        <v>0</v>
      </c>
      <c r="J51" s="106" t="b">
        <v>0</v>
      </c>
      <c r="K51" s="106" t="b">
        <v>0</v>
      </c>
      <c r="L51" s="106" t="b">
        <v>0</v>
      </c>
    </row>
    <row r="52" spans="1:12" ht="15">
      <c r="A52" s="108" t="s">
        <v>458</v>
      </c>
      <c r="B52" s="106" t="s">
        <v>504</v>
      </c>
      <c r="C52" s="106">
        <v>6</v>
      </c>
      <c r="D52" s="110">
        <v>0.0005783365611133504</v>
      </c>
      <c r="E52" s="110">
        <v>0.8320464352588458</v>
      </c>
      <c r="F52" s="106" t="s">
        <v>2021</v>
      </c>
      <c r="G52" s="106" t="b">
        <v>0</v>
      </c>
      <c r="H52" s="106" t="b">
        <v>0</v>
      </c>
      <c r="I52" s="106" t="b">
        <v>0</v>
      </c>
      <c r="J52" s="106" t="b">
        <v>0</v>
      </c>
      <c r="K52" s="106" t="b">
        <v>0</v>
      </c>
      <c r="L52" s="106" t="b">
        <v>0</v>
      </c>
    </row>
    <row r="53" spans="1:12" ht="15">
      <c r="A53" s="108" t="s">
        <v>465</v>
      </c>
      <c r="B53" s="106" t="s">
        <v>475</v>
      </c>
      <c r="C53" s="106">
        <v>6</v>
      </c>
      <c r="D53" s="110">
        <v>0.0005332481555574928</v>
      </c>
      <c r="E53" s="110">
        <v>1.4202989768364203</v>
      </c>
      <c r="F53" s="106" t="s">
        <v>2021</v>
      </c>
      <c r="G53" s="106" t="b">
        <v>0</v>
      </c>
      <c r="H53" s="106" t="b">
        <v>0</v>
      </c>
      <c r="I53" s="106" t="b">
        <v>0</v>
      </c>
      <c r="J53" s="106" t="b">
        <v>0</v>
      </c>
      <c r="K53" s="106" t="b">
        <v>0</v>
      </c>
      <c r="L53" s="106" t="b">
        <v>0</v>
      </c>
    </row>
    <row r="54" spans="1:12" ht="15">
      <c r="A54" s="108" t="s">
        <v>459</v>
      </c>
      <c r="B54" s="106" t="s">
        <v>505</v>
      </c>
      <c r="C54" s="106">
        <v>6</v>
      </c>
      <c r="D54" s="110">
        <v>0.0006364656259124974</v>
      </c>
      <c r="E54" s="110">
        <v>1.0455431105104362</v>
      </c>
      <c r="F54" s="106" t="s">
        <v>2021</v>
      </c>
      <c r="G54" s="106" t="b">
        <v>0</v>
      </c>
      <c r="H54" s="106" t="b">
        <v>0</v>
      </c>
      <c r="I54" s="106" t="b">
        <v>0</v>
      </c>
      <c r="J54" s="106" t="b">
        <v>0</v>
      </c>
      <c r="K54" s="106" t="b">
        <v>0</v>
      </c>
      <c r="L54" s="106" t="b">
        <v>0</v>
      </c>
    </row>
    <row r="55" spans="1:12" ht="15">
      <c r="A55" s="108" t="s">
        <v>551</v>
      </c>
      <c r="B55" s="106" t="s">
        <v>471</v>
      </c>
      <c r="C55" s="106">
        <v>6</v>
      </c>
      <c r="D55" s="110">
        <v>0.0006364656259124974</v>
      </c>
      <c r="E55" s="110">
        <v>2.0680504515082876</v>
      </c>
      <c r="F55" s="106" t="s">
        <v>2021</v>
      </c>
      <c r="G55" s="106" t="b">
        <v>0</v>
      </c>
      <c r="H55" s="106" t="b">
        <v>0</v>
      </c>
      <c r="I55" s="106" t="b">
        <v>0</v>
      </c>
      <c r="J55" s="106" t="b">
        <v>0</v>
      </c>
      <c r="K55" s="106" t="b">
        <v>0</v>
      </c>
      <c r="L55" s="106" t="b">
        <v>0</v>
      </c>
    </row>
    <row r="56" spans="1:12" ht="15">
      <c r="A56" s="108" t="s">
        <v>462</v>
      </c>
      <c r="B56" s="106" t="s">
        <v>460</v>
      </c>
      <c r="C56" s="106">
        <v>6</v>
      </c>
      <c r="D56" s="110">
        <v>0.0005332481555574928</v>
      </c>
      <c r="E56" s="110">
        <v>0.5954406985214359</v>
      </c>
      <c r="F56" s="106" t="s">
        <v>2021</v>
      </c>
      <c r="G56" s="106" t="b">
        <v>0</v>
      </c>
      <c r="H56" s="106" t="b">
        <v>0</v>
      </c>
      <c r="I56" s="106" t="b">
        <v>0</v>
      </c>
      <c r="J56" s="106" t="b">
        <v>0</v>
      </c>
      <c r="K56" s="106" t="b">
        <v>0</v>
      </c>
      <c r="L56" s="106" t="b">
        <v>0</v>
      </c>
    </row>
    <row r="57" spans="1:12" ht="15">
      <c r="A57" s="108" t="s">
        <v>576</v>
      </c>
      <c r="B57" s="106" t="s">
        <v>607</v>
      </c>
      <c r="C57" s="106">
        <v>6</v>
      </c>
      <c r="D57" s="110">
        <v>0.0005332481555574928</v>
      </c>
      <c r="E57" s="110">
        <v>2.844883659964018</v>
      </c>
      <c r="F57" s="106" t="s">
        <v>2021</v>
      </c>
      <c r="G57" s="106" t="b">
        <v>0</v>
      </c>
      <c r="H57" s="106" t="b">
        <v>0</v>
      </c>
      <c r="I57" s="106" t="b">
        <v>0</v>
      </c>
      <c r="J57" s="106" t="b">
        <v>0</v>
      </c>
      <c r="K57" s="106" t="b">
        <v>0</v>
      </c>
      <c r="L57" s="106" t="b">
        <v>0</v>
      </c>
    </row>
    <row r="58" spans="1:12" ht="15">
      <c r="A58" s="108" t="s">
        <v>766</v>
      </c>
      <c r="B58" s="106" t="s">
        <v>767</v>
      </c>
      <c r="C58" s="106">
        <v>6</v>
      </c>
      <c r="D58" s="110">
        <v>0.0005783365611133504</v>
      </c>
      <c r="E58" s="110">
        <v>3.329973844354956</v>
      </c>
      <c r="F58" s="106" t="s">
        <v>2021</v>
      </c>
      <c r="G58" s="106" t="b">
        <v>0</v>
      </c>
      <c r="H58" s="106" t="b">
        <v>0</v>
      </c>
      <c r="I58" s="106" t="b">
        <v>0</v>
      </c>
      <c r="J58" s="106" t="b">
        <v>0</v>
      </c>
      <c r="K58" s="106" t="b">
        <v>0</v>
      </c>
      <c r="L58" s="106" t="b">
        <v>0</v>
      </c>
    </row>
    <row r="59" spans="1:12" ht="15">
      <c r="A59" s="108" t="s">
        <v>562</v>
      </c>
      <c r="B59" s="106" t="s">
        <v>463</v>
      </c>
      <c r="C59" s="106">
        <v>6</v>
      </c>
      <c r="D59" s="110">
        <v>0.0005332481555574928</v>
      </c>
      <c r="E59" s="110">
        <v>1.8638479739367566</v>
      </c>
      <c r="F59" s="106" t="s">
        <v>2021</v>
      </c>
      <c r="G59" s="106" t="b">
        <v>0</v>
      </c>
      <c r="H59" s="106" t="b">
        <v>0</v>
      </c>
      <c r="I59" s="106" t="b">
        <v>0</v>
      </c>
      <c r="J59" s="106" t="b">
        <v>0</v>
      </c>
      <c r="K59" s="106" t="b">
        <v>0</v>
      </c>
      <c r="L59" s="106" t="b">
        <v>0</v>
      </c>
    </row>
    <row r="60" spans="1:12" ht="15">
      <c r="A60" s="108" t="s">
        <v>629</v>
      </c>
      <c r="B60" s="106" t="s">
        <v>479</v>
      </c>
      <c r="C60" s="106">
        <v>6</v>
      </c>
      <c r="D60" s="110">
        <v>0.0006364656259124974</v>
      </c>
      <c r="E60" s="110">
        <v>2.340969228656419</v>
      </c>
      <c r="F60" s="106" t="s">
        <v>2021</v>
      </c>
      <c r="G60" s="106" t="b">
        <v>0</v>
      </c>
      <c r="H60" s="106" t="b">
        <v>0</v>
      </c>
      <c r="I60" s="106" t="b">
        <v>0</v>
      </c>
      <c r="J60" s="106" t="b">
        <v>0</v>
      </c>
      <c r="K60" s="106" t="b">
        <v>0</v>
      </c>
      <c r="L60" s="106" t="b">
        <v>0</v>
      </c>
    </row>
    <row r="61" spans="1:12" ht="15">
      <c r="A61" s="108" t="s">
        <v>482</v>
      </c>
      <c r="B61" s="106" t="s">
        <v>466</v>
      </c>
      <c r="C61" s="106">
        <v>6</v>
      </c>
      <c r="D61" s="110">
        <v>0.0006364656259124974</v>
      </c>
      <c r="E61" s="110">
        <v>1.4804179458046065</v>
      </c>
      <c r="F61" s="106" t="s">
        <v>2021</v>
      </c>
      <c r="G61" s="106" t="b">
        <v>0</v>
      </c>
      <c r="H61" s="106" t="b">
        <v>0</v>
      </c>
      <c r="I61" s="106" t="b">
        <v>0</v>
      </c>
      <c r="J61" s="106" t="b">
        <v>0</v>
      </c>
      <c r="K61" s="106" t="b">
        <v>0</v>
      </c>
      <c r="L61" s="106" t="b">
        <v>0</v>
      </c>
    </row>
    <row r="62" spans="1:12" ht="15">
      <c r="A62" s="108" t="s">
        <v>467</v>
      </c>
      <c r="B62" s="106" t="s">
        <v>458</v>
      </c>
      <c r="C62" s="106">
        <v>6</v>
      </c>
      <c r="D62" s="110">
        <v>0.000718393941229967</v>
      </c>
      <c r="E62" s="110">
        <v>0.3829215366287134</v>
      </c>
      <c r="F62" s="106" t="s">
        <v>2021</v>
      </c>
      <c r="G62" s="106" t="b">
        <v>0</v>
      </c>
      <c r="H62" s="106" t="b">
        <v>0</v>
      </c>
      <c r="I62" s="106" t="b">
        <v>0</v>
      </c>
      <c r="J62" s="106" t="b">
        <v>0</v>
      </c>
      <c r="K62" s="106" t="b">
        <v>0</v>
      </c>
      <c r="L62" s="106" t="b">
        <v>0</v>
      </c>
    </row>
    <row r="63" spans="1:12" ht="15">
      <c r="A63" s="108" t="s">
        <v>506</v>
      </c>
      <c r="B63" s="106" t="s">
        <v>724</v>
      </c>
      <c r="C63" s="106">
        <v>6</v>
      </c>
      <c r="D63" s="110">
        <v>0.0008584513213465835</v>
      </c>
      <c r="E63" s="110">
        <v>2.69875562428578</v>
      </c>
      <c r="F63" s="106" t="s">
        <v>2021</v>
      </c>
      <c r="G63" s="106" t="b">
        <v>0</v>
      </c>
      <c r="H63" s="106" t="b">
        <v>0</v>
      </c>
      <c r="I63" s="106" t="b">
        <v>0</v>
      </c>
      <c r="J63" s="106" t="b">
        <v>0</v>
      </c>
      <c r="K63" s="106" t="b">
        <v>0</v>
      </c>
      <c r="L63" s="106" t="b">
        <v>0</v>
      </c>
    </row>
    <row r="64" spans="1:12" ht="15">
      <c r="A64" s="108" t="s">
        <v>577</v>
      </c>
      <c r="B64" s="106" t="s">
        <v>514</v>
      </c>
      <c r="C64" s="106">
        <v>5</v>
      </c>
      <c r="D64" s="110">
        <v>0.00048194713426112537</v>
      </c>
      <c r="E64" s="110">
        <v>2.4869488129635644</v>
      </c>
      <c r="F64" s="106" t="s">
        <v>2021</v>
      </c>
      <c r="G64" s="106" t="b">
        <v>0</v>
      </c>
      <c r="H64" s="106" t="b">
        <v>0</v>
      </c>
      <c r="I64" s="106" t="b">
        <v>0</v>
      </c>
      <c r="J64" s="106" t="b">
        <v>0</v>
      </c>
      <c r="K64" s="106" t="b">
        <v>0</v>
      </c>
      <c r="L64" s="106" t="b">
        <v>0</v>
      </c>
    </row>
    <row r="65" spans="1:12" ht="15">
      <c r="A65" s="108" t="s">
        <v>458</v>
      </c>
      <c r="B65" s="106" t="s">
        <v>534</v>
      </c>
      <c r="C65" s="106">
        <v>5</v>
      </c>
      <c r="D65" s="110">
        <v>0.0005303880215937479</v>
      </c>
      <c r="E65" s="110">
        <v>0.8911678873775024</v>
      </c>
      <c r="F65" s="106" t="s">
        <v>2021</v>
      </c>
      <c r="G65" s="106" t="b">
        <v>0</v>
      </c>
      <c r="H65" s="106" t="b">
        <v>0</v>
      </c>
      <c r="I65" s="106" t="b">
        <v>0</v>
      </c>
      <c r="J65" s="106" t="b">
        <v>0</v>
      </c>
      <c r="K65" s="106" t="b">
        <v>0</v>
      </c>
      <c r="L65" s="106" t="b">
        <v>0</v>
      </c>
    </row>
    <row r="66" spans="1:12" ht="15">
      <c r="A66" s="108" t="s">
        <v>458</v>
      </c>
      <c r="B66" s="106" t="s">
        <v>563</v>
      </c>
      <c r="C66" s="106">
        <v>5</v>
      </c>
      <c r="D66" s="110">
        <v>0.00048194713426112537</v>
      </c>
      <c r="E66" s="110">
        <v>1.0161066239858023</v>
      </c>
      <c r="F66" s="106" t="s">
        <v>2021</v>
      </c>
      <c r="G66" s="106" t="b">
        <v>0</v>
      </c>
      <c r="H66" s="106" t="b">
        <v>0</v>
      </c>
      <c r="I66" s="106" t="b">
        <v>0</v>
      </c>
      <c r="J66" s="106" t="b">
        <v>0</v>
      </c>
      <c r="K66" s="106" t="b">
        <v>0</v>
      </c>
      <c r="L66" s="106" t="b">
        <v>0</v>
      </c>
    </row>
    <row r="67" spans="1:12" ht="15">
      <c r="A67" s="108" t="s">
        <v>458</v>
      </c>
      <c r="B67" s="106" t="s">
        <v>578</v>
      </c>
      <c r="C67" s="106">
        <v>5</v>
      </c>
      <c r="D67" s="110">
        <v>0.0004443734629645774</v>
      </c>
      <c r="E67" s="110">
        <v>1.053895184875202</v>
      </c>
      <c r="F67" s="106" t="s">
        <v>2021</v>
      </c>
      <c r="G67" s="106" t="b">
        <v>0</v>
      </c>
      <c r="H67" s="106" t="b">
        <v>0</v>
      </c>
      <c r="I67" s="106" t="b">
        <v>0</v>
      </c>
      <c r="J67" s="106" t="b">
        <v>0</v>
      </c>
      <c r="K67" s="106" t="b">
        <v>0</v>
      </c>
      <c r="L67" s="106" t="b">
        <v>0</v>
      </c>
    </row>
    <row r="68" spans="1:12" ht="15">
      <c r="A68" s="108" t="s">
        <v>484</v>
      </c>
      <c r="B68" s="106" t="s">
        <v>692</v>
      </c>
      <c r="C68" s="106">
        <v>5</v>
      </c>
      <c r="D68" s="110">
        <v>0.0005303880215937479</v>
      </c>
      <c r="E68" s="110">
        <v>2.405694558293074</v>
      </c>
      <c r="F68" s="106" t="s">
        <v>2021</v>
      </c>
      <c r="G68" s="106" t="b">
        <v>0</v>
      </c>
      <c r="H68" s="106" t="b">
        <v>0</v>
      </c>
      <c r="I68" s="106" t="b">
        <v>0</v>
      </c>
      <c r="J68" s="106" t="b">
        <v>0</v>
      </c>
      <c r="K68" s="106" t="b">
        <v>0</v>
      </c>
      <c r="L68" s="106" t="b">
        <v>0</v>
      </c>
    </row>
    <row r="69" spans="1:12" ht="15">
      <c r="A69" s="108" t="s">
        <v>524</v>
      </c>
      <c r="B69" s="106" t="s">
        <v>459</v>
      </c>
      <c r="C69" s="106">
        <v>5</v>
      </c>
      <c r="D69" s="110">
        <v>0.00048194713426112537</v>
      </c>
      <c r="E69" s="110">
        <v>1.0535120401817117</v>
      </c>
      <c r="F69" s="106" t="s">
        <v>2021</v>
      </c>
      <c r="G69" s="106" t="b">
        <v>0</v>
      </c>
      <c r="H69" s="106" t="b">
        <v>0</v>
      </c>
      <c r="I69" s="106" t="b">
        <v>0</v>
      </c>
      <c r="J69" s="106" t="b">
        <v>0</v>
      </c>
      <c r="K69" s="106" t="b">
        <v>0</v>
      </c>
      <c r="L69" s="106" t="b">
        <v>0</v>
      </c>
    </row>
    <row r="70" spans="1:12" ht="15">
      <c r="A70" s="108" t="s">
        <v>459</v>
      </c>
      <c r="B70" s="106" t="s">
        <v>495</v>
      </c>
      <c r="C70" s="106">
        <v>5</v>
      </c>
      <c r="D70" s="110">
        <v>0.00048194713426112537</v>
      </c>
      <c r="E70" s="110">
        <v>0.8938111973141998</v>
      </c>
      <c r="F70" s="106" t="s">
        <v>2021</v>
      </c>
      <c r="G70" s="106" t="b">
        <v>0</v>
      </c>
      <c r="H70" s="106" t="b">
        <v>0</v>
      </c>
      <c r="I70" s="106" t="b">
        <v>0</v>
      </c>
      <c r="J70" s="106" t="b">
        <v>0</v>
      </c>
      <c r="K70" s="106" t="b">
        <v>0</v>
      </c>
      <c r="L70" s="106" t="b">
        <v>0</v>
      </c>
    </row>
    <row r="71" spans="1:12" ht="15">
      <c r="A71" s="108" t="s">
        <v>458</v>
      </c>
      <c r="B71" s="106" t="s">
        <v>559</v>
      </c>
      <c r="C71" s="106">
        <v>5</v>
      </c>
      <c r="D71" s="110">
        <v>0.00048194713426112537</v>
      </c>
      <c r="E71" s="110">
        <v>0.9813445177265904</v>
      </c>
      <c r="F71" s="106" t="s">
        <v>2021</v>
      </c>
      <c r="G71" s="106" t="b">
        <v>0</v>
      </c>
      <c r="H71" s="106" t="b">
        <v>0</v>
      </c>
      <c r="I71" s="106" t="b">
        <v>0</v>
      </c>
      <c r="J71" s="106" t="b">
        <v>0</v>
      </c>
      <c r="K71" s="106" t="b">
        <v>0</v>
      </c>
      <c r="L71" s="106" t="b">
        <v>0</v>
      </c>
    </row>
    <row r="72" spans="1:12" ht="15">
      <c r="A72" s="108" t="s">
        <v>478</v>
      </c>
      <c r="B72" s="106" t="s">
        <v>553</v>
      </c>
      <c r="C72" s="106">
        <v>5</v>
      </c>
      <c r="D72" s="110">
        <v>0.00048194713426112537</v>
      </c>
      <c r="E72" s="110">
        <v>2.0481832066766446</v>
      </c>
      <c r="F72" s="106" t="s">
        <v>2021</v>
      </c>
      <c r="G72" s="106" t="b">
        <v>0</v>
      </c>
      <c r="H72" s="106" t="b">
        <v>0</v>
      </c>
      <c r="I72" s="106" t="b">
        <v>0</v>
      </c>
      <c r="J72" s="106" t="b">
        <v>0</v>
      </c>
      <c r="K72" s="106" t="b">
        <v>0</v>
      </c>
      <c r="L72" s="106" t="b">
        <v>0</v>
      </c>
    </row>
    <row r="73" spans="1:12" ht="15">
      <c r="A73" s="108" t="s">
        <v>458</v>
      </c>
      <c r="B73" s="106" t="s">
        <v>470</v>
      </c>
      <c r="C73" s="106">
        <v>5</v>
      </c>
      <c r="D73" s="110">
        <v>0.0005303880215937479</v>
      </c>
      <c r="E73" s="110">
        <v>0.4050917900049135</v>
      </c>
      <c r="F73" s="106" t="s">
        <v>2021</v>
      </c>
      <c r="G73" s="106" t="b">
        <v>0</v>
      </c>
      <c r="H73" s="106" t="b">
        <v>0</v>
      </c>
      <c r="I73" s="106" t="b">
        <v>0</v>
      </c>
      <c r="J73" s="106" t="b">
        <v>0</v>
      </c>
      <c r="K73" s="106" t="b">
        <v>0</v>
      </c>
      <c r="L73" s="106" t="b">
        <v>0</v>
      </c>
    </row>
    <row r="74" spans="1:12" ht="15">
      <c r="A74" s="108" t="s">
        <v>713</v>
      </c>
      <c r="B74" s="106" t="s">
        <v>459</v>
      </c>
      <c r="C74" s="106">
        <v>5</v>
      </c>
      <c r="D74" s="110">
        <v>0.0004443734629645774</v>
      </c>
      <c r="E74" s="110">
        <v>1.4636865052707608</v>
      </c>
      <c r="F74" s="106" t="s">
        <v>2021</v>
      </c>
      <c r="G74" s="106" t="b">
        <v>0</v>
      </c>
      <c r="H74" s="106" t="b">
        <v>0</v>
      </c>
      <c r="I74" s="106" t="b">
        <v>0</v>
      </c>
      <c r="J74" s="106" t="b">
        <v>0</v>
      </c>
      <c r="K74" s="106" t="b">
        <v>0</v>
      </c>
      <c r="L74" s="106" t="b">
        <v>0</v>
      </c>
    </row>
    <row r="75" spans="1:12" ht="15">
      <c r="A75" s="108" t="s">
        <v>458</v>
      </c>
      <c r="B75" s="106" t="s">
        <v>552</v>
      </c>
      <c r="C75" s="106">
        <v>5</v>
      </c>
      <c r="D75" s="110">
        <v>0.00048194713426112537</v>
      </c>
      <c r="E75" s="110">
        <v>0.9491598343551891</v>
      </c>
      <c r="F75" s="106" t="s">
        <v>2021</v>
      </c>
      <c r="G75" s="106" t="b">
        <v>0</v>
      </c>
      <c r="H75" s="106" t="b">
        <v>0</v>
      </c>
      <c r="I75" s="106" t="b">
        <v>0</v>
      </c>
      <c r="J75" s="106" t="b">
        <v>0</v>
      </c>
      <c r="K75" s="106" t="b">
        <v>0</v>
      </c>
      <c r="L75" s="106" t="b">
        <v>0</v>
      </c>
    </row>
    <row r="76" spans="1:12" ht="15">
      <c r="A76" s="108" t="s">
        <v>458</v>
      </c>
      <c r="B76" s="106" t="s">
        <v>477</v>
      </c>
      <c r="C76" s="106">
        <v>5</v>
      </c>
      <c r="D76" s="110">
        <v>0.0005303880215937479</v>
      </c>
      <c r="E76" s="110">
        <v>0.48250401331369164</v>
      </c>
      <c r="F76" s="106" t="s">
        <v>2021</v>
      </c>
      <c r="G76" s="106" t="b">
        <v>0</v>
      </c>
      <c r="H76" s="106" t="b">
        <v>0</v>
      </c>
      <c r="I76" s="106" t="b">
        <v>0</v>
      </c>
      <c r="J76" s="106" t="b">
        <v>0</v>
      </c>
      <c r="K76" s="106" t="b">
        <v>0</v>
      </c>
      <c r="L76" s="106" t="b">
        <v>0</v>
      </c>
    </row>
    <row r="77" spans="1:12" ht="15">
      <c r="A77" s="108" t="s">
        <v>771</v>
      </c>
      <c r="B77" s="106" t="s">
        <v>459</v>
      </c>
      <c r="C77" s="106">
        <v>5</v>
      </c>
      <c r="D77" s="110">
        <v>0.0004443734629645774</v>
      </c>
      <c r="E77" s="110">
        <v>1.5306332949013741</v>
      </c>
      <c r="F77" s="106" t="s">
        <v>2021</v>
      </c>
      <c r="G77" s="106" t="b">
        <v>0</v>
      </c>
      <c r="H77" s="106" t="b">
        <v>0</v>
      </c>
      <c r="I77" s="106" t="b">
        <v>0</v>
      </c>
      <c r="J77" s="106" t="b">
        <v>0</v>
      </c>
      <c r="K77" s="106" t="b">
        <v>0</v>
      </c>
      <c r="L77" s="106" t="b">
        <v>0</v>
      </c>
    </row>
    <row r="78" spans="1:12" ht="15">
      <c r="A78" s="108" t="s">
        <v>473</v>
      </c>
      <c r="B78" s="106" t="s">
        <v>668</v>
      </c>
      <c r="C78" s="106">
        <v>5</v>
      </c>
      <c r="D78" s="110">
        <v>0.00048194713426112537</v>
      </c>
      <c r="E78" s="110">
        <v>2.250792598307331</v>
      </c>
      <c r="F78" s="106" t="s">
        <v>2021</v>
      </c>
      <c r="G78" s="106" t="b">
        <v>0</v>
      </c>
      <c r="H78" s="106" t="b">
        <v>0</v>
      </c>
      <c r="I78" s="106" t="b">
        <v>0</v>
      </c>
      <c r="J78" s="106" t="b">
        <v>0</v>
      </c>
      <c r="K78" s="106" t="b">
        <v>0</v>
      </c>
      <c r="L78" s="106" t="b">
        <v>0</v>
      </c>
    </row>
    <row r="79" spans="1:12" ht="15">
      <c r="A79" s="108" t="s">
        <v>487</v>
      </c>
      <c r="B79" s="106" t="s">
        <v>469</v>
      </c>
      <c r="C79" s="106">
        <v>5</v>
      </c>
      <c r="D79" s="110">
        <v>0.0004443734629645774</v>
      </c>
      <c r="E79" s="110">
        <v>1.5352534925381194</v>
      </c>
      <c r="F79" s="106" t="s">
        <v>2021</v>
      </c>
      <c r="G79" s="106" t="b">
        <v>0</v>
      </c>
      <c r="H79" s="106" t="b">
        <v>0</v>
      </c>
      <c r="I79" s="106" t="b">
        <v>0</v>
      </c>
      <c r="J79" s="106" t="b">
        <v>0</v>
      </c>
      <c r="K79" s="106" t="b">
        <v>0</v>
      </c>
      <c r="L79" s="106" t="b">
        <v>0</v>
      </c>
    </row>
    <row r="80" spans="1:12" ht="15">
      <c r="A80" s="108" t="s">
        <v>836</v>
      </c>
      <c r="B80" s="106" t="s">
        <v>463</v>
      </c>
      <c r="C80" s="106">
        <v>5</v>
      </c>
      <c r="D80" s="110">
        <v>0.0005986616176916392</v>
      </c>
      <c r="E80" s="110">
        <v>2.1996400758599495</v>
      </c>
      <c r="F80" s="106" t="s">
        <v>2021</v>
      </c>
      <c r="G80" s="106" t="b">
        <v>0</v>
      </c>
      <c r="H80" s="106" t="b">
        <v>0</v>
      </c>
      <c r="I80" s="106" t="b">
        <v>0</v>
      </c>
      <c r="J80" s="106" t="b">
        <v>0</v>
      </c>
      <c r="K80" s="106" t="b">
        <v>0</v>
      </c>
      <c r="L80" s="106" t="b">
        <v>0</v>
      </c>
    </row>
    <row r="81" spans="1:12" ht="15">
      <c r="A81" s="108" t="s">
        <v>610</v>
      </c>
      <c r="B81" s="106" t="s">
        <v>573</v>
      </c>
      <c r="C81" s="106">
        <v>5</v>
      </c>
      <c r="D81" s="110">
        <v>0.00048194713426112537</v>
      </c>
      <c r="E81" s="110">
        <v>2.7279138530269935</v>
      </c>
      <c r="F81" s="106" t="s">
        <v>2021</v>
      </c>
      <c r="G81" s="106" t="b">
        <v>0</v>
      </c>
      <c r="H81" s="106" t="b">
        <v>0</v>
      </c>
      <c r="I81" s="106" t="b">
        <v>0</v>
      </c>
      <c r="J81" s="106" t="b">
        <v>0</v>
      </c>
      <c r="K81" s="106" t="b">
        <v>0</v>
      </c>
      <c r="L81" s="106" t="b">
        <v>0</v>
      </c>
    </row>
    <row r="82" spans="1:12" ht="15">
      <c r="A82" s="108" t="s">
        <v>539</v>
      </c>
      <c r="B82" s="106" t="s">
        <v>776</v>
      </c>
      <c r="C82" s="106">
        <v>5</v>
      </c>
      <c r="D82" s="110">
        <v>0.00048194713426112537</v>
      </c>
      <c r="E82" s="110">
        <v>2.8248238660350498</v>
      </c>
      <c r="F82" s="106" t="s">
        <v>2021</v>
      </c>
      <c r="G82" s="106" t="b">
        <v>0</v>
      </c>
      <c r="H82" s="106" t="b">
        <v>0</v>
      </c>
      <c r="I82" s="106" t="b">
        <v>0</v>
      </c>
      <c r="J82" s="106" t="b">
        <v>0</v>
      </c>
      <c r="K82" s="106" t="b">
        <v>0</v>
      </c>
      <c r="L82" s="106" t="b">
        <v>0</v>
      </c>
    </row>
    <row r="83" spans="1:12" ht="15">
      <c r="A83" s="108" t="s">
        <v>535</v>
      </c>
      <c r="B83" s="106" t="s">
        <v>564</v>
      </c>
      <c r="C83" s="106">
        <v>5</v>
      </c>
      <c r="D83" s="110">
        <v>0.0005986616176916392</v>
      </c>
      <c r="E83" s="110">
        <v>2.5237938703710685</v>
      </c>
      <c r="F83" s="106" t="s">
        <v>2021</v>
      </c>
      <c r="G83" s="106" t="b">
        <v>0</v>
      </c>
      <c r="H83" s="106" t="b">
        <v>0</v>
      </c>
      <c r="I83" s="106" t="b">
        <v>0</v>
      </c>
      <c r="J83" s="106" t="b">
        <v>0</v>
      </c>
      <c r="K83" s="106" t="b">
        <v>0</v>
      </c>
      <c r="L83" s="106" t="b">
        <v>0</v>
      </c>
    </row>
    <row r="84" spans="1:12" ht="15">
      <c r="A84" s="108" t="s">
        <v>845</v>
      </c>
      <c r="B84" s="106" t="s">
        <v>846</v>
      </c>
      <c r="C84" s="106">
        <v>5</v>
      </c>
      <c r="D84" s="110">
        <v>0.0005986616176916392</v>
      </c>
      <c r="E84" s="110">
        <v>3.4091550904025807</v>
      </c>
      <c r="F84" s="106" t="s">
        <v>2021</v>
      </c>
      <c r="G84" s="106" t="b">
        <v>0</v>
      </c>
      <c r="H84" s="106" t="b">
        <v>0</v>
      </c>
      <c r="I84" s="106" t="b">
        <v>0</v>
      </c>
      <c r="J84" s="106" t="b">
        <v>0</v>
      </c>
      <c r="K84" s="106" t="b">
        <v>0</v>
      </c>
      <c r="L84" s="106" t="b">
        <v>0</v>
      </c>
    </row>
    <row r="85" spans="1:12" ht="15">
      <c r="A85" s="108" t="s">
        <v>473</v>
      </c>
      <c r="B85" s="106" t="s">
        <v>722</v>
      </c>
      <c r="C85" s="106">
        <v>5</v>
      </c>
      <c r="D85" s="110">
        <v>0.00048194713426112537</v>
      </c>
      <c r="E85" s="110">
        <v>2.3087845452850178</v>
      </c>
      <c r="F85" s="106" t="s">
        <v>2021</v>
      </c>
      <c r="G85" s="106" t="b">
        <v>0</v>
      </c>
      <c r="H85" s="106" t="b">
        <v>0</v>
      </c>
      <c r="I85" s="106" t="b">
        <v>0</v>
      </c>
      <c r="J85" s="106" t="b">
        <v>0</v>
      </c>
      <c r="K85" s="106" t="b">
        <v>0</v>
      </c>
      <c r="L85" s="106" t="b">
        <v>0</v>
      </c>
    </row>
    <row r="86" spans="1:12" ht="15">
      <c r="A86" s="108" t="s">
        <v>477</v>
      </c>
      <c r="B86" s="106" t="s">
        <v>512</v>
      </c>
      <c r="C86" s="106">
        <v>5</v>
      </c>
      <c r="D86" s="110">
        <v>0.0007153761011221531</v>
      </c>
      <c r="E86" s="110">
        <v>1.8720919476209634</v>
      </c>
      <c r="F86" s="106" t="s">
        <v>2021</v>
      </c>
      <c r="G86" s="106" t="b">
        <v>0</v>
      </c>
      <c r="H86" s="106" t="b">
        <v>0</v>
      </c>
      <c r="I86" s="106" t="b">
        <v>0</v>
      </c>
      <c r="J86" s="106" t="b">
        <v>0</v>
      </c>
      <c r="K86" s="106" t="b">
        <v>0</v>
      </c>
      <c r="L86" s="106" t="b">
        <v>0</v>
      </c>
    </row>
    <row r="87" spans="1:12" ht="15">
      <c r="A87" s="108" t="s">
        <v>540</v>
      </c>
      <c r="B87" s="106" t="s">
        <v>862</v>
      </c>
      <c r="C87" s="106">
        <v>5</v>
      </c>
      <c r="D87" s="110">
        <v>0.0005303880215937479</v>
      </c>
      <c r="E87" s="110">
        <v>2.9040051120826744</v>
      </c>
      <c r="F87" s="106" t="s">
        <v>2021</v>
      </c>
      <c r="G87" s="106" t="b">
        <v>0</v>
      </c>
      <c r="H87" s="106" t="b">
        <v>0</v>
      </c>
      <c r="I87" s="106" t="b">
        <v>0</v>
      </c>
      <c r="J87" s="106" t="b">
        <v>0</v>
      </c>
      <c r="K87" s="106" t="b">
        <v>0</v>
      </c>
      <c r="L87" s="106" t="b">
        <v>0</v>
      </c>
    </row>
    <row r="88" spans="1:12" ht="15">
      <c r="A88" s="108" t="s">
        <v>541</v>
      </c>
      <c r="B88" s="106" t="s">
        <v>783</v>
      </c>
      <c r="C88" s="106">
        <v>5</v>
      </c>
      <c r="D88" s="110">
        <v>0.0007153761011221531</v>
      </c>
      <c r="E88" s="110">
        <v>2.8528525896352934</v>
      </c>
      <c r="F88" s="106" t="s">
        <v>2021</v>
      </c>
      <c r="G88" s="106" t="b">
        <v>0</v>
      </c>
      <c r="H88" s="106" t="b">
        <v>0</v>
      </c>
      <c r="I88" s="106" t="b">
        <v>0</v>
      </c>
      <c r="J88" s="106" t="b">
        <v>0</v>
      </c>
      <c r="K88" s="106" t="b">
        <v>0</v>
      </c>
      <c r="L88" s="106" t="b">
        <v>0</v>
      </c>
    </row>
    <row r="89" spans="1:12" ht="15">
      <c r="A89" s="108" t="s">
        <v>486</v>
      </c>
      <c r="B89" s="106" t="s">
        <v>458</v>
      </c>
      <c r="C89" s="106">
        <v>4</v>
      </c>
      <c r="D89" s="110">
        <v>0.00038555770740890025</v>
      </c>
      <c r="E89" s="110">
        <v>0.467743050029031</v>
      </c>
      <c r="F89" s="106" t="s">
        <v>2021</v>
      </c>
      <c r="G89" s="106" t="b">
        <v>0</v>
      </c>
      <c r="H89" s="106" t="b">
        <v>0</v>
      </c>
      <c r="I89" s="106" t="b">
        <v>0</v>
      </c>
      <c r="J89" s="106" t="b">
        <v>0</v>
      </c>
      <c r="K89" s="106" t="b">
        <v>0</v>
      </c>
      <c r="L89" s="106" t="b">
        <v>0</v>
      </c>
    </row>
    <row r="90" spans="1:12" ht="15">
      <c r="A90" s="108" t="s">
        <v>785</v>
      </c>
      <c r="B90" s="106" t="s">
        <v>469</v>
      </c>
      <c r="C90" s="106">
        <v>4</v>
      </c>
      <c r="D90" s="110">
        <v>0.00042431041727499825</v>
      </c>
      <c r="E90" s="110">
        <v>2.270852392236299</v>
      </c>
      <c r="F90" s="106" t="s">
        <v>2021</v>
      </c>
      <c r="G90" s="106" t="b">
        <v>0</v>
      </c>
      <c r="H90" s="106" t="b">
        <v>0</v>
      </c>
      <c r="I90" s="106" t="b">
        <v>0</v>
      </c>
      <c r="J90" s="106" t="b">
        <v>0</v>
      </c>
      <c r="K90" s="106" t="b">
        <v>0</v>
      </c>
      <c r="L90" s="106" t="b">
        <v>0</v>
      </c>
    </row>
    <row r="91" spans="1:12" ht="15">
      <c r="A91" s="108" t="s">
        <v>521</v>
      </c>
      <c r="B91" s="106" t="s">
        <v>458</v>
      </c>
      <c r="C91" s="106">
        <v>4</v>
      </c>
      <c r="D91" s="110">
        <v>0.00042431041727499825</v>
      </c>
      <c r="E91" s="110">
        <v>0.7439494619679801</v>
      </c>
      <c r="F91" s="106" t="s">
        <v>2021</v>
      </c>
      <c r="G91" s="106" t="b">
        <v>0</v>
      </c>
      <c r="H91" s="106" t="b">
        <v>0</v>
      </c>
      <c r="I91" s="106" t="b">
        <v>0</v>
      </c>
      <c r="J91" s="106" t="b">
        <v>0</v>
      </c>
      <c r="K91" s="106" t="b">
        <v>0</v>
      </c>
      <c r="L91" s="106" t="b">
        <v>0</v>
      </c>
    </row>
    <row r="92" spans="1:12" ht="15">
      <c r="A92" s="108" t="s">
        <v>686</v>
      </c>
      <c r="B92" s="106" t="s">
        <v>461</v>
      </c>
      <c r="C92" s="106">
        <v>4</v>
      </c>
      <c r="D92" s="110">
        <v>0.00038555770740890025</v>
      </c>
      <c r="E92" s="110">
        <v>1.7932050387461795</v>
      </c>
      <c r="F92" s="106" t="s">
        <v>2021</v>
      </c>
      <c r="G92" s="106" t="b">
        <v>0</v>
      </c>
      <c r="H92" s="106" t="b">
        <v>0</v>
      </c>
      <c r="I92" s="106" t="b">
        <v>0</v>
      </c>
      <c r="J92" s="106" t="b">
        <v>0</v>
      </c>
      <c r="K92" s="106" t="b">
        <v>0</v>
      </c>
      <c r="L92" s="106" t="b">
        <v>0</v>
      </c>
    </row>
    <row r="93" spans="1:12" ht="15">
      <c r="A93" s="108" t="s">
        <v>459</v>
      </c>
      <c r="B93" s="106" t="s">
        <v>788</v>
      </c>
      <c r="C93" s="106">
        <v>4</v>
      </c>
      <c r="D93" s="110">
        <v>0.0004789292941533113</v>
      </c>
      <c r="E93" s="110">
        <v>1.5129045279409425</v>
      </c>
      <c r="F93" s="106" t="s">
        <v>2021</v>
      </c>
      <c r="G93" s="106" t="b">
        <v>0</v>
      </c>
      <c r="H93" s="106" t="b">
        <v>0</v>
      </c>
      <c r="I93" s="106" t="b">
        <v>0</v>
      </c>
      <c r="J93" s="106" t="b">
        <v>0</v>
      </c>
      <c r="K93" s="106" t="b">
        <v>0</v>
      </c>
      <c r="L93" s="106" t="b">
        <v>0</v>
      </c>
    </row>
    <row r="94" spans="1:12" ht="15">
      <c r="A94" s="108" t="s">
        <v>875</v>
      </c>
      <c r="B94" s="106" t="s">
        <v>479</v>
      </c>
      <c r="C94" s="106">
        <v>4</v>
      </c>
      <c r="D94" s="110">
        <v>0.0004789292941533113</v>
      </c>
      <c r="E94" s="110">
        <v>2.5170604877121003</v>
      </c>
      <c r="F94" s="106" t="s">
        <v>2021</v>
      </c>
      <c r="G94" s="106" t="b">
        <v>0</v>
      </c>
      <c r="H94" s="106" t="b">
        <v>0</v>
      </c>
      <c r="I94" s="106" t="b">
        <v>0</v>
      </c>
      <c r="J94" s="106" t="b">
        <v>0</v>
      </c>
      <c r="K94" s="106" t="b">
        <v>0</v>
      </c>
      <c r="L94" s="106" t="b">
        <v>0</v>
      </c>
    </row>
    <row r="95" spans="1:12" ht="15">
      <c r="A95" s="108" t="s">
        <v>794</v>
      </c>
      <c r="B95" s="106" t="s">
        <v>643</v>
      </c>
      <c r="C95" s="106">
        <v>4</v>
      </c>
      <c r="D95" s="110">
        <v>0.00038555770740890025</v>
      </c>
      <c r="E95" s="110">
        <v>3.1081250947385994</v>
      </c>
      <c r="F95" s="106" t="s">
        <v>2021</v>
      </c>
      <c r="G95" s="106" t="b">
        <v>0</v>
      </c>
      <c r="H95" s="106" t="b">
        <v>0</v>
      </c>
      <c r="I95" s="106" t="b">
        <v>0</v>
      </c>
      <c r="J95" s="106" t="b">
        <v>0</v>
      </c>
      <c r="K95" s="106" t="b">
        <v>0</v>
      </c>
      <c r="L95" s="106" t="b">
        <v>0</v>
      </c>
    </row>
    <row r="96" spans="1:12" ht="15">
      <c r="A96" s="108" t="s">
        <v>531</v>
      </c>
      <c r="B96" s="106" t="s">
        <v>466</v>
      </c>
      <c r="C96" s="106">
        <v>4</v>
      </c>
      <c r="D96" s="110">
        <v>0.00038555770740890025</v>
      </c>
      <c r="E96" s="110">
        <v>1.6536613619874614</v>
      </c>
      <c r="F96" s="106" t="s">
        <v>2021</v>
      </c>
      <c r="G96" s="106" t="b">
        <v>0</v>
      </c>
      <c r="H96" s="106" t="b">
        <v>0</v>
      </c>
      <c r="I96" s="106" t="b">
        <v>0</v>
      </c>
      <c r="J96" s="106" t="b">
        <v>0</v>
      </c>
      <c r="K96" s="106" t="b">
        <v>0</v>
      </c>
      <c r="L96" s="106" t="b">
        <v>0</v>
      </c>
    </row>
    <row r="97" spans="1:12" ht="15">
      <c r="A97" s="108" t="s">
        <v>883</v>
      </c>
      <c r="B97" s="106" t="s">
        <v>459</v>
      </c>
      <c r="C97" s="106">
        <v>4</v>
      </c>
      <c r="D97" s="110">
        <v>0.00042431041727499825</v>
      </c>
      <c r="E97" s="110">
        <v>1.6098145409489988</v>
      </c>
      <c r="F97" s="106" t="s">
        <v>2021</v>
      </c>
      <c r="G97" s="106" t="b">
        <v>0</v>
      </c>
      <c r="H97" s="106" t="b">
        <v>0</v>
      </c>
      <c r="I97" s="106" t="b">
        <v>0</v>
      </c>
      <c r="J97" s="106" t="b">
        <v>0</v>
      </c>
      <c r="K97" s="106" t="b">
        <v>0</v>
      </c>
      <c r="L97" s="106" t="b">
        <v>0</v>
      </c>
    </row>
    <row r="98" spans="1:12" ht="15">
      <c r="A98" s="108" t="s">
        <v>461</v>
      </c>
      <c r="B98" s="106" t="s">
        <v>799</v>
      </c>
      <c r="C98" s="106">
        <v>4</v>
      </c>
      <c r="D98" s="110">
        <v>0.00038555770740890025</v>
      </c>
      <c r="E98" s="110">
        <v>1.9393330744244177</v>
      </c>
      <c r="F98" s="106" t="s">
        <v>2021</v>
      </c>
      <c r="G98" s="106" t="b">
        <v>0</v>
      </c>
      <c r="H98" s="106" t="b">
        <v>0</v>
      </c>
      <c r="I98" s="106" t="b">
        <v>0</v>
      </c>
      <c r="J98" s="106" t="b">
        <v>0</v>
      </c>
      <c r="K98" s="106" t="b">
        <v>0</v>
      </c>
      <c r="L98" s="106" t="b">
        <v>0</v>
      </c>
    </row>
    <row r="99" spans="1:12" ht="15">
      <c r="A99" s="108" t="s">
        <v>541</v>
      </c>
      <c r="B99" s="106" t="s">
        <v>732</v>
      </c>
      <c r="C99" s="106">
        <v>4</v>
      </c>
      <c r="D99" s="110">
        <v>0.00042431041727499825</v>
      </c>
      <c r="E99" s="110">
        <v>2.755942576627237</v>
      </c>
      <c r="F99" s="106" t="s">
        <v>2021</v>
      </c>
      <c r="G99" s="106" t="b">
        <v>0</v>
      </c>
      <c r="H99" s="106" t="b">
        <v>0</v>
      </c>
      <c r="I99" s="106" t="b">
        <v>0</v>
      </c>
      <c r="J99" s="106" t="b">
        <v>0</v>
      </c>
      <c r="K99" s="106" t="b">
        <v>0</v>
      </c>
      <c r="L99" s="106" t="b">
        <v>0</v>
      </c>
    </row>
    <row r="100" spans="1:12" ht="15">
      <c r="A100" s="108" t="s">
        <v>479</v>
      </c>
      <c r="B100" s="106" t="s">
        <v>459</v>
      </c>
      <c r="C100" s="106">
        <v>4</v>
      </c>
      <c r="D100" s="110">
        <v>0.0004789292941533113</v>
      </c>
      <c r="E100" s="110">
        <v>0.6208099252504622</v>
      </c>
      <c r="F100" s="106" t="s">
        <v>2021</v>
      </c>
      <c r="G100" s="106" t="b">
        <v>0</v>
      </c>
      <c r="H100" s="106" t="b">
        <v>0</v>
      </c>
      <c r="I100" s="106" t="b">
        <v>0</v>
      </c>
      <c r="J100" s="106" t="b">
        <v>0</v>
      </c>
      <c r="K100" s="106" t="b">
        <v>0</v>
      </c>
      <c r="L100" s="106" t="b">
        <v>0</v>
      </c>
    </row>
    <row r="101" spans="1:12" ht="15">
      <c r="A101" s="108" t="s">
        <v>458</v>
      </c>
      <c r="B101" s="106" t="s">
        <v>698</v>
      </c>
      <c r="C101" s="106">
        <v>4</v>
      </c>
      <c r="D101" s="110">
        <v>0.00042431041727499825</v>
      </c>
      <c r="E101" s="110">
        <v>1.153279817011114</v>
      </c>
      <c r="F101" s="106" t="s">
        <v>2021</v>
      </c>
      <c r="G101" s="106" t="b">
        <v>0</v>
      </c>
      <c r="H101" s="106" t="b">
        <v>0</v>
      </c>
      <c r="I101" s="106" t="b">
        <v>0</v>
      </c>
      <c r="J101" s="106" t="b">
        <v>0</v>
      </c>
      <c r="K101" s="106" t="b">
        <v>0</v>
      </c>
      <c r="L101" s="106" t="b">
        <v>0</v>
      </c>
    </row>
    <row r="102" spans="1:12" ht="15">
      <c r="A102" s="108" t="s">
        <v>460</v>
      </c>
      <c r="B102" s="106" t="s">
        <v>809</v>
      </c>
      <c r="C102" s="106">
        <v>4</v>
      </c>
      <c r="D102" s="110">
        <v>0.00038555770740890025</v>
      </c>
      <c r="E102" s="110">
        <v>1.7657024139163933</v>
      </c>
      <c r="F102" s="106" t="s">
        <v>2021</v>
      </c>
      <c r="G102" s="106" t="b">
        <v>0</v>
      </c>
      <c r="H102" s="106" t="b">
        <v>0</v>
      </c>
      <c r="I102" s="106" t="b">
        <v>0</v>
      </c>
      <c r="J102" s="106" t="b">
        <v>0</v>
      </c>
      <c r="K102" s="106" t="b">
        <v>0</v>
      </c>
      <c r="L102" s="106" t="b">
        <v>0</v>
      </c>
    </row>
    <row r="103" spans="1:12" ht="15">
      <c r="A103" s="108" t="s">
        <v>700</v>
      </c>
      <c r="B103" s="106" t="s">
        <v>484</v>
      </c>
      <c r="C103" s="106">
        <v>4</v>
      </c>
      <c r="D103" s="110">
        <v>0.00038555770740890025</v>
      </c>
      <c r="E103" s="110">
        <v>2.3087845452850178</v>
      </c>
      <c r="F103" s="106" t="s">
        <v>2021</v>
      </c>
      <c r="G103" s="106" t="b">
        <v>0</v>
      </c>
      <c r="H103" s="106" t="b">
        <v>0</v>
      </c>
      <c r="I103" s="106" t="b">
        <v>0</v>
      </c>
      <c r="J103" s="106" t="b">
        <v>0</v>
      </c>
      <c r="K103" s="106" t="b">
        <v>0</v>
      </c>
      <c r="L103" s="106" t="b">
        <v>0</v>
      </c>
    </row>
    <row r="104" spans="1:12" ht="15">
      <c r="A104" s="108" t="s">
        <v>602</v>
      </c>
      <c r="B104" s="106" t="s">
        <v>913</v>
      </c>
      <c r="C104" s="106">
        <v>4</v>
      </c>
      <c r="D104" s="110">
        <v>0.00042431041727499825</v>
      </c>
      <c r="E104" s="110">
        <v>3.1081250947385994</v>
      </c>
      <c r="F104" s="106" t="s">
        <v>2021</v>
      </c>
      <c r="G104" s="106" t="b">
        <v>0</v>
      </c>
      <c r="H104" s="106" t="b">
        <v>0</v>
      </c>
      <c r="I104" s="106" t="b">
        <v>0</v>
      </c>
      <c r="J104" s="106" t="b">
        <v>0</v>
      </c>
      <c r="K104" s="106" t="b">
        <v>0</v>
      </c>
      <c r="L104" s="106" t="b">
        <v>0</v>
      </c>
    </row>
    <row r="105" spans="1:12" ht="15">
      <c r="A105" s="108" t="s">
        <v>458</v>
      </c>
      <c r="B105" s="106" t="s">
        <v>485</v>
      </c>
      <c r="C105" s="106">
        <v>4</v>
      </c>
      <c r="D105" s="110">
        <v>0.00038555770740890025</v>
      </c>
      <c r="E105" s="110">
        <v>0.4420753562580835</v>
      </c>
      <c r="F105" s="106" t="s">
        <v>2021</v>
      </c>
      <c r="G105" s="106" t="b">
        <v>0</v>
      </c>
      <c r="H105" s="106" t="b">
        <v>0</v>
      </c>
      <c r="I105" s="106" t="b">
        <v>0</v>
      </c>
      <c r="J105" s="106" t="b">
        <v>0</v>
      </c>
      <c r="K105" s="106" t="b">
        <v>0</v>
      </c>
      <c r="L105" s="106" t="b">
        <v>0</v>
      </c>
    </row>
    <row r="106" spans="1:12" ht="15">
      <c r="A106" s="108" t="s">
        <v>470</v>
      </c>
      <c r="B106" s="106" t="s">
        <v>491</v>
      </c>
      <c r="C106" s="106">
        <v>4</v>
      </c>
      <c r="D106" s="110">
        <v>0.0004789292941533113</v>
      </c>
      <c r="E106" s="110">
        <v>1.5428677513183857</v>
      </c>
      <c r="F106" s="106" t="s">
        <v>2021</v>
      </c>
      <c r="G106" s="106" t="b">
        <v>0</v>
      </c>
      <c r="H106" s="106" t="b">
        <v>0</v>
      </c>
      <c r="I106" s="106" t="b">
        <v>0</v>
      </c>
      <c r="J106" s="106" t="b">
        <v>0</v>
      </c>
      <c r="K106" s="106" t="b">
        <v>0</v>
      </c>
      <c r="L106" s="106" t="b">
        <v>0</v>
      </c>
    </row>
    <row r="107" spans="1:12" ht="15">
      <c r="A107" s="108" t="s">
        <v>550</v>
      </c>
      <c r="B107" s="106" t="s">
        <v>498</v>
      </c>
      <c r="C107" s="106">
        <v>4</v>
      </c>
      <c r="D107" s="110">
        <v>0.00042431041727499825</v>
      </c>
      <c r="E107" s="110">
        <v>2.183845808676718</v>
      </c>
      <c r="F107" s="106" t="s">
        <v>2021</v>
      </c>
      <c r="G107" s="106" t="b">
        <v>0</v>
      </c>
      <c r="H107" s="106" t="b">
        <v>0</v>
      </c>
      <c r="I107" s="106" t="b">
        <v>0</v>
      </c>
      <c r="J107" s="106" t="b">
        <v>0</v>
      </c>
      <c r="K107" s="106" t="b">
        <v>0</v>
      </c>
      <c r="L107" s="106" t="b">
        <v>0</v>
      </c>
    </row>
    <row r="108" spans="1:12" ht="15">
      <c r="A108" s="108" t="s">
        <v>930</v>
      </c>
      <c r="B108" s="106" t="s">
        <v>479</v>
      </c>
      <c r="C108" s="106">
        <v>4</v>
      </c>
      <c r="D108" s="110">
        <v>0.00038555770740890025</v>
      </c>
      <c r="E108" s="110">
        <v>2.5170604877121003</v>
      </c>
      <c r="F108" s="106" t="s">
        <v>2021</v>
      </c>
      <c r="G108" s="106" t="b">
        <v>0</v>
      </c>
      <c r="H108" s="106" t="b">
        <v>0</v>
      </c>
      <c r="I108" s="106" t="b">
        <v>0</v>
      </c>
      <c r="J108" s="106" t="b">
        <v>0</v>
      </c>
      <c r="K108" s="106" t="b">
        <v>0</v>
      </c>
      <c r="L108" s="106" t="b">
        <v>0</v>
      </c>
    </row>
    <row r="109" spans="1:12" ht="15">
      <c r="A109" s="108" t="s">
        <v>466</v>
      </c>
      <c r="B109" s="106" t="s">
        <v>749</v>
      </c>
      <c r="C109" s="106">
        <v>4</v>
      </c>
      <c r="D109" s="110">
        <v>0.0004789292941533113</v>
      </c>
      <c r="E109" s="110">
        <v>2.1059590329820916</v>
      </c>
      <c r="F109" s="106" t="s">
        <v>2021</v>
      </c>
      <c r="G109" s="106" t="b">
        <v>0</v>
      </c>
      <c r="H109" s="106" t="b">
        <v>0</v>
      </c>
      <c r="I109" s="106" t="b">
        <v>0</v>
      </c>
      <c r="J109" s="106" t="b">
        <v>0</v>
      </c>
      <c r="K109" s="106" t="b">
        <v>0</v>
      </c>
      <c r="L109" s="106" t="b">
        <v>0</v>
      </c>
    </row>
    <row r="110" spans="1:12" ht="15">
      <c r="A110" s="108" t="s">
        <v>946</v>
      </c>
      <c r="B110" s="106" t="s">
        <v>830</v>
      </c>
      <c r="C110" s="106">
        <v>4</v>
      </c>
      <c r="D110" s="110">
        <v>0.0004789292941533113</v>
      </c>
      <c r="E110" s="110">
        <v>3.4091550904025807</v>
      </c>
      <c r="F110" s="106" t="s">
        <v>2021</v>
      </c>
      <c r="G110" s="106" t="b">
        <v>0</v>
      </c>
      <c r="H110" s="106" t="b">
        <v>0</v>
      </c>
      <c r="I110" s="106" t="b">
        <v>0</v>
      </c>
      <c r="J110" s="106" t="b">
        <v>0</v>
      </c>
      <c r="K110" s="106" t="b">
        <v>0</v>
      </c>
      <c r="L110" s="106" t="b">
        <v>0</v>
      </c>
    </row>
    <row r="111" spans="1:12" ht="15">
      <c r="A111" s="108" t="s">
        <v>590</v>
      </c>
      <c r="B111" s="106" t="s">
        <v>249</v>
      </c>
      <c r="C111" s="106">
        <v>4</v>
      </c>
      <c r="D111" s="110">
        <v>0.00038555770740890025</v>
      </c>
      <c r="E111" s="110">
        <v>2.589611154860712</v>
      </c>
      <c r="F111" s="106" t="s">
        <v>2021</v>
      </c>
      <c r="G111" s="106" t="b">
        <v>0</v>
      </c>
      <c r="H111" s="106" t="b">
        <v>0</v>
      </c>
      <c r="I111" s="106" t="b">
        <v>0</v>
      </c>
      <c r="J111" s="106" t="b">
        <v>0</v>
      </c>
      <c r="K111" s="106" t="b">
        <v>0</v>
      </c>
      <c r="L111" s="106" t="b">
        <v>0</v>
      </c>
    </row>
    <row r="112" spans="1:12" ht="15">
      <c r="A112" s="108" t="s">
        <v>561</v>
      </c>
      <c r="B112" s="106" t="s">
        <v>670</v>
      </c>
      <c r="C112" s="106">
        <v>4</v>
      </c>
      <c r="D112" s="110">
        <v>0.00042431041727499825</v>
      </c>
      <c r="E112" s="110">
        <v>2.6931517467677817</v>
      </c>
      <c r="F112" s="106" t="s">
        <v>2021</v>
      </c>
      <c r="G112" s="106" t="b">
        <v>0</v>
      </c>
      <c r="H112" s="106" t="b">
        <v>0</v>
      </c>
      <c r="I112" s="106" t="b">
        <v>0</v>
      </c>
      <c r="J112" s="106" t="b">
        <v>0</v>
      </c>
      <c r="K112" s="106" t="b">
        <v>0</v>
      </c>
      <c r="L112" s="106" t="b">
        <v>0</v>
      </c>
    </row>
    <row r="113" spans="1:12" ht="15">
      <c r="A113" s="108" t="s">
        <v>460</v>
      </c>
      <c r="B113" s="106" t="s">
        <v>952</v>
      </c>
      <c r="C113" s="106">
        <v>4</v>
      </c>
      <c r="D113" s="110">
        <v>0.00038555770740890025</v>
      </c>
      <c r="E113" s="110">
        <v>1.8626124269244497</v>
      </c>
      <c r="F113" s="106" t="s">
        <v>2021</v>
      </c>
      <c r="G113" s="106" t="b">
        <v>0</v>
      </c>
      <c r="H113" s="106" t="b">
        <v>0</v>
      </c>
      <c r="I113" s="106" t="b">
        <v>0</v>
      </c>
      <c r="J113" s="106" t="b">
        <v>0</v>
      </c>
      <c r="K113" s="106" t="b">
        <v>0</v>
      </c>
      <c r="L113" s="106" t="b">
        <v>0</v>
      </c>
    </row>
    <row r="114" spans="1:12" ht="15">
      <c r="A114" s="108" t="s">
        <v>952</v>
      </c>
      <c r="B114" s="106" t="s">
        <v>473</v>
      </c>
      <c r="C114" s="106">
        <v>4</v>
      </c>
      <c r="D114" s="110">
        <v>0.00038555770740890025</v>
      </c>
      <c r="E114" s="110">
        <v>2.454912580963256</v>
      </c>
      <c r="F114" s="106" t="s">
        <v>2021</v>
      </c>
      <c r="G114" s="106" t="b">
        <v>0</v>
      </c>
      <c r="H114" s="106" t="b">
        <v>0</v>
      </c>
      <c r="I114" s="106" t="b">
        <v>0</v>
      </c>
      <c r="J114" s="106" t="b">
        <v>0</v>
      </c>
      <c r="K114" s="106" t="b">
        <v>0</v>
      </c>
      <c r="L114" s="106" t="b">
        <v>0</v>
      </c>
    </row>
    <row r="115" spans="1:12" ht="15">
      <c r="A115" s="108" t="s">
        <v>458</v>
      </c>
      <c r="B115" s="106" t="s">
        <v>774</v>
      </c>
      <c r="C115" s="106">
        <v>4</v>
      </c>
      <c r="D115" s="110">
        <v>0.00042431041727499825</v>
      </c>
      <c r="E115" s="110">
        <v>1.220226606641727</v>
      </c>
      <c r="F115" s="106" t="s">
        <v>2021</v>
      </c>
      <c r="G115" s="106" t="b">
        <v>0</v>
      </c>
      <c r="H115" s="106" t="b">
        <v>0</v>
      </c>
      <c r="I115" s="106" t="b">
        <v>0</v>
      </c>
      <c r="J115" s="106" t="b">
        <v>0</v>
      </c>
      <c r="K115" s="106" t="b">
        <v>0</v>
      </c>
      <c r="L115" s="106" t="b">
        <v>0</v>
      </c>
    </row>
    <row r="116" spans="1:12" ht="15">
      <c r="A116" s="108" t="s">
        <v>584</v>
      </c>
      <c r="B116" s="106" t="s">
        <v>953</v>
      </c>
      <c r="C116" s="106">
        <v>4</v>
      </c>
      <c r="D116" s="110">
        <v>0.0004789292941533113</v>
      </c>
      <c r="E116" s="110">
        <v>3.0667324095803745</v>
      </c>
      <c r="F116" s="106" t="s">
        <v>2021</v>
      </c>
      <c r="G116" s="106" t="b">
        <v>0</v>
      </c>
      <c r="H116" s="106" t="b">
        <v>0</v>
      </c>
      <c r="I116" s="106" t="b">
        <v>0</v>
      </c>
      <c r="J116" s="106" t="b">
        <v>0</v>
      </c>
      <c r="K116" s="106" t="b">
        <v>0</v>
      </c>
      <c r="L116" s="106" t="b">
        <v>0</v>
      </c>
    </row>
    <row r="117" spans="1:12" ht="15">
      <c r="A117" s="108" t="s">
        <v>562</v>
      </c>
      <c r="B117" s="106" t="s">
        <v>543</v>
      </c>
      <c r="C117" s="106">
        <v>4</v>
      </c>
      <c r="D117" s="110">
        <v>0.00038555770740890025</v>
      </c>
      <c r="E117" s="110">
        <v>2.420150474704044</v>
      </c>
      <c r="F117" s="106" t="s">
        <v>2021</v>
      </c>
      <c r="G117" s="106" t="b">
        <v>0</v>
      </c>
      <c r="H117" s="106" t="b">
        <v>0</v>
      </c>
      <c r="I117" s="106" t="b">
        <v>0</v>
      </c>
      <c r="J117" s="106" t="b">
        <v>0</v>
      </c>
      <c r="K117" s="106" t="b">
        <v>0</v>
      </c>
      <c r="L117" s="106" t="b">
        <v>0</v>
      </c>
    </row>
    <row r="118" spans="1:12" ht="15">
      <c r="A118" s="108" t="s">
        <v>458</v>
      </c>
      <c r="B118" s="106" t="s">
        <v>544</v>
      </c>
      <c r="C118" s="106">
        <v>4</v>
      </c>
      <c r="D118" s="110">
        <v>0.0005723008808977224</v>
      </c>
      <c r="E118" s="110">
        <v>0.8222865979696896</v>
      </c>
      <c r="F118" s="106" t="s">
        <v>2021</v>
      </c>
      <c r="G118" s="106" t="b">
        <v>0</v>
      </c>
      <c r="H118" s="106" t="b">
        <v>0</v>
      </c>
      <c r="I118" s="106" t="b">
        <v>0</v>
      </c>
      <c r="J118" s="106" t="b">
        <v>0</v>
      </c>
      <c r="K118" s="106" t="b">
        <v>0</v>
      </c>
      <c r="L118" s="106" t="b">
        <v>0</v>
      </c>
    </row>
    <row r="119" spans="1:12" ht="15">
      <c r="A119" s="108" t="s">
        <v>478</v>
      </c>
      <c r="B119" s="106" t="s">
        <v>458</v>
      </c>
      <c r="C119" s="106">
        <v>4</v>
      </c>
      <c r="D119" s="110">
        <v>0.00038555770740890025</v>
      </c>
      <c r="E119" s="110">
        <v>0.3864381103515507</v>
      </c>
      <c r="F119" s="106" t="s">
        <v>2021</v>
      </c>
      <c r="G119" s="106" t="b">
        <v>0</v>
      </c>
      <c r="H119" s="106" t="b">
        <v>0</v>
      </c>
      <c r="I119" s="106" t="b">
        <v>0</v>
      </c>
      <c r="J119" s="106" t="b">
        <v>0</v>
      </c>
      <c r="K119" s="106" t="b">
        <v>0</v>
      </c>
      <c r="L119" s="106" t="b">
        <v>0</v>
      </c>
    </row>
    <row r="120" spans="1:12" ht="15">
      <c r="A120" s="108" t="s">
        <v>488</v>
      </c>
      <c r="B120" s="106" t="s">
        <v>483</v>
      </c>
      <c r="C120" s="106">
        <v>4</v>
      </c>
      <c r="D120" s="110">
        <v>0.00042431041727499825</v>
      </c>
      <c r="E120" s="110">
        <v>1.5989225724074967</v>
      </c>
      <c r="F120" s="106" t="s">
        <v>2021</v>
      </c>
      <c r="G120" s="106" t="b">
        <v>0</v>
      </c>
      <c r="H120" s="106" t="b">
        <v>0</v>
      </c>
      <c r="I120" s="106" t="b">
        <v>0</v>
      </c>
      <c r="J120" s="106" t="b">
        <v>0</v>
      </c>
      <c r="K120" s="106" t="b">
        <v>0</v>
      </c>
      <c r="L120" s="106" t="b">
        <v>0</v>
      </c>
    </row>
    <row r="121" spans="1:12" ht="15">
      <c r="A121" s="108" t="s">
        <v>458</v>
      </c>
      <c r="B121" s="106" t="s">
        <v>841</v>
      </c>
      <c r="C121" s="106">
        <v>4</v>
      </c>
      <c r="D121" s="110">
        <v>0.0004789292941533113</v>
      </c>
      <c r="E121" s="110">
        <v>1.299407852689352</v>
      </c>
      <c r="F121" s="106" t="s">
        <v>2021</v>
      </c>
      <c r="G121" s="106" t="b">
        <v>0</v>
      </c>
      <c r="H121" s="106" t="b">
        <v>0</v>
      </c>
      <c r="I121" s="106" t="b">
        <v>0</v>
      </c>
      <c r="J121" s="106" t="b">
        <v>0</v>
      </c>
      <c r="K121" s="106" t="b">
        <v>0</v>
      </c>
      <c r="L121" s="106" t="b">
        <v>0</v>
      </c>
    </row>
    <row r="122" spans="1:12" ht="15">
      <c r="A122" s="108" t="s">
        <v>458</v>
      </c>
      <c r="B122" s="106" t="s">
        <v>622</v>
      </c>
      <c r="C122" s="106">
        <v>4</v>
      </c>
      <c r="D122" s="110">
        <v>0.00042431041727499825</v>
      </c>
      <c r="E122" s="110">
        <v>1.044135347586046</v>
      </c>
      <c r="F122" s="106" t="s">
        <v>2021</v>
      </c>
      <c r="G122" s="106" t="b">
        <v>0</v>
      </c>
      <c r="H122" s="106" t="b">
        <v>0</v>
      </c>
      <c r="I122" s="106" t="b">
        <v>0</v>
      </c>
      <c r="J122" s="106" t="b">
        <v>0</v>
      </c>
      <c r="K122" s="106" t="b">
        <v>0</v>
      </c>
      <c r="L122" s="106" t="b">
        <v>0</v>
      </c>
    </row>
    <row r="123" spans="1:12" ht="15">
      <c r="A123" s="108" t="s">
        <v>792</v>
      </c>
      <c r="B123" s="106" t="s">
        <v>586</v>
      </c>
      <c r="C123" s="106">
        <v>4</v>
      </c>
      <c r="D123" s="110">
        <v>0.00042431041727499825</v>
      </c>
      <c r="E123" s="110">
        <v>2.969822396572318</v>
      </c>
      <c r="F123" s="106" t="s">
        <v>2021</v>
      </c>
      <c r="G123" s="106" t="b">
        <v>0</v>
      </c>
      <c r="H123" s="106" t="b">
        <v>0</v>
      </c>
      <c r="I123" s="106" t="b">
        <v>0</v>
      </c>
      <c r="J123" s="106" t="b">
        <v>0</v>
      </c>
      <c r="K123" s="106" t="b">
        <v>0</v>
      </c>
      <c r="L123" s="106" t="b">
        <v>0</v>
      </c>
    </row>
    <row r="124" spans="1:12" ht="15">
      <c r="A124" s="108" t="s">
        <v>458</v>
      </c>
      <c r="B124" s="106" t="s">
        <v>700</v>
      </c>
      <c r="C124" s="106">
        <v>4</v>
      </c>
      <c r="D124" s="110">
        <v>0.00038555770740890025</v>
      </c>
      <c r="E124" s="110">
        <v>1.153279817011114</v>
      </c>
      <c r="F124" s="106" t="s">
        <v>2021</v>
      </c>
      <c r="G124" s="106" t="b">
        <v>0</v>
      </c>
      <c r="H124" s="106" t="b">
        <v>0</v>
      </c>
      <c r="I124" s="106" t="b">
        <v>0</v>
      </c>
      <c r="J124" s="106" t="b">
        <v>0</v>
      </c>
      <c r="K124" s="106" t="b">
        <v>0</v>
      </c>
      <c r="L124" s="106" t="b">
        <v>0</v>
      </c>
    </row>
    <row r="125" spans="1:12" ht="15">
      <c r="A125" s="108" t="s">
        <v>611</v>
      </c>
      <c r="B125" s="106" t="s">
        <v>515</v>
      </c>
      <c r="C125" s="106">
        <v>4</v>
      </c>
      <c r="D125" s="110">
        <v>0.0005723008808977224</v>
      </c>
      <c r="E125" s="110">
        <v>2.4091550904025807</v>
      </c>
      <c r="F125" s="106" t="s">
        <v>2021</v>
      </c>
      <c r="G125" s="106" t="b">
        <v>0</v>
      </c>
      <c r="H125" s="106" t="b">
        <v>0</v>
      </c>
      <c r="I125" s="106" t="b">
        <v>0</v>
      </c>
      <c r="J125" s="106" t="b">
        <v>0</v>
      </c>
      <c r="K125" s="106" t="b">
        <v>0</v>
      </c>
      <c r="L125" s="106" t="b">
        <v>0</v>
      </c>
    </row>
    <row r="126" spans="1:12" ht="15">
      <c r="A126" s="108" t="s">
        <v>458</v>
      </c>
      <c r="B126" s="106" t="s">
        <v>778</v>
      </c>
      <c r="C126" s="106">
        <v>4</v>
      </c>
      <c r="D126" s="110">
        <v>0.00042431041727499825</v>
      </c>
      <c r="E126" s="110">
        <v>1.220226606641727</v>
      </c>
      <c r="F126" s="106" t="s">
        <v>2021</v>
      </c>
      <c r="G126" s="106" t="b">
        <v>0</v>
      </c>
      <c r="H126" s="106" t="b">
        <v>0</v>
      </c>
      <c r="I126" s="106" t="b">
        <v>0</v>
      </c>
      <c r="J126" s="106" t="b">
        <v>0</v>
      </c>
      <c r="K126" s="106" t="b">
        <v>0</v>
      </c>
      <c r="L126" s="106" t="b">
        <v>0</v>
      </c>
    </row>
    <row r="127" spans="1:12" ht="15">
      <c r="A127" s="108" t="s">
        <v>850</v>
      </c>
      <c r="B127" s="106" t="s">
        <v>851</v>
      </c>
      <c r="C127" s="106">
        <v>4</v>
      </c>
      <c r="D127" s="110">
        <v>0.0004789292941533113</v>
      </c>
      <c r="E127" s="110">
        <v>3.3122450773945245</v>
      </c>
      <c r="F127" s="106" t="s">
        <v>2021</v>
      </c>
      <c r="G127" s="106" t="b">
        <v>0</v>
      </c>
      <c r="H127" s="106" t="b">
        <v>0</v>
      </c>
      <c r="I127" s="106" t="b">
        <v>0</v>
      </c>
      <c r="J127" s="106" t="b">
        <v>0</v>
      </c>
      <c r="K127" s="106" t="b">
        <v>0</v>
      </c>
      <c r="L127" s="106" t="b">
        <v>0</v>
      </c>
    </row>
    <row r="128" spans="1:12" ht="15">
      <c r="A128" s="108" t="s">
        <v>540</v>
      </c>
      <c r="B128" s="106" t="s">
        <v>478</v>
      </c>
      <c r="C128" s="106">
        <v>4</v>
      </c>
      <c r="D128" s="110">
        <v>0.00042431041727499825</v>
      </c>
      <c r="E128" s="110">
        <v>1.8932812466909015</v>
      </c>
      <c r="F128" s="106" t="s">
        <v>2021</v>
      </c>
      <c r="G128" s="106" t="b">
        <v>0</v>
      </c>
      <c r="H128" s="106" t="b">
        <v>0</v>
      </c>
      <c r="I128" s="106" t="b">
        <v>0</v>
      </c>
      <c r="J128" s="106" t="b">
        <v>0</v>
      </c>
      <c r="K128" s="106" t="b">
        <v>0</v>
      </c>
      <c r="L128" s="106" t="b">
        <v>0</v>
      </c>
    </row>
    <row r="129" spans="1:12" ht="15">
      <c r="A129" s="108" t="s">
        <v>988</v>
      </c>
      <c r="B129" s="106" t="s">
        <v>459</v>
      </c>
      <c r="C129" s="106">
        <v>4</v>
      </c>
      <c r="D129" s="110">
        <v>0.00042431041727499825</v>
      </c>
      <c r="E129" s="110">
        <v>1.6098145409489988</v>
      </c>
      <c r="F129" s="106" t="s">
        <v>2021</v>
      </c>
      <c r="G129" s="106" t="b">
        <v>0</v>
      </c>
      <c r="H129" s="106" t="b">
        <v>0</v>
      </c>
      <c r="I129" s="106" t="b">
        <v>0</v>
      </c>
      <c r="J129" s="106" t="b">
        <v>0</v>
      </c>
      <c r="K129" s="106" t="b">
        <v>0</v>
      </c>
      <c r="L129" s="106" t="b">
        <v>0</v>
      </c>
    </row>
    <row r="130" spans="1:12" ht="15">
      <c r="A130" s="108" t="s">
        <v>459</v>
      </c>
      <c r="B130" s="106" t="s">
        <v>466</v>
      </c>
      <c r="C130" s="106">
        <v>4</v>
      </c>
      <c r="D130" s="110">
        <v>0.00042431041727499825</v>
      </c>
      <c r="E130" s="110">
        <v>0.3857997295761349</v>
      </c>
      <c r="F130" s="106" t="s">
        <v>2021</v>
      </c>
      <c r="G130" s="106" t="b">
        <v>0</v>
      </c>
      <c r="H130" s="106" t="b">
        <v>0</v>
      </c>
      <c r="I130" s="106" t="b">
        <v>0</v>
      </c>
      <c r="J130" s="106" t="b">
        <v>0</v>
      </c>
      <c r="K130" s="106" t="b">
        <v>0</v>
      </c>
      <c r="L130" s="106" t="b">
        <v>0</v>
      </c>
    </row>
    <row r="131" spans="1:12" ht="15">
      <c r="A131" s="108" t="s">
        <v>467</v>
      </c>
      <c r="B131" s="106" t="s">
        <v>512</v>
      </c>
      <c r="C131" s="106">
        <v>4</v>
      </c>
      <c r="D131" s="110">
        <v>0.0005723008808977224</v>
      </c>
      <c r="E131" s="110">
        <v>1.5955741018343887</v>
      </c>
      <c r="F131" s="106" t="s">
        <v>2021</v>
      </c>
      <c r="G131" s="106" t="b">
        <v>0</v>
      </c>
      <c r="H131" s="106" t="b">
        <v>0</v>
      </c>
      <c r="I131" s="106" t="b">
        <v>0</v>
      </c>
      <c r="J131" s="106" t="b">
        <v>0</v>
      </c>
      <c r="K131" s="106" t="b">
        <v>0</v>
      </c>
      <c r="L131" s="106" t="b">
        <v>0</v>
      </c>
    </row>
    <row r="132" spans="1:12" ht="15">
      <c r="A132" s="108" t="s">
        <v>490</v>
      </c>
      <c r="B132" s="106" t="s">
        <v>674</v>
      </c>
      <c r="C132" s="106">
        <v>4</v>
      </c>
      <c r="D132" s="110">
        <v>0.0005723008808977224</v>
      </c>
      <c r="E132" s="110">
        <v>2.3299738443549556</v>
      </c>
      <c r="F132" s="106" t="s">
        <v>2021</v>
      </c>
      <c r="G132" s="106" t="b">
        <v>0</v>
      </c>
      <c r="H132" s="106" t="b">
        <v>0</v>
      </c>
      <c r="I132" s="106" t="b">
        <v>0</v>
      </c>
      <c r="J132" s="106" t="b">
        <v>0</v>
      </c>
      <c r="K132" s="106" t="b">
        <v>0</v>
      </c>
      <c r="L132" s="106" t="b">
        <v>0</v>
      </c>
    </row>
    <row r="133" spans="1:12" ht="15">
      <c r="A133" s="108" t="s">
        <v>674</v>
      </c>
      <c r="B133" s="106" t="s">
        <v>493</v>
      </c>
      <c r="C133" s="106">
        <v>4</v>
      </c>
      <c r="D133" s="110">
        <v>0.0005723008808977224</v>
      </c>
      <c r="E133" s="110">
        <v>2.375731334915631</v>
      </c>
      <c r="F133" s="106" t="s">
        <v>2021</v>
      </c>
      <c r="G133" s="106" t="b">
        <v>0</v>
      </c>
      <c r="H133" s="106" t="b">
        <v>0</v>
      </c>
      <c r="I133" s="106" t="b">
        <v>0</v>
      </c>
      <c r="J133" s="106" t="b">
        <v>0</v>
      </c>
      <c r="K133" s="106" t="b">
        <v>0</v>
      </c>
      <c r="L133" s="106" t="b">
        <v>0</v>
      </c>
    </row>
    <row r="134" spans="1:12" ht="15">
      <c r="A134" s="108" t="s">
        <v>458</v>
      </c>
      <c r="B134" s="106" t="s">
        <v>780</v>
      </c>
      <c r="C134" s="106">
        <v>4</v>
      </c>
      <c r="D134" s="110">
        <v>0.0004789292941533113</v>
      </c>
      <c r="E134" s="110">
        <v>1.220226606641727</v>
      </c>
      <c r="F134" s="106" t="s">
        <v>2021</v>
      </c>
      <c r="G134" s="106" t="b">
        <v>0</v>
      </c>
      <c r="H134" s="106" t="b">
        <v>0</v>
      </c>
      <c r="I134" s="106" t="b">
        <v>0</v>
      </c>
      <c r="J134" s="106" t="b">
        <v>0</v>
      </c>
      <c r="K134" s="106" t="b">
        <v>0</v>
      </c>
      <c r="L134" s="106" t="b">
        <v>0</v>
      </c>
    </row>
    <row r="135" spans="1:12" ht="15">
      <c r="A135" s="108" t="s">
        <v>692</v>
      </c>
      <c r="B135" s="106" t="s">
        <v>496</v>
      </c>
      <c r="C135" s="106">
        <v>4</v>
      </c>
      <c r="D135" s="110">
        <v>0.0004789292941533113</v>
      </c>
      <c r="E135" s="110">
        <v>2.4501136980814873</v>
      </c>
      <c r="F135" s="106" t="s">
        <v>2021</v>
      </c>
      <c r="G135" s="106" t="b">
        <v>0</v>
      </c>
      <c r="H135" s="106" t="b">
        <v>0</v>
      </c>
      <c r="I135" s="106" t="b">
        <v>0</v>
      </c>
      <c r="J135" s="106" t="b">
        <v>0</v>
      </c>
      <c r="K135" s="106" t="b">
        <v>0</v>
      </c>
      <c r="L135" s="106" t="b">
        <v>0</v>
      </c>
    </row>
    <row r="136" spans="1:12" ht="15">
      <c r="A136" s="108" t="s">
        <v>707</v>
      </c>
      <c r="B136" s="106" t="s">
        <v>467</v>
      </c>
      <c r="C136" s="106">
        <v>4</v>
      </c>
      <c r="D136" s="110">
        <v>0.0004789292941533113</v>
      </c>
      <c r="E136" s="110">
        <v>2.072695356554051</v>
      </c>
      <c r="F136" s="106" t="s">
        <v>2021</v>
      </c>
      <c r="G136" s="106" t="b">
        <v>0</v>
      </c>
      <c r="H136" s="106" t="b">
        <v>0</v>
      </c>
      <c r="I136" s="106" t="b">
        <v>0</v>
      </c>
      <c r="J136" s="106" t="b">
        <v>0</v>
      </c>
      <c r="K136" s="106" t="b">
        <v>0</v>
      </c>
      <c r="L136" s="106" t="b">
        <v>0</v>
      </c>
    </row>
    <row r="137" spans="1:12" ht="15">
      <c r="A137" s="108" t="s">
        <v>459</v>
      </c>
      <c r="B137" s="106" t="s">
        <v>1000</v>
      </c>
      <c r="C137" s="106">
        <v>4</v>
      </c>
      <c r="D137" s="110">
        <v>0.0004789292941533113</v>
      </c>
      <c r="E137" s="110">
        <v>1.6098145409489988</v>
      </c>
      <c r="F137" s="106" t="s">
        <v>2021</v>
      </c>
      <c r="G137" s="106" t="b">
        <v>0</v>
      </c>
      <c r="H137" s="106" t="b">
        <v>0</v>
      </c>
      <c r="I137" s="106" t="b">
        <v>0</v>
      </c>
      <c r="J137" s="106" t="b">
        <v>0</v>
      </c>
      <c r="K137" s="106" t="b">
        <v>0</v>
      </c>
      <c r="L137" s="106" t="b">
        <v>0</v>
      </c>
    </row>
    <row r="138" spans="1:12" ht="15">
      <c r="A138" s="108" t="s">
        <v>483</v>
      </c>
      <c r="B138" s="106" t="s">
        <v>493</v>
      </c>
      <c r="C138" s="106">
        <v>4</v>
      </c>
      <c r="D138" s="110">
        <v>0.0004789292941533113</v>
      </c>
      <c r="E138" s="110">
        <v>1.6990377252907645</v>
      </c>
      <c r="F138" s="106" t="s">
        <v>2021</v>
      </c>
      <c r="G138" s="106" t="b">
        <v>0</v>
      </c>
      <c r="H138" s="106" t="b">
        <v>0</v>
      </c>
      <c r="I138" s="106" t="b">
        <v>0</v>
      </c>
      <c r="J138" s="106" t="b">
        <v>0</v>
      </c>
      <c r="K138" s="106" t="b">
        <v>0</v>
      </c>
      <c r="L138" s="106" t="b">
        <v>0</v>
      </c>
    </row>
    <row r="139" spans="1:12" ht="15">
      <c r="A139" s="108" t="s">
        <v>482</v>
      </c>
      <c r="B139" s="106" t="s">
        <v>470</v>
      </c>
      <c r="C139" s="106">
        <v>4</v>
      </c>
      <c r="D139" s="110">
        <v>0.0004789292941533113</v>
      </c>
      <c r="E139" s="110">
        <v>1.440205409421238</v>
      </c>
      <c r="F139" s="106" t="s">
        <v>2021</v>
      </c>
      <c r="G139" s="106" t="b">
        <v>0</v>
      </c>
      <c r="H139" s="106" t="b">
        <v>0</v>
      </c>
      <c r="I139" s="106" t="b">
        <v>0</v>
      </c>
      <c r="J139" s="106" t="b">
        <v>0</v>
      </c>
      <c r="K139" s="106" t="b">
        <v>0</v>
      </c>
      <c r="L139" s="106" t="b">
        <v>0</v>
      </c>
    </row>
    <row r="140" spans="1:12" ht="15">
      <c r="A140" s="108" t="s">
        <v>862</v>
      </c>
      <c r="B140" s="106" t="s">
        <v>731</v>
      </c>
      <c r="C140" s="106">
        <v>4</v>
      </c>
      <c r="D140" s="110">
        <v>0.00042431041727499825</v>
      </c>
      <c r="E140" s="110">
        <v>3.2330638313468993</v>
      </c>
      <c r="F140" s="106" t="s">
        <v>2021</v>
      </c>
      <c r="G140" s="106" t="b">
        <v>0</v>
      </c>
      <c r="H140" s="106" t="b">
        <v>0</v>
      </c>
      <c r="I140" s="106" t="b">
        <v>0</v>
      </c>
      <c r="J140" s="106" t="b">
        <v>0</v>
      </c>
      <c r="K140" s="106" t="b">
        <v>0</v>
      </c>
      <c r="L140" s="106" t="b">
        <v>0</v>
      </c>
    </row>
    <row r="141" spans="1:12" ht="15">
      <c r="A141" s="108" t="s">
        <v>581</v>
      </c>
      <c r="B141" s="106" t="s">
        <v>580</v>
      </c>
      <c r="C141" s="106">
        <v>4</v>
      </c>
      <c r="D141" s="110">
        <v>0.00042431041727499825</v>
      </c>
      <c r="E141" s="110">
        <v>2.6273997157501117</v>
      </c>
      <c r="F141" s="106" t="s">
        <v>2021</v>
      </c>
      <c r="G141" s="106" t="b">
        <v>0</v>
      </c>
      <c r="H141" s="106" t="b">
        <v>0</v>
      </c>
      <c r="I141" s="106" t="b">
        <v>0</v>
      </c>
      <c r="J141" s="106" t="b">
        <v>0</v>
      </c>
      <c r="K141" s="106" t="b">
        <v>0</v>
      </c>
      <c r="L141" s="106" t="b">
        <v>0</v>
      </c>
    </row>
    <row r="142" spans="1:12" ht="15">
      <c r="A142" s="108" t="s">
        <v>554</v>
      </c>
      <c r="B142" s="106" t="s">
        <v>822</v>
      </c>
      <c r="C142" s="106">
        <v>4</v>
      </c>
      <c r="D142" s="110">
        <v>0.0004789292941533113</v>
      </c>
      <c r="E142" s="110">
        <v>2.865087046052305</v>
      </c>
      <c r="F142" s="106" t="s">
        <v>2021</v>
      </c>
      <c r="G142" s="106" t="b">
        <v>0</v>
      </c>
      <c r="H142" s="106" t="b">
        <v>0</v>
      </c>
      <c r="I142" s="106" t="b">
        <v>0</v>
      </c>
      <c r="J142" s="106" t="b">
        <v>0</v>
      </c>
      <c r="K142" s="106" t="b">
        <v>0</v>
      </c>
      <c r="L142" s="106" t="b">
        <v>0</v>
      </c>
    </row>
    <row r="143" spans="1:12" ht="15">
      <c r="A143" s="108" t="s">
        <v>520</v>
      </c>
      <c r="B143" s="106" t="s">
        <v>864</v>
      </c>
      <c r="C143" s="106">
        <v>4</v>
      </c>
      <c r="D143" s="110">
        <v>0.0004789292941533113</v>
      </c>
      <c r="E143" s="110">
        <v>2.7559425766272367</v>
      </c>
      <c r="F143" s="106" t="s">
        <v>2021</v>
      </c>
      <c r="G143" s="106" t="b">
        <v>0</v>
      </c>
      <c r="H143" s="106" t="b">
        <v>0</v>
      </c>
      <c r="I143" s="106" t="b">
        <v>0</v>
      </c>
      <c r="J143" s="106" t="b">
        <v>0</v>
      </c>
      <c r="K143" s="106" t="b">
        <v>0</v>
      </c>
      <c r="L143" s="106" t="b">
        <v>0</v>
      </c>
    </row>
    <row r="144" spans="1:12" ht="15">
      <c r="A144" s="108" t="s">
        <v>564</v>
      </c>
      <c r="B144" s="106" t="s">
        <v>653</v>
      </c>
      <c r="C144" s="106">
        <v>4</v>
      </c>
      <c r="D144" s="110">
        <v>0.0005723008808977224</v>
      </c>
      <c r="E144" s="110">
        <v>2.807095099074618</v>
      </c>
      <c r="F144" s="106" t="s">
        <v>2021</v>
      </c>
      <c r="G144" s="106" t="b">
        <v>0</v>
      </c>
      <c r="H144" s="106" t="b">
        <v>0</v>
      </c>
      <c r="I144" s="106" t="b">
        <v>0</v>
      </c>
      <c r="J144" s="106" t="b">
        <v>0</v>
      </c>
      <c r="K144" s="106" t="b">
        <v>0</v>
      </c>
      <c r="L144" s="106" t="b">
        <v>0</v>
      </c>
    </row>
    <row r="145" spans="1:12" ht="15">
      <c r="A145" s="108" t="s">
        <v>866</v>
      </c>
      <c r="B145" s="106" t="s">
        <v>458</v>
      </c>
      <c r="C145" s="106">
        <v>4</v>
      </c>
      <c r="D145" s="110">
        <v>0.0005723008808977224</v>
      </c>
      <c r="E145" s="110">
        <v>1.3002519627352673</v>
      </c>
      <c r="F145" s="106" t="s">
        <v>2021</v>
      </c>
      <c r="G145" s="106" t="b">
        <v>0</v>
      </c>
      <c r="H145" s="106" t="b">
        <v>0</v>
      </c>
      <c r="I145" s="106" t="b">
        <v>0</v>
      </c>
      <c r="J145" s="106" t="b">
        <v>0</v>
      </c>
      <c r="K145" s="106" t="b">
        <v>0</v>
      </c>
      <c r="L145" s="106" t="b">
        <v>0</v>
      </c>
    </row>
    <row r="146" spans="1:12" ht="15">
      <c r="A146" s="108" t="s">
        <v>780</v>
      </c>
      <c r="B146" s="106" t="s">
        <v>865</v>
      </c>
      <c r="C146" s="106">
        <v>4</v>
      </c>
      <c r="D146" s="110">
        <v>0.0005723008808977224</v>
      </c>
      <c r="E146" s="110">
        <v>3.2330638313468993</v>
      </c>
      <c r="F146" s="106" t="s">
        <v>2021</v>
      </c>
      <c r="G146" s="106" t="b">
        <v>0</v>
      </c>
      <c r="H146" s="106" t="b">
        <v>0</v>
      </c>
      <c r="I146" s="106" t="b">
        <v>0</v>
      </c>
      <c r="J146" s="106" t="b">
        <v>0</v>
      </c>
      <c r="K146" s="106" t="b">
        <v>0</v>
      </c>
      <c r="L146" s="106" t="b">
        <v>0</v>
      </c>
    </row>
    <row r="147" spans="1:12" ht="15">
      <c r="A147" s="108" t="s">
        <v>480</v>
      </c>
      <c r="B147" s="106" t="s">
        <v>638</v>
      </c>
      <c r="C147" s="106">
        <v>4</v>
      </c>
      <c r="D147" s="110">
        <v>0.0005723008808977224</v>
      </c>
      <c r="E147" s="110">
        <v>2.216030492048119</v>
      </c>
      <c r="F147" s="106" t="s">
        <v>2021</v>
      </c>
      <c r="G147" s="106" t="b">
        <v>0</v>
      </c>
      <c r="H147" s="106" t="b">
        <v>0</v>
      </c>
      <c r="I147" s="106" t="b">
        <v>0</v>
      </c>
      <c r="J147" s="106" t="b">
        <v>0</v>
      </c>
      <c r="K147" s="106" t="b">
        <v>0</v>
      </c>
      <c r="L147" s="106" t="b">
        <v>0</v>
      </c>
    </row>
    <row r="148" spans="1:12" ht="15">
      <c r="A148" s="108" t="s">
        <v>503</v>
      </c>
      <c r="B148" s="106" t="s">
        <v>612</v>
      </c>
      <c r="C148" s="106">
        <v>3</v>
      </c>
      <c r="D148" s="110">
        <v>0.0003182328129562487</v>
      </c>
      <c r="E148" s="110">
        <v>2.2885811591967307</v>
      </c>
      <c r="F148" s="106" t="s">
        <v>2021</v>
      </c>
      <c r="G148" s="106" t="b">
        <v>0</v>
      </c>
      <c r="H148" s="106" t="b">
        <v>0</v>
      </c>
      <c r="I148" s="106" t="b">
        <v>0</v>
      </c>
      <c r="J148" s="106" t="b">
        <v>0</v>
      </c>
      <c r="K148" s="106" t="b">
        <v>0</v>
      </c>
      <c r="L148" s="106" t="b">
        <v>0</v>
      </c>
    </row>
    <row r="149" spans="1:12" ht="15">
      <c r="A149" s="108" t="s">
        <v>460</v>
      </c>
      <c r="B149" s="106" t="s">
        <v>684</v>
      </c>
      <c r="C149" s="106">
        <v>3</v>
      </c>
      <c r="D149" s="110">
        <v>0.0003182328129562487</v>
      </c>
      <c r="E149" s="110">
        <v>1.4946356416298552</v>
      </c>
      <c r="F149" s="106" t="s">
        <v>2021</v>
      </c>
      <c r="G149" s="106" t="b">
        <v>0</v>
      </c>
      <c r="H149" s="106" t="b">
        <v>0</v>
      </c>
      <c r="I149" s="106" t="b">
        <v>0</v>
      </c>
      <c r="J149" s="106" t="b">
        <v>0</v>
      </c>
      <c r="K149" s="106" t="b">
        <v>0</v>
      </c>
      <c r="L149" s="106" t="b">
        <v>0</v>
      </c>
    </row>
    <row r="150" spans="1:12" ht="15">
      <c r="A150" s="108" t="s">
        <v>514</v>
      </c>
      <c r="B150" s="106" t="s">
        <v>458</v>
      </c>
      <c r="C150" s="106">
        <v>3</v>
      </c>
      <c r="D150" s="110">
        <v>0.0003182328129562487</v>
      </c>
      <c r="E150" s="110">
        <v>0.5732532347990049</v>
      </c>
      <c r="F150" s="106" t="s">
        <v>2021</v>
      </c>
      <c r="G150" s="106" t="b">
        <v>0</v>
      </c>
      <c r="H150" s="106" t="b">
        <v>0</v>
      </c>
      <c r="I150" s="106" t="b">
        <v>0</v>
      </c>
      <c r="J150" s="106" t="b">
        <v>0</v>
      </c>
      <c r="K150" s="106" t="b">
        <v>0</v>
      </c>
      <c r="L150" s="106" t="b">
        <v>0</v>
      </c>
    </row>
    <row r="151" spans="1:12" ht="15">
      <c r="A151" s="108" t="s">
        <v>486</v>
      </c>
      <c r="B151" s="106" t="s">
        <v>637</v>
      </c>
      <c r="C151" s="106">
        <v>3</v>
      </c>
      <c r="D151" s="110">
        <v>0.0004292256606732918</v>
      </c>
      <c r="E151" s="110">
        <v>2.1506774454240634</v>
      </c>
      <c r="F151" s="106" t="s">
        <v>2021</v>
      </c>
      <c r="G151" s="106" t="b">
        <v>0</v>
      </c>
      <c r="H151" s="106" t="b">
        <v>0</v>
      </c>
      <c r="I151" s="106" t="b">
        <v>0</v>
      </c>
      <c r="J151" s="106" t="b">
        <v>0</v>
      </c>
      <c r="K151" s="106" t="b">
        <v>0</v>
      </c>
      <c r="L151" s="106" t="b">
        <v>0</v>
      </c>
    </row>
    <row r="152" spans="1:12" ht="15">
      <c r="A152" s="108" t="s">
        <v>496</v>
      </c>
      <c r="B152" s="106" t="s">
        <v>500</v>
      </c>
      <c r="C152" s="106">
        <v>3</v>
      </c>
      <c r="D152" s="110">
        <v>0.0003591969706149835</v>
      </c>
      <c r="E152" s="110">
        <v>1.808545165469851</v>
      </c>
      <c r="F152" s="106" t="s">
        <v>2021</v>
      </c>
      <c r="G152" s="106" t="b">
        <v>0</v>
      </c>
      <c r="H152" s="106" t="b">
        <v>0</v>
      </c>
      <c r="I152" s="106" t="b">
        <v>0</v>
      </c>
      <c r="J152" s="106" t="b">
        <v>0</v>
      </c>
      <c r="K152" s="106" t="b">
        <v>0</v>
      </c>
      <c r="L152" s="106" t="b">
        <v>0</v>
      </c>
    </row>
    <row r="153" spans="1:12" ht="15">
      <c r="A153" s="108" t="s">
        <v>500</v>
      </c>
      <c r="B153" s="106" t="s">
        <v>873</v>
      </c>
      <c r="C153" s="106">
        <v>3</v>
      </c>
      <c r="D153" s="110">
        <v>0.0003182328129562487</v>
      </c>
      <c r="E153" s="110">
        <v>2.6214585221127065</v>
      </c>
      <c r="F153" s="106" t="s">
        <v>2021</v>
      </c>
      <c r="G153" s="106" t="b">
        <v>0</v>
      </c>
      <c r="H153" s="106" t="b">
        <v>0</v>
      </c>
      <c r="I153" s="106" t="b">
        <v>0</v>
      </c>
      <c r="J153" s="106" t="b">
        <v>0</v>
      </c>
      <c r="K153" s="106" t="b">
        <v>0</v>
      </c>
      <c r="L153" s="106" t="b">
        <v>0</v>
      </c>
    </row>
    <row r="154" spans="1:12" ht="15">
      <c r="A154" s="108" t="s">
        <v>458</v>
      </c>
      <c r="B154" s="106" t="s">
        <v>876</v>
      </c>
      <c r="C154" s="106">
        <v>3</v>
      </c>
      <c r="D154" s="110">
        <v>0.0003182328129562487</v>
      </c>
      <c r="E154" s="110">
        <v>1.2713791290891083</v>
      </c>
      <c r="F154" s="106" t="s">
        <v>2021</v>
      </c>
      <c r="G154" s="106" t="b">
        <v>0</v>
      </c>
      <c r="H154" s="106" t="b">
        <v>0</v>
      </c>
      <c r="I154" s="106" t="b">
        <v>0</v>
      </c>
      <c r="J154" s="106" t="b">
        <v>0</v>
      </c>
      <c r="K154" s="106" t="b">
        <v>0</v>
      </c>
      <c r="L154" s="106" t="b">
        <v>0</v>
      </c>
    </row>
    <row r="155" spans="1:12" ht="15">
      <c r="A155" s="108" t="s">
        <v>876</v>
      </c>
      <c r="B155" s="106" t="s">
        <v>497</v>
      </c>
      <c r="C155" s="106">
        <v>3</v>
      </c>
      <c r="D155" s="110">
        <v>0.0003182328129562487</v>
      </c>
      <c r="E155" s="110">
        <v>2.6029751164186936</v>
      </c>
      <c r="F155" s="106" t="s">
        <v>2021</v>
      </c>
      <c r="G155" s="106" t="b">
        <v>0</v>
      </c>
      <c r="H155" s="106" t="b">
        <v>0</v>
      </c>
      <c r="I155" s="106" t="b">
        <v>0</v>
      </c>
      <c r="J155" s="106" t="b">
        <v>0</v>
      </c>
      <c r="K155" s="106" t="b">
        <v>0</v>
      </c>
      <c r="L155" s="106" t="b">
        <v>0</v>
      </c>
    </row>
    <row r="156" spans="1:12" ht="15">
      <c r="A156" s="108" t="s">
        <v>640</v>
      </c>
      <c r="B156" s="106" t="s">
        <v>690</v>
      </c>
      <c r="C156" s="106">
        <v>3</v>
      </c>
      <c r="D156" s="110">
        <v>0.0003182328129562487</v>
      </c>
      <c r="E156" s="110">
        <v>2.8370583224520614</v>
      </c>
      <c r="F156" s="106" t="s">
        <v>2021</v>
      </c>
      <c r="G156" s="106" t="b">
        <v>0</v>
      </c>
      <c r="H156" s="106" t="b">
        <v>0</v>
      </c>
      <c r="I156" s="106" t="b">
        <v>0</v>
      </c>
      <c r="J156" s="106" t="b">
        <v>0</v>
      </c>
      <c r="K156" s="106" t="b">
        <v>0</v>
      </c>
      <c r="L156" s="106" t="b">
        <v>0</v>
      </c>
    </row>
    <row r="157" spans="1:12" ht="15">
      <c r="A157" s="108" t="s">
        <v>691</v>
      </c>
      <c r="B157" s="106" t="s">
        <v>794</v>
      </c>
      <c r="C157" s="106">
        <v>3</v>
      </c>
      <c r="D157" s="110">
        <v>0.0003182328129562487</v>
      </c>
      <c r="E157" s="110">
        <v>3.0411783051079864</v>
      </c>
      <c r="F157" s="106" t="s">
        <v>2021</v>
      </c>
      <c r="G157" s="106" t="b">
        <v>0</v>
      </c>
      <c r="H157" s="106" t="b">
        <v>0</v>
      </c>
      <c r="I157" s="106" t="b">
        <v>0</v>
      </c>
      <c r="J157" s="106" t="b">
        <v>0</v>
      </c>
      <c r="K157" s="106" t="b">
        <v>0</v>
      </c>
      <c r="L157" s="106" t="b">
        <v>0</v>
      </c>
    </row>
    <row r="158" spans="1:12" ht="15">
      <c r="A158" s="108" t="s">
        <v>1035</v>
      </c>
      <c r="B158" s="106" t="s">
        <v>459</v>
      </c>
      <c r="C158" s="106">
        <v>3</v>
      </c>
      <c r="D158" s="110">
        <v>0.0003182328129562487</v>
      </c>
      <c r="E158" s="110">
        <v>1.609814540948999</v>
      </c>
      <c r="F158" s="106" t="s">
        <v>2021</v>
      </c>
      <c r="G158" s="106" t="b">
        <v>0</v>
      </c>
      <c r="H158" s="106" t="b">
        <v>0</v>
      </c>
      <c r="I158" s="106" t="b">
        <v>0</v>
      </c>
      <c r="J158" s="106" t="b">
        <v>0</v>
      </c>
      <c r="K158" s="106" t="b">
        <v>0</v>
      </c>
      <c r="L158" s="106" t="b">
        <v>0</v>
      </c>
    </row>
    <row r="159" spans="1:12" ht="15">
      <c r="A159" s="108" t="s">
        <v>523</v>
      </c>
      <c r="B159" s="106" t="s">
        <v>484</v>
      </c>
      <c r="C159" s="106">
        <v>3</v>
      </c>
      <c r="D159" s="110">
        <v>0.0003591969706149835</v>
      </c>
      <c r="E159" s="110">
        <v>1.7736713435876685</v>
      </c>
      <c r="F159" s="106" t="s">
        <v>2021</v>
      </c>
      <c r="G159" s="106" t="b">
        <v>0</v>
      </c>
      <c r="H159" s="106" t="b">
        <v>0</v>
      </c>
      <c r="I159" s="106" t="b">
        <v>0</v>
      </c>
      <c r="J159" s="106" t="b">
        <v>0</v>
      </c>
      <c r="K159" s="106" t="b">
        <v>0</v>
      </c>
      <c r="L159" s="106" t="b">
        <v>0</v>
      </c>
    </row>
    <row r="160" spans="1:12" ht="15">
      <c r="A160" s="108" t="s">
        <v>484</v>
      </c>
      <c r="B160" s="106" t="s">
        <v>497</v>
      </c>
      <c r="C160" s="106">
        <v>3</v>
      </c>
      <c r="D160" s="110">
        <v>0.0003591969706149835</v>
      </c>
      <c r="E160" s="110">
        <v>1.6487326069793686</v>
      </c>
      <c r="F160" s="106" t="s">
        <v>2021</v>
      </c>
      <c r="G160" s="106" t="b">
        <v>0</v>
      </c>
      <c r="H160" s="106" t="b">
        <v>0</v>
      </c>
      <c r="I160" s="106" t="b">
        <v>0</v>
      </c>
      <c r="J160" s="106" t="b">
        <v>0</v>
      </c>
      <c r="K160" s="106" t="b">
        <v>0</v>
      </c>
      <c r="L160" s="106" t="b">
        <v>0</v>
      </c>
    </row>
    <row r="161" spans="1:12" ht="15">
      <c r="A161" s="108" t="s">
        <v>458</v>
      </c>
      <c r="B161" s="106" t="s">
        <v>262</v>
      </c>
      <c r="C161" s="106">
        <v>3</v>
      </c>
      <c r="D161" s="110">
        <v>0.0003182328129562487</v>
      </c>
      <c r="E161" s="110">
        <v>0.8320464352588458</v>
      </c>
      <c r="F161" s="106" t="s">
        <v>2021</v>
      </c>
      <c r="G161" s="106" t="b">
        <v>0</v>
      </c>
      <c r="H161" s="106" t="b">
        <v>0</v>
      </c>
      <c r="I161" s="106" t="b">
        <v>0</v>
      </c>
      <c r="J161" s="106" t="b">
        <v>0</v>
      </c>
      <c r="K161" s="106" t="b">
        <v>0</v>
      </c>
      <c r="L161" s="106" t="b">
        <v>0</v>
      </c>
    </row>
    <row r="162" spans="1:12" ht="15">
      <c r="A162" s="108" t="s">
        <v>1045</v>
      </c>
      <c r="B162" s="106" t="s">
        <v>458</v>
      </c>
      <c r="C162" s="106">
        <v>3</v>
      </c>
      <c r="D162" s="110">
        <v>0.0004292256606732918</v>
      </c>
      <c r="E162" s="110">
        <v>1.3971619757433236</v>
      </c>
      <c r="F162" s="106" t="s">
        <v>2021</v>
      </c>
      <c r="G162" s="106" t="b">
        <v>0</v>
      </c>
      <c r="H162" s="106" t="b">
        <v>0</v>
      </c>
      <c r="I162" s="106" t="b">
        <v>0</v>
      </c>
      <c r="J162" s="106" t="b">
        <v>0</v>
      </c>
      <c r="K162" s="106" t="b">
        <v>0</v>
      </c>
      <c r="L162" s="106" t="b">
        <v>0</v>
      </c>
    </row>
    <row r="163" spans="1:12" ht="15">
      <c r="A163" s="108" t="s">
        <v>458</v>
      </c>
      <c r="B163" s="106" t="s">
        <v>541</v>
      </c>
      <c r="C163" s="106">
        <v>3</v>
      </c>
      <c r="D163" s="110">
        <v>0.0003182328129562487</v>
      </c>
      <c r="E163" s="110">
        <v>0.6973478613613896</v>
      </c>
      <c r="F163" s="106" t="s">
        <v>2021</v>
      </c>
      <c r="G163" s="106" t="b">
        <v>0</v>
      </c>
      <c r="H163" s="106" t="b">
        <v>0</v>
      </c>
      <c r="I163" s="106" t="b">
        <v>0</v>
      </c>
      <c r="J163" s="106" t="b">
        <v>0</v>
      </c>
      <c r="K163" s="106" t="b">
        <v>0</v>
      </c>
      <c r="L163" s="106" t="b">
        <v>0</v>
      </c>
    </row>
    <row r="164" spans="1:12" ht="15">
      <c r="A164" s="108" t="s">
        <v>476</v>
      </c>
      <c r="B164" s="106" t="s">
        <v>549</v>
      </c>
      <c r="C164" s="106">
        <v>3</v>
      </c>
      <c r="D164" s="110">
        <v>0.0003182328129562487</v>
      </c>
      <c r="E164" s="110">
        <v>1.8158690233821233</v>
      </c>
      <c r="F164" s="106" t="s">
        <v>2021</v>
      </c>
      <c r="G164" s="106" t="b">
        <v>0</v>
      </c>
      <c r="H164" s="106" t="b">
        <v>0</v>
      </c>
      <c r="I164" s="106" t="b">
        <v>0</v>
      </c>
      <c r="J164" s="106" t="b">
        <v>0</v>
      </c>
      <c r="K164" s="106" t="b">
        <v>0</v>
      </c>
      <c r="L164" s="106" t="b">
        <v>0</v>
      </c>
    </row>
    <row r="165" spans="1:12" ht="15">
      <c r="A165" s="108" t="s">
        <v>549</v>
      </c>
      <c r="B165" s="106" t="s">
        <v>647</v>
      </c>
      <c r="C165" s="106">
        <v>3</v>
      </c>
      <c r="D165" s="110">
        <v>0.0003591969706149835</v>
      </c>
      <c r="E165" s="110">
        <v>2.53602832678808</v>
      </c>
      <c r="F165" s="106" t="s">
        <v>2021</v>
      </c>
      <c r="G165" s="106" t="b">
        <v>0</v>
      </c>
      <c r="H165" s="106" t="b">
        <v>0</v>
      </c>
      <c r="I165" s="106" t="b">
        <v>0</v>
      </c>
      <c r="J165" s="106" t="b">
        <v>0</v>
      </c>
      <c r="K165" s="106" t="b">
        <v>0</v>
      </c>
      <c r="L165" s="106" t="b">
        <v>0</v>
      </c>
    </row>
    <row r="166" spans="1:12" ht="15">
      <c r="A166" s="108" t="s">
        <v>1055</v>
      </c>
      <c r="B166" s="106" t="s">
        <v>459</v>
      </c>
      <c r="C166" s="106">
        <v>3</v>
      </c>
      <c r="D166" s="110">
        <v>0.0003182328129562487</v>
      </c>
      <c r="E166" s="110">
        <v>1.609814540948999</v>
      </c>
      <c r="F166" s="106" t="s">
        <v>2021</v>
      </c>
      <c r="G166" s="106" t="b">
        <v>0</v>
      </c>
      <c r="H166" s="106" t="b">
        <v>0</v>
      </c>
      <c r="I166" s="106" t="b">
        <v>0</v>
      </c>
      <c r="J166" s="106" t="b">
        <v>0</v>
      </c>
      <c r="K166" s="106" t="b">
        <v>0</v>
      </c>
      <c r="L166" s="106" t="b">
        <v>0</v>
      </c>
    </row>
    <row r="167" spans="1:12" ht="15">
      <c r="A167" s="108" t="s">
        <v>458</v>
      </c>
      <c r="B167" s="106" t="s">
        <v>550</v>
      </c>
      <c r="C167" s="106">
        <v>3</v>
      </c>
      <c r="D167" s="110">
        <v>0.0003182328129562487</v>
      </c>
      <c r="E167" s="110">
        <v>0.7273110847388328</v>
      </c>
      <c r="F167" s="106" t="s">
        <v>2021</v>
      </c>
      <c r="G167" s="106" t="b">
        <v>0</v>
      </c>
      <c r="H167" s="106" t="b">
        <v>0</v>
      </c>
      <c r="I167" s="106" t="b">
        <v>0</v>
      </c>
      <c r="J167" s="106" t="b">
        <v>0</v>
      </c>
      <c r="K167" s="106" t="b">
        <v>0</v>
      </c>
      <c r="L167" s="106" t="b">
        <v>0</v>
      </c>
    </row>
    <row r="168" spans="1:12" ht="15">
      <c r="A168" s="108" t="s">
        <v>488</v>
      </c>
      <c r="B168" s="106" t="s">
        <v>543</v>
      </c>
      <c r="C168" s="106">
        <v>3</v>
      </c>
      <c r="D168" s="110">
        <v>0.0003591969706149835</v>
      </c>
      <c r="E168" s="110">
        <v>1.8776761733603256</v>
      </c>
      <c r="F168" s="106" t="s">
        <v>2021</v>
      </c>
      <c r="G168" s="106" t="b">
        <v>0</v>
      </c>
      <c r="H168" s="106" t="b">
        <v>0</v>
      </c>
      <c r="I168" s="106" t="b">
        <v>0</v>
      </c>
      <c r="J168" s="106" t="b">
        <v>0</v>
      </c>
      <c r="K168" s="106" t="b">
        <v>0</v>
      </c>
      <c r="L168" s="106" t="b">
        <v>0</v>
      </c>
    </row>
    <row r="169" spans="1:12" ht="15">
      <c r="A169" s="108" t="s">
        <v>543</v>
      </c>
      <c r="B169" s="106" t="s">
        <v>475</v>
      </c>
      <c r="C169" s="106">
        <v>3</v>
      </c>
      <c r="D169" s="110">
        <v>0.0003182328129562487</v>
      </c>
      <c r="E169" s="110">
        <v>1.775686634822994</v>
      </c>
      <c r="F169" s="106" t="s">
        <v>2021</v>
      </c>
      <c r="G169" s="106" t="b">
        <v>0</v>
      </c>
      <c r="H169" s="106" t="b">
        <v>0</v>
      </c>
      <c r="I169" s="106" t="b">
        <v>0</v>
      </c>
      <c r="J169" s="106" t="b">
        <v>0</v>
      </c>
      <c r="K169" s="106" t="b">
        <v>0</v>
      </c>
      <c r="L169" s="106" t="b">
        <v>0</v>
      </c>
    </row>
    <row r="170" spans="1:12" ht="15">
      <c r="A170" s="108" t="s">
        <v>802</v>
      </c>
      <c r="B170" s="106" t="s">
        <v>618</v>
      </c>
      <c r="C170" s="106">
        <v>3</v>
      </c>
      <c r="D170" s="110">
        <v>0.0003182328129562487</v>
      </c>
      <c r="E170" s="110">
        <v>2.932033835682918</v>
      </c>
      <c r="F170" s="106" t="s">
        <v>2021</v>
      </c>
      <c r="G170" s="106" t="b">
        <v>0</v>
      </c>
      <c r="H170" s="106" t="b">
        <v>0</v>
      </c>
      <c r="I170" s="106" t="b">
        <v>0</v>
      </c>
      <c r="J170" s="106" t="b">
        <v>0</v>
      </c>
      <c r="K170" s="106" t="b">
        <v>0</v>
      </c>
      <c r="L170" s="106" t="b">
        <v>0</v>
      </c>
    </row>
    <row r="171" spans="1:12" ht="15">
      <c r="A171" s="108" t="s">
        <v>458</v>
      </c>
      <c r="B171" s="106" t="s">
        <v>804</v>
      </c>
      <c r="C171" s="106">
        <v>3</v>
      </c>
      <c r="D171" s="110">
        <v>0.0003182328129562487</v>
      </c>
      <c r="E171" s="110">
        <v>1.174469116081052</v>
      </c>
      <c r="F171" s="106" t="s">
        <v>2021</v>
      </c>
      <c r="G171" s="106" t="b">
        <v>0</v>
      </c>
      <c r="H171" s="106" t="b">
        <v>0</v>
      </c>
      <c r="I171" s="106" t="b">
        <v>0</v>
      </c>
      <c r="J171" s="106" t="b">
        <v>0</v>
      </c>
      <c r="K171" s="106" t="b">
        <v>0</v>
      </c>
      <c r="L171" s="106" t="b">
        <v>0</v>
      </c>
    </row>
    <row r="172" spans="1:12" ht="15">
      <c r="A172" s="108" t="s">
        <v>905</v>
      </c>
      <c r="B172" s="106" t="s">
        <v>471</v>
      </c>
      <c r="C172" s="106">
        <v>3</v>
      </c>
      <c r="D172" s="110">
        <v>0.0003182328129562487</v>
      </c>
      <c r="E172" s="110">
        <v>2.311088500194582</v>
      </c>
      <c r="F172" s="106" t="s">
        <v>2021</v>
      </c>
      <c r="G172" s="106" t="b">
        <v>0</v>
      </c>
      <c r="H172" s="106" t="b">
        <v>0</v>
      </c>
      <c r="I172" s="106" t="b">
        <v>0</v>
      </c>
      <c r="J172" s="106" t="b">
        <v>0</v>
      </c>
      <c r="K172" s="106" t="b">
        <v>0</v>
      </c>
      <c r="L172" s="106" t="b">
        <v>0</v>
      </c>
    </row>
    <row r="173" spans="1:12" ht="15">
      <c r="A173" s="108" t="s">
        <v>460</v>
      </c>
      <c r="B173" s="106" t="s">
        <v>551</v>
      </c>
      <c r="C173" s="106">
        <v>3</v>
      </c>
      <c r="D173" s="110">
        <v>0.0003591969706149835</v>
      </c>
      <c r="E173" s="110">
        <v>1.2257903293372754</v>
      </c>
      <c r="F173" s="106" t="s">
        <v>2021</v>
      </c>
      <c r="G173" s="106" t="b">
        <v>0</v>
      </c>
      <c r="H173" s="106" t="b">
        <v>0</v>
      </c>
      <c r="I173" s="106" t="b">
        <v>0</v>
      </c>
      <c r="J173" s="106" t="b">
        <v>0</v>
      </c>
      <c r="K173" s="106" t="b">
        <v>0</v>
      </c>
      <c r="L173" s="106" t="b">
        <v>0</v>
      </c>
    </row>
    <row r="174" spans="1:12" ht="15">
      <c r="A174" s="108" t="s">
        <v>1065</v>
      </c>
      <c r="B174" s="106" t="s">
        <v>458</v>
      </c>
      <c r="C174" s="106">
        <v>3</v>
      </c>
      <c r="D174" s="110">
        <v>0.0003182328129562487</v>
      </c>
      <c r="E174" s="110">
        <v>1.3971619757433236</v>
      </c>
      <c r="F174" s="106" t="s">
        <v>2021</v>
      </c>
      <c r="G174" s="106" t="b">
        <v>0</v>
      </c>
      <c r="H174" s="106" t="b">
        <v>0</v>
      </c>
      <c r="I174" s="106" t="b">
        <v>0</v>
      </c>
      <c r="J174" s="106" t="b">
        <v>0</v>
      </c>
      <c r="K174" s="106" t="b">
        <v>0</v>
      </c>
      <c r="L174" s="106" t="b">
        <v>0</v>
      </c>
    </row>
    <row r="175" spans="1:12" ht="15">
      <c r="A175" s="108" t="s">
        <v>521</v>
      </c>
      <c r="B175" s="106" t="s">
        <v>1067</v>
      </c>
      <c r="C175" s="106">
        <v>3</v>
      </c>
      <c r="D175" s="110">
        <v>0.0003591969706149835</v>
      </c>
      <c r="E175" s="110">
        <v>2.8528525896352934</v>
      </c>
      <c r="F175" s="106" t="s">
        <v>2021</v>
      </c>
      <c r="G175" s="106" t="b">
        <v>0</v>
      </c>
      <c r="H175" s="106" t="b">
        <v>0</v>
      </c>
      <c r="I175" s="106" t="b">
        <v>0</v>
      </c>
      <c r="J175" s="106" t="b">
        <v>0</v>
      </c>
      <c r="K175" s="106" t="b">
        <v>0</v>
      </c>
      <c r="L175" s="106" t="b">
        <v>0</v>
      </c>
    </row>
    <row r="176" spans="1:12" ht="15">
      <c r="A176" s="108" t="s">
        <v>487</v>
      </c>
      <c r="B176" s="106" t="s">
        <v>475</v>
      </c>
      <c r="C176" s="106">
        <v>3</v>
      </c>
      <c r="D176" s="110">
        <v>0.0003182328129562487</v>
      </c>
      <c r="E176" s="110">
        <v>1.4202989768364203</v>
      </c>
      <c r="F176" s="106" t="s">
        <v>2021</v>
      </c>
      <c r="G176" s="106" t="b">
        <v>0</v>
      </c>
      <c r="H176" s="106" t="b">
        <v>0</v>
      </c>
      <c r="I176" s="106" t="b">
        <v>0</v>
      </c>
      <c r="J176" s="106" t="b">
        <v>0</v>
      </c>
      <c r="K176" s="106" t="b">
        <v>0</v>
      </c>
      <c r="L176" s="106" t="b">
        <v>0</v>
      </c>
    </row>
    <row r="177" spans="1:12" ht="15">
      <c r="A177" s="108" t="s">
        <v>536</v>
      </c>
      <c r="B177" s="106" t="s">
        <v>1082</v>
      </c>
      <c r="C177" s="106">
        <v>3</v>
      </c>
      <c r="D177" s="110">
        <v>0.0004292256606732918</v>
      </c>
      <c r="E177" s="110">
        <v>2.904005112082675</v>
      </c>
      <c r="F177" s="106" t="s">
        <v>2021</v>
      </c>
      <c r="G177" s="106" t="b">
        <v>0</v>
      </c>
      <c r="H177" s="106" t="b">
        <v>0</v>
      </c>
      <c r="I177" s="106" t="b">
        <v>0</v>
      </c>
      <c r="J177" s="106" t="b">
        <v>0</v>
      </c>
      <c r="K177" s="106" t="b">
        <v>0</v>
      </c>
      <c r="L177" s="106" t="b">
        <v>0</v>
      </c>
    </row>
    <row r="178" spans="1:12" ht="15">
      <c r="A178" s="108" t="s">
        <v>566</v>
      </c>
      <c r="B178" s="106" t="s">
        <v>466</v>
      </c>
      <c r="C178" s="106">
        <v>3</v>
      </c>
      <c r="D178" s="110">
        <v>0.0003182328129562487</v>
      </c>
      <c r="E178" s="110">
        <v>1.6799903007098107</v>
      </c>
      <c r="F178" s="106" t="s">
        <v>2021</v>
      </c>
      <c r="G178" s="106" t="b">
        <v>0</v>
      </c>
      <c r="H178" s="106" t="b">
        <v>0</v>
      </c>
      <c r="I178" s="106" t="b">
        <v>0</v>
      </c>
      <c r="J178" s="106" t="b">
        <v>0</v>
      </c>
      <c r="K178" s="106" t="b">
        <v>0</v>
      </c>
      <c r="L178" s="106" t="b">
        <v>0</v>
      </c>
    </row>
    <row r="179" spans="1:12" ht="15">
      <c r="A179" s="108" t="s">
        <v>909</v>
      </c>
      <c r="B179" s="106" t="s">
        <v>471</v>
      </c>
      <c r="C179" s="106">
        <v>3</v>
      </c>
      <c r="D179" s="110">
        <v>0.0003591969706149835</v>
      </c>
      <c r="E179" s="110">
        <v>2.311088500194582</v>
      </c>
      <c r="F179" s="106" t="s">
        <v>2021</v>
      </c>
      <c r="G179" s="106" t="b">
        <v>0</v>
      </c>
      <c r="H179" s="106" t="b">
        <v>0</v>
      </c>
      <c r="I179" s="106" t="b">
        <v>0</v>
      </c>
      <c r="J179" s="106" t="b">
        <v>0</v>
      </c>
      <c r="K179" s="106" t="b">
        <v>0</v>
      </c>
      <c r="L179" s="106" t="b">
        <v>0</v>
      </c>
    </row>
    <row r="180" spans="1:12" ht="15">
      <c r="A180" s="108" t="s">
        <v>471</v>
      </c>
      <c r="B180" s="106" t="s">
        <v>460</v>
      </c>
      <c r="C180" s="106">
        <v>3</v>
      </c>
      <c r="D180" s="110">
        <v>0.0003591969706149835</v>
      </c>
      <c r="E180" s="110">
        <v>0.6584924442685248</v>
      </c>
      <c r="F180" s="106" t="s">
        <v>2021</v>
      </c>
      <c r="G180" s="106" t="b">
        <v>0</v>
      </c>
      <c r="H180" s="106" t="b">
        <v>0</v>
      </c>
      <c r="I180" s="106" t="b">
        <v>0</v>
      </c>
      <c r="J180" s="106" t="b">
        <v>0</v>
      </c>
      <c r="K180" s="106" t="b">
        <v>0</v>
      </c>
      <c r="L180" s="106" t="b">
        <v>0</v>
      </c>
    </row>
    <row r="181" spans="1:12" ht="15">
      <c r="A181" s="108" t="s">
        <v>474</v>
      </c>
      <c r="B181" s="106" t="s">
        <v>1088</v>
      </c>
      <c r="C181" s="106">
        <v>3</v>
      </c>
      <c r="D181" s="110">
        <v>0.0004292256606732918</v>
      </c>
      <c r="E181" s="110">
        <v>2.464672418252412</v>
      </c>
      <c r="F181" s="106" t="s">
        <v>2021</v>
      </c>
      <c r="G181" s="106" t="b">
        <v>0</v>
      </c>
      <c r="H181" s="106" t="b">
        <v>0</v>
      </c>
      <c r="I181" s="106" t="b">
        <v>0</v>
      </c>
      <c r="J181" s="106" t="b">
        <v>0</v>
      </c>
      <c r="K181" s="106" t="b">
        <v>0</v>
      </c>
      <c r="L181" s="106" t="b">
        <v>0</v>
      </c>
    </row>
    <row r="182" spans="1:12" ht="15">
      <c r="A182" s="108" t="s">
        <v>467</v>
      </c>
      <c r="B182" s="106" t="s">
        <v>474</v>
      </c>
      <c r="C182" s="106">
        <v>3</v>
      </c>
      <c r="D182" s="110">
        <v>0.0003182328129562487</v>
      </c>
      <c r="E182" s="110">
        <v>1.1494019834738205</v>
      </c>
      <c r="F182" s="106" t="s">
        <v>2021</v>
      </c>
      <c r="G182" s="106" t="b">
        <v>0</v>
      </c>
      <c r="H182" s="106" t="b">
        <v>0</v>
      </c>
      <c r="I182" s="106" t="b">
        <v>0</v>
      </c>
      <c r="J182" s="106" t="b">
        <v>0</v>
      </c>
      <c r="K182" s="106" t="b">
        <v>0</v>
      </c>
      <c r="L182" s="106" t="b">
        <v>0</v>
      </c>
    </row>
    <row r="183" spans="1:12" ht="15">
      <c r="A183" s="108" t="s">
        <v>527</v>
      </c>
      <c r="B183" s="106" t="s">
        <v>656</v>
      </c>
      <c r="C183" s="106">
        <v>3</v>
      </c>
      <c r="D183" s="110">
        <v>0.0003591969706149835</v>
      </c>
      <c r="E183" s="110">
        <v>2.4268838573630123</v>
      </c>
      <c r="F183" s="106" t="s">
        <v>2021</v>
      </c>
      <c r="G183" s="106" t="b">
        <v>0</v>
      </c>
      <c r="H183" s="106" t="b">
        <v>0</v>
      </c>
      <c r="I183" s="106" t="b">
        <v>0</v>
      </c>
      <c r="J183" s="106" t="b">
        <v>0</v>
      </c>
      <c r="K183" s="106" t="b">
        <v>0</v>
      </c>
      <c r="L183" s="106" t="b">
        <v>0</v>
      </c>
    </row>
    <row r="184" spans="1:12" ht="15">
      <c r="A184" s="108" t="s">
        <v>656</v>
      </c>
      <c r="B184" s="106" t="s">
        <v>655</v>
      </c>
      <c r="C184" s="106">
        <v>3</v>
      </c>
      <c r="D184" s="110">
        <v>0.0003591969706149835</v>
      </c>
      <c r="E184" s="110">
        <v>2.7790663754743745</v>
      </c>
      <c r="F184" s="106" t="s">
        <v>2021</v>
      </c>
      <c r="G184" s="106" t="b">
        <v>0</v>
      </c>
      <c r="H184" s="106" t="b">
        <v>0</v>
      </c>
      <c r="I184" s="106" t="b">
        <v>0</v>
      </c>
      <c r="J184" s="106" t="b">
        <v>0</v>
      </c>
      <c r="K184" s="106" t="b">
        <v>0</v>
      </c>
      <c r="L184" s="106" t="b">
        <v>0</v>
      </c>
    </row>
    <row r="185" spans="1:12" ht="15">
      <c r="A185" s="108" t="s">
        <v>270</v>
      </c>
      <c r="B185" s="106" t="s">
        <v>498</v>
      </c>
      <c r="C185" s="106">
        <v>3</v>
      </c>
      <c r="D185" s="110">
        <v>0.0003182328129562487</v>
      </c>
      <c r="E185" s="110">
        <v>1.1331531004405304</v>
      </c>
      <c r="F185" s="106" t="s">
        <v>2021</v>
      </c>
      <c r="G185" s="106" t="b">
        <v>0</v>
      </c>
      <c r="H185" s="106" t="b">
        <v>0</v>
      </c>
      <c r="I185" s="106" t="b">
        <v>0</v>
      </c>
      <c r="J185" s="106" t="b">
        <v>0</v>
      </c>
      <c r="K185" s="106" t="b">
        <v>0</v>
      </c>
      <c r="L185" s="106" t="b">
        <v>0</v>
      </c>
    </row>
    <row r="186" spans="1:12" ht="15">
      <c r="A186" s="108" t="s">
        <v>728</v>
      </c>
      <c r="B186" s="106" t="s">
        <v>270</v>
      </c>
      <c r="C186" s="106">
        <v>3</v>
      </c>
      <c r="D186" s="110">
        <v>0.0003182328129562487</v>
      </c>
      <c r="E186" s="110">
        <v>1.7279138530269935</v>
      </c>
      <c r="F186" s="106" t="s">
        <v>2021</v>
      </c>
      <c r="G186" s="106" t="b">
        <v>0</v>
      </c>
      <c r="H186" s="106" t="b">
        <v>0</v>
      </c>
      <c r="I186" s="106" t="b">
        <v>0</v>
      </c>
      <c r="J186" s="106" t="b">
        <v>0</v>
      </c>
      <c r="K186" s="106" t="b">
        <v>0</v>
      </c>
      <c r="L186" s="106" t="b">
        <v>0</v>
      </c>
    </row>
    <row r="187" spans="1:12" ht="15">
      <c r="A187" s="108" t="s">
        <v>691</v>
      </c>
      <c r="B187" s="106" t="s">
        <v>643</v>
      </c>
      <c r="C187" s="106">
        <v>3</v>
      </c>
      <c r="D187" s="110">
        <v>0.0003182328129562487</v>
      </c>
      <c r="E187" s="110">
        <v>2.8370583224520614</v>
      </c>
      <c r="F187" s="106" t="s">
        <v>2021</v>
      </c>
      <c r="G187" s="106" t="b">
        <v>0</v>
      </c>
      <c r="H187" s="106" t="b">
        <v>0</v>
      </c>
      <c r="I187" s="106" t="b">
        <v>0</v>
      </c>
      <c r="J187" s="106" t="b">
        <v>0</v>
      </c>
      <c r="K187" s="106" t="b">
        <v>0</v>
      </c>
      <c r="L187" s="106" t="b">
        <v>0</v>
      </c>
    </row>
    <row r="188" spans="1:12" ht="15">
      <c r="A188" s="108" t="s">
        <v>1112</v>
      </c>
      <c r="B188" s="106" t="s">
        <v>470</v>
      </c>
      <c r="C188" s="106">
        <v>3</v>
      </c>
      <c r="D188" s="110">
        <v>0.0004292256606732918</v>
      </c>
      <c r="E188" s="110">
        <v>2.4179290147100856</v>
      </c>
      <c r="F188" s="106" t="s">
        <v>2021</v>
      </c>
      <c r="G188" s="106" t="b">
        <v>0</v>
      </c>
      <c r="H188" s="106" t="b">
        <v>0</v>
      </c>
      <c r="I188" s="106" t="b">
        <v>0</v>
      </c>
      <c r="J188" s="106" t="b">
        <v>0</v>
      </c>
      <c r="K188" s="106" t="b">
        <v>0</v>
      </c>
      <c r="L188" s="106" t="b">
        <v>0</v>
      </c>
    </row>
    <row r="189" spans="1:12" ht="15">
      <c r="A189" s="108" t="s">
        <v>458</v>
      </c>
      <c r="B189" s="106" t="s">
        <v>644</v>
      </c>
      <c r="C189" s="106">
        <v>3</v>
      </c>
      <c r="D189" s="110">
        <v>0.0003182328129562487</v>
      </c>
      <c r="E189" s="110">
        <v>0.9703491334251272</v>
      </c>
      <c r="F189" s="106" t="s">
        <v>2021</v>
      </c>
      <c r="G189" s="106" t="b">
        <v>0</v>
      </c>
      <c r="H189" s="106" t="b">
        <v>0</v>
      </c>
      <c r="I189" s="106" t="b">
        <v>0</v>
      </c>
      <c r="J189" s="106" t="b">
        <v>0</v>
      </c>
      <c r="K189" s="106" t="b">
        <v>0</v>
      </c>
      <c r="L189" s="106" t="b">
        <v>0</v>
      </c>
    </row>
    <row r="190" spans="1:12" ht="15">
      <c r="A190" s="108" t="s">
        <v>505</v>
      </c>
      <c r="B190" s="106" t="s">
        <v>498</v>
      </c>
      <c r="C190" s="106">
        <v>3</v>
      </c>
      <c r="D190" s="110">
        <v>0.0003182328129562487</v>
      </c>
      <c r="E190" s="110">
        <v>1.8626124269244495</v>
      </c>
      <c r="F190" s="106" t="s">
        <v>2021</v>
      </c>
      <c r="G190" s="106" t="b">
        <v>0</v>
      </c>
      <c r="H190" s="106" t="b">
        <v>0</v>
      </c>
      <c r="I190" s="106" t="b">
        <v>0</v>
      </c>
      <c r="J190" s="106" t="b">
        <v>0</v>
      </c>
      <c r="K190" s="106" t="b">
        <v>0</v>
      </c>
      <c r="L190" s="106" t="b">
        <v>0</v>
      </c>
    </row>
    <row r="191" spans="1:12" ht="15">
      <c r="A191" s="108" t="s">
        <v>459</v>
      </c>
      <c r="B191" s="106" t="s">
        <v>521</v>
      </c>
      <c r="C191" s="106">
        <v>3</v>
      </c>
      <c r="D191" s="110">
        <v>0.0003591969706149835</v>
      </c>
      <c r="E191" s="110">
        <v>0.8316632905653553</v>
      </c>
      <c r="F191" s="106" t="s">
        <v>2021</v>
      </c>
      <c r="G191" s="106" t="b">
        <v>0</v>
      </c>
      <c r="H191" s="106" t="b">
        <v>0</v>
      </c>
      <c r="I191" s="106" t="b">
        <v>0</v>
      </c>
      <c r="J191" s="106" t="b">
        <v>0</v>
      </c>
      <c r="K191" s="106" t="b">
        <v>0</v>
      </c>
      <c r="L191" s="106" t="b">
        <v>0</v>
      </c>
    </row>
    <row r="192" spans="1:12" ht="15">
      <c r="A192" s="108" t="s">
        <v>459</v>
      </c>
      <c r="B192" s="106" t="s">
        <v>739</v>
      </c>
      <c r="C192" s="106">
        <v>3</v>
      </c>
      <c r="D192" s="110">
        <v>0.0003182328129562487</v>
      </c>
      <c r="E192" s="110">
        <v>1.3087845452850178</v>
      </c>
      <c r="F192" s="106" t="s">
        <v>2021</v>
      </c>
      <c r="G192" s="106" t="b">
        <v>0</v>
      </c>
      <c r="H192" s="106" t="b">
        <v>0</v>
      </c>
      <c r="I192" s="106" t="b">
        <v>0</v>
      </c>
      <c r="J192" s="106" t="b">
        <v>0</v>
      </c>
      <c r="K192" s="106" t="b">
        <v>0</v>
      </c>
      <c r="L192" s="106" t="b">
        <v>0</v>
      </c>
    </row>
    <row r="193" spans="1:12" ht="15">
      <c r="A193" s="108" t="s">
        <v>1133</v>
      </c>
      <c r="B193" s="106" t="s">
        <v>473</v>
      </c>
      <c r="C193" s="106">
        <v>3</v>
      </c>
      <c r="D193" s="110">
        <v>0.0003591969706149835</v>
      </c>
      <c r="E193" s="110">
        <v>2.454912580963256</v>
      </c>
      <c r="F193" s="106" t="s">
        <v>2021</v>
      </c>
      <c r="G193" s="106" t="b">
        <v>0</v>
      </c>
      <c r="H193" s="106" t="b">
        <v>0</v>
      </c>
      <c r="I193" s="106" t="b">
        <v>0</v>
      </c>
      <c r="J193" s="106" t="b">
        <v>0</v>
      </c>
      <c r="K193" s="106" t="b">
        <v>0</v>
      </c>
      <c r="L193" s="106" t="b">
        <v>0</v>
      </c>
    </row>
    <row r="194" spans="1:12" ht="15">
      <c r="A194" s="108" t="s">
        <v>460</v>
      </c>
      <c r="B194" s="106" t="s">
        <v>709</v>
      </c>
      <c r="C194" s="106">
        <v>3</v>
      </c>
      <c r="D194" s="110">
        <v>0.0003182328129562487</v>
      </c>
      <c r="E194" s="110">
        <v>1.4946356416298552</v>
      </c>
      <c r="F194" s="106" t="s">
        <v>2021</v>
      </c>
      <c r="G194" s="106" t="b">
        <v>0</v>
      </c>
      <c r="H194" s="106" t="b">
        <v>0</v>
      </c>
      <c r="I194" s="106" t="b">
        <v>0</v>
      </c>
      <c r="J194" s="106" t="b">
        <v>0</v>
      </c>
      <c r="K194" s="106" t="b">
        <v>0</v>
      </c>
      <c r="L194" s="106" t="b">
        <v>0</v>
      </c>
    </row>
    <row r="195" spans="1:12" ht="15">
      <c r="A195" s="108" t="s">
        <v>458</v>
      </c>
      <c r="B195" s="106" t="s">
        <v>818</v>
      </c>
      <c r="C195" s="106">
        <v>3</v>
      </c>
      <c r="D195" s="110">
        <v>0.0003182328129562487</v>
      </c>
      <c r="E195" s="110">
        <v>1.174469116081052</v>
      </c>
      <c r="F195" s="106" t="s">
        <v>2021</v>
      </c>
      <c r="G195" s="106" t="b">
        <v>0</v>
      </c>
      <c r="H195" s="106" t="b">
        <v>0</v>
      </c>
      <c r="I195" s="106" t="b">
        <v>0</v>
      </c>
      <c r="J195" s="106" t="b">
        <v>0</v>
      </c>
      <c r="K195" s="106" t="b">
        <v>0</v>
      </c>
      <c r="L195" s="106" t="b">
        <v>0</v>
      </c>
    </row>
    <row r="196" spans="1:12" ht="15">
      <c r="A196" s="108" t="s">
        <v>459</v>
      </c>
      <c r="B196" s="106" t="s">
        <v>470</v>
      </c>
      <c r="C196" s="106">
        <v>3</v>
      </c>
      <c r="D196" s="110">
        <v>0.0003182328129562487</v>
      </c>
      <c r="E196" s="110">
        <v>0.3967397156401477</v>
      </c>
      <c r="F196" s="106" t="s">
        <v>2021</v>
      </c>
      <c r="G196" s="106" t="b">
        <v>0</v>
      </c>
      <c r="H196" s="106" t="b">
        <v>0</v>
      </c>
      <c r="I196" s="106" t="b">
        <v>0</v>
      </c>
      <c r="J196" s="106" t="b">
        <v>0</v>
      </c>
      <c r="K196" s="106" t="b">
        <v>0</v>
      </c>
      <c r="L196" s="106" t="b">
        <v>0</v>
      </c>
    </row>
    <row r="197" spans="1:12" ht="15">
      <c r="A197" s="108" t="s">
        <v>795</v>
      </c>
      <c r="B197" s="106" t="s">
        <v>485</v>
      </c>
      <c r="C197" s="106">
        <v>3</v>
      </c>
      <c r="D197" s="110">
        <v>0.0003182328129562487</v>
      </c>
      <c r="E197" s="110">
        <v>2.3299738443549556</v>
      </c>
      <c r="F197" s="106" t="s">
        <v>2021</v>
      </c>
      <c r="G197" s="106" t="b">
        <v>0</v>
      </c>
      <c r="H197" s="106" t="b">
        <v>0</v>
      </c>
      <c r="I197" s="106" t="b">
        <v>0</v>
      </c>
      <c r="J197" s="106" t="b">
        <v>0</v>
      </c>
      <c r="K197" s="106" t="b">
        <v>0</v>
      </c>
      <c r="L197" s="106" t="b">
        <v>0</v>
      </c>
    </row>
    <row r="198" spans="1:12" ht="15">
      <c r="A198" s="108" t="s">
        <v>458</v>
      </c>
      <c r="B198" s="106" t="s">
        <v>607</v>
      </c>
      <c r="C198" s="106">
        <v>3</v>
      </c>
      <c r="D198" s="110">
        <v>0.0003182328129562487</v>
      </c>
      <c r="E198" s="110">
        <v>0.873439120417071</v>
      </c>
      <c r="F198" s="106" t="s">
        <v>2021</v>
      </c>
      <c r="G198" s="106" t="b">
        <v>0</v>
      </c>
      <c r="H198" s="106" t="b">
        <v>0</v>
      </c>
      <c r="I198" s="106" t="b">
        <v>0</v>
      </c>
      <c r="J198" s="106" t="b">
        <v>0</v>
      </c>
      <c r="K198" s="106" t="b">
        <v>0</v>
      </c>
      <c r="L198" s="106" t="b">
        <v>0</v>
      </c>
    </row>
    <row r="199" spans="1:12" ht="15">
      <c r="A199" s="108" t="s">
        <v>489</v>
      </c>
      <c r="B199" s="106" t="s">
        <v>483</v>
      </c>
      <c r="C199" s="106">
        <v>3</v>
      </c>
      <c r="D199" s="110">
        <v>0.0003182328129562487</v>
      </c>
      <c r="E199" s="110">
        <v>1.514101059007179</v>
      </c>
      <c r="F199" s="106" t="s">
        <v>2021</v>
      </c>
      <c r="G199" s="106" t="b">
        <v>0</v>
      </c>
      <c r="H199" s="106" t="b">
        <v>0</v>
      </c>
      <c r="I199" s="106" t="b">
        <v>0</v>
      </c>
      <c r="J199" s="106" t="b">
        <v>0</v>
      </c>
      <c r="K199" s="106" t="b">
        <v>0</v>
      </c>
      <c r="L199" s="106" t="b">
        <v>0</v>
      </c>
    </row>
    <row r="200" spans="1:12" ht="15">
      <c r="A200" s="108" t="s">
        <v>566</v>
      </c>
      <c r="B200" s="106" t="s">
        <v>657</v>
      </c>
      <c r="C200" s="106">
        <v>3</v>
      </c>
      <c r="D200" s="110">
        <v>0.0003182328129562487</v>
      </c>
      <c r="E200" s="110">
        <v>2.6029751164186936</v>
      </c>
      <c r="F200" s="106" t="s">
        <v>2021</v>
      </c>
      <c r="G200" s="106" t="b">
        <v>0</v>
      </c>
      <c r="H200" s="106" t="b">
        <v>0</v>
      </c>
      <c r="I200" s="106" t="b">
        <v>0</v>
      </c>
      <c r="J200" s="106" t="b">
        <v>0</v>
      </c>
      <c r="K200" s="106" t="b">
        <v>0</v>
      </c>
      <c r="L200" s="106" t="b">
        <v>0</v>
      </c>
    </row>
    <row r="201" spans="1:12" ht="15">
      <c r="A201" s="108" t="s">
        <v>458</v>
      </c>
      <c r="B201" s="106" t="s">
        <v>760</v>
      </c>
      <c r="C201" s="106">
        <v>3</v>
      </c>
      <c r="D201" s="110">
        <v>0.0003182328129562487</v>
      </c>
      <c r="E201" s="110">
        <v>1.0952878700334272</v>
      </c>
      <c r="F201" s="106" t="s">
        <v>2021</v>
      </c>
      <c r="G201" s="106" t="b">
        <v>0</v>
      </c>
      <c r="H201" s="106" t="b">
        <v>0</v>
      </c>
      <c r="I201" s="106" t="b">
        <v>0</v>
      </c>
      <c r="J201" s="106" t="b">
        <v>0</v>
      </c>
      <c r="K201" s="106" t="b">
        <v>0</v>
      </c>
      <c r="L201" s="106" t="b">
        <v>0</v>
      </c>
    </row>
    <row r="202" spans="1:12" ht="15">
      <c r="A202" s="108" t="s">
        <v>458</v>
      </c>
      <c r="B202" s="106" t="s">
        <v>535</v>
      </c>
      <c r="C202" s="106">
        <v>3</v>
      </c>
      <c r="D202" s="110">
        <v>0.0003591969706149835</v>
      </c>
      <c r="E202" s="110">
        <v>0.6973478613613896</v>
      </c>
      <c r="F202" s="106" t="s">
        <v>2021</v>
      </c>
      <c r="G202" s="106" t="b">
        <v>0</v>
      </c>
      <c r="H202" s="106" t="b">
        <v>0</v>
      </c>
      <c r="I202" s="106" t="b">
        <v>0</v>
      </c>
      <c r="J202" s="106" t="b">
        <v>0</v>
      </c>
      <c r="K202" s="106" t="b">
        <v>0</v>
      </c>
      <c r="L202" s="106" t="b">
        <v>0</v>
      </c>
    </row>
    <row r="203" spans="1:12" ht="15">
      <c r="A203" s="108" t="s">
        <v>665</v>
      </c>
      <c r="B203" s="106" t="s">
        <v>1151</v>
      </c>
      <c r="C203" s="106">
        <v>3</v>
      </c>
      <c r="D203" s="110">
        <v>0.0003591969706149835</v>
      </c>
      <c r="E203" s="110">
        <v>3.2050351077466557</v>
      </c>
      <c r="F203" s="106" t="s">
        <v>2021</v>
      </c>
      <c r="G203" s="106" t="b">
        <v>0</v>
      </c>
      <c r="H203" s="106" t="b">
        <v>0</v>
      </c>
      <c r="I203" s="106" t="b">
        <v>0</v>
      </c>
      <c r="J203" s="106" t="b">
        <v>0</v>
      </c>
      <c r="K203" s="106" t="b">
        <v>0</v>
      </c>
      <c r="L203" s="106" t="b">
        <v>0</v>
      </c>
    </row>
    <row r="204" spans="1:12" ht="15">
      <c r="A204" s="108" t="s">
        <v>458</v>
      </c>
      <c r="B204" s="106" t="s">
        <v>666</v>
      </c>
      <c r="C204" s="106">
        <v>3</v>
      </c>
      <c r="D204" s="110">
        <v>0.0003591969706149835</v>
      </c>
      <c r="E204" s="110">
        <v>0.9703491334251272</v>
      </c>
      <c r="F204" s="106" t="s">
        <v>2021</v>
      </c>
      <c r="G204" s="106" t="b">
        <v>0</v>
      </c>
      <c r="H204" s="106" t="b">
        <v>0</v>
      </c>
      <c r="I204" s="106" t="b">
        <v>0</v>
      </c>
      <c r="J204" s="106" t="b">
        <v>0</v>
      </c>
      <c r="K204" s="106" t="b">
        <v>0</v>
      </c>
      <c r="L204" s="106" t="b">
        <v>0</v>
      </c>
    </row>
    <row r="205" spans="1:12" ht="15">
      <c r="A205" s="108" t="s">
        <v>826</v>
      </c>
      <c r="B205" s="106" t="s">
        <v>764</v>
      </c>
      <c r="C205" s="106">
        <v>3</v>
      </c>
      <c r="D205" s="110">
        <v>0.0003182328129562487</v>
      </c>
      <c r="E205" s="110">
        <v>3.1081250947385994</v>
      </c>
      <c r="F205" s="106" t="s">
        <v>2021</v>
      </c>
      <c r="G205" s="106" t="b">
        <v>0</v>
      </c>
      <c r="H205" s="106" t="b">
        <v>0</v>
      </c>
      <c r="I205" s="106" t="b">
        <v>0</v>
      </c>
      <c r="J205" s="106" t="b">
        <v>0</v>
      </c>
      <c r="K205" s="106" t="b">
        <v>0</v>
      </c>
      <c r="L205" s="106" t="b">
        <v>0</v>
      </c>
    </row>
    <row r="206" spans="1:12" ht="15">
      <c r="A206" s="108" t="s">
        <v>460</v>
      </c>
      <c r="B206" s="106" t="s">
        <v>1158</v>
      </c>
      <c r="C206" s="106">
        <v>3</v>
      </c>
      <c r="D206" s="110">
        <v>0.0003182328129562487</v>
      </c>
      <c r="E206" s="110">
        <v>1.8626124269244495</v>
      </c>
      <c r="F206" s="106" t="s">
        <v>2021</v>
      </c>
      <c r="G206" s="106" t="b">
        <v>0</v>
      </c>
      <c r="H206" s="106" t="b">
        <v>0</v>
      </c>
      <c r="I206" s="106" t="b">
        <v>0</v>
      </c>
      <c r="J206" s="106" t="b">
        <v>0</v>
      </c>
      <c r="K206" s="106" t="b">
        <v>0</v>
      </c>
      <c r="L206" s="106" t="b">
        <v>0</v>
      </c>
    </row>
    <row r="207" spans="1:12" ht="15">
      <c r="A207" s="108" t="s">
        <v>475</v>
      </c>
      <c r="B207" s="106" t="s">
        <v>459</v>
      </c>
      <c r="C207" s="106">
        <v>3</v>
      </c>
      <c r="D207" s="110">
        <v>0.0003182328129562487</v>
      </c>
      <c r="E207" s="110">
        <v>0.44348311918247396</v>
      </c>
      <c r="F207" s="106" t="s">
        <v>2021</v>
      </c>
      <c r="G207" s="106" t="b">
        <v>0</v>
      </c>
      <c r="H207" s="106" t="b">
        <v>0</v>
      </c>
      <c r="I207" s="106" t="b">
        <v>0</v>
      </c>
      <c r="J207" s="106" t="b">
        <v>0</v>
      </c>
      <c r="K207" s="106" t="b">
        <v>0</v>
      </c>
      <c r="L207" s="106" t="b">
        <v>0</v>
      </c>
    </row>
    <row r="208" spans="1:12" ht="15">
      <c r="A208" s="108" t="s">
        <v>464</v>
      </c>
      <c r="B208" s="106" t="s">
        <v>458</v>
      </c>
      <c r="C208" s="106">
        <v>3</v>
      </c>
      <c r="D208" s="110">
        <v>0.0003182328129562487</v>
      </c>
      <c r="E208" s="110">
        <v>0.005051510732009967</v>
      </c>
      <c r="F208" s="106" t="s">
        <v>2021</v>
      </c>
      <c r="G208" s="106" t="b">
        <v>0</v>
      </c>
      <c r="H208" s="106" t="b">
        <v>0</v>
      </c>
      <c r="I208" s="106" t="b">
        <v>0</v>
      </c>
      <c r="J208" s="106" t="b">
        <v>0</v>
      </c>
      <c r="K208" s="106" t="b">
        <v>0</v>
      </c>
      <c r="L208" s="106" t="b">
        <v>0</v>
      </c>
    </row>
    <row r="209" spans="1:12" ht="15">
      <c r="A209" s="108" t="s">
        <v>480</v>
      </c>
      <c r="B209" s="106" t="s">
        <v>623</v>
      </c>
      <c r="C209" s="106">
        <v>3</v>
      </c>
      <c r="D209" s="110">
        <v>0.0003591969706149835</v>
      </c>
      <c r="E209" s="110">
        <v>2.0399392329924377</v>
      </c>
      <c r="F209" s="106" t="s">
        <v>2021</v>
      </c>
      <c r="G209" s="106" t="b">
        <v>0</v>
      </c>
      <c r="H209" s="106" t="b">
        <v>0</v>
      </c>
      <c r="I209" s="106" t="b">
        <v>0</v>
      </c>
      <c r="J209" s="106" t="b">
        <v>0</v>
      </c>
      <c r="K209" s="106" t="b">
        <v>0</v>
      </c>
      <c r="L209" s="106" t="b">
        <v>0</v>
      </c>
    </row>
    <row r="210" spans="1:12" ht="15">
      <c r="A210" s="108" t="s">
        <v>270</v>
      </c>
      <c r="B210" s="106" t="s">
        <v>492</v>
      </c>
      <c r="C210" s="106">
        <v>3</v>
      </c>
      <c r="D210" s="110">
        <v>0.0003182328129562487</v>
      </c>
      <c r="E210" s="110">
        <v>1.0362430874324742</v>
      </c>
      <c r="F210" s="106" t="s">
        <v>2021</v>
      </c>
      <c r="G210" s="106" t="b">
        <v>0</v>
      </c>
      <c r="H210" s="106" t="b">
        <v>0</v>
      </c>
      <c r="I210" s="106" t="b">
        <v>0</v>
      </c>
      <c r="J210" s="106" t="b">
        <v>0</v>
      </c>
      <c r="K210" s="106" t="b">
        <v>0</v>
      </c>
      <c r="L210" s="106" t="b">
        <v>0</v>
      </c>
    </row>
    <row r="211" spans="1:12" ht="15">
      <c r="A211" s="108" t="s">
        <v>540</v>
      </c>
      <c r="B211" s="106" t="s">
        <v>1172</v>
      </c>
      <c r="C211" s="106">
        <v>3</v>
      </c>
      <c r="D211" s="110">
        <v>0.0003182328129562487</v>
      </c>
      <c r="E211" s="110">
        <v>2.904005112082675</v>
      </c>
      <c r="F211" s="106" t="s">
        <v>2021</v>
      </c>
      <c r="G211" s="106" t="b">
        <v>0</v>
      </c>
      <c r="H211" s="106" t="b">
        <v>0</v>
      </c>
      <c r="I211" s="106" t="b">
        <v>0</v>
      </c>
      <c r="J211" s="106" t="b">
        <v>0</v>
      </c>
      <c r="K211" s="106" t="b">
        <v>0</v>
      </c>
      <c r="L211" s="106" t="b">
        <v>0</v>
      </c>
    </row>
    <row r="212" spans="1:12" ht="15">
      <c r="A212" s="108" t="s">
        <v>539</v>
      </c>
      <c r="B212" s="106" t="s">
        <v>459</v>
      </c>
      <c r="C212" s="106">
        <v>3</v>
      </c>
      <c r="D212" s="110">
        <v>0.0003182328129562487</v>
      </c>
      <c r="E212" s="110">
        <v>0.8828158130127365</v>
      </c>
      <c r="F212" s="106" t="s">
        <v>2021</v>
      </c>
      <c r="G212" s="106" t="b">
        <v>0</v>
      </c>
      <c r="H212" s="106" t="b">
        <v>0</v>
      </c>
      <c r="I212" s="106" t="b">
        <v>0</v>
      </c>
      <c r="J212" s="106" t="b">
        <v>0</v>
      </c>
      <c r="K212" s="106" t="b">
        <v>0</v>
      </c>
      <c r="L212" s="106" t="b">
        <v>0</v>
      </c>
    </row>
    <row r="213" spans="1:12" ht="15">
      <c r="A213" s="108" t="s">
        <v>494</v>
      </c>
      <c r="B213" s="106" t="s">
        <v>458</v>
      </c>
      <c r="C213" s="106">
        <v>3</v>
      </c>
      <c r="D213" s="110">
        <v>0.0003591969706149835</v>
      </c>
      <c r="E213" s="110">
        <v>0.44291946630399875</v>
      </c>
      <c r="F213" s="106" t="s">
        <v>2021</v>
      </c>
      <c r="G213" s="106" t="b">
        <v>0</v>
      </c>
      <c r="H213" s="106" t="b">
        <v>0</v>
      </c>
      <c r="I213" s="106" t="b">
        <v>0</v>
      </c>
      <c r="J213" s="106" t="b">
        <v>0</v>
      </c>
      <c r="K213" s="106" t="b">
        <v>0</v>
      </c>
      <c r="L213" s="106" t="b">
        <v>0</v>
      </c>
    </row>
    <row r="214" spans="1:12" ht="15">
      <c r="A214" s="108" t="s">
        <v>459</v>
      </c>
      <c r="B214" s="106" t="s">
        <v>270</v>
      </c>
      <c r="C214" s="106">
        <v>3</v>
      </c>
      <c r="D214" s="110">
        <v>0.0003182328129562487</v>
      </c>
      <c r="E214" s="110">
        <v>0.007754549621036549</v>
      </c>
      <c r="F214" s="106" t="s">
        <v>2021</v>
      </c>
      <c r="G214" s="106" t="b">
        <v>0</v>
      </c>
      <c r="H214" s="106" t="b">
        <v>0</v>
      </c>
      <c r="I214" s="106" t="b">
        <v>0</v>
      </c>
      <c r="J214" s="106" t="b">
        <v>0</v>
      </c>
      <c r="K214" s="106" t="b">
        <v>0</v>
      </c>
      <c r="L214" s="106" t="b">
        <v>0</v>
      </c>
    </row>
    <row r="215" spans="1:12" ht="15">
      <c r="A215" s="108" t="s">
        <v>458</v>
      </c>
      <c r="B215" s="106" t="s">
        <v>561</v>
      </c>
      <c r="C215" s="106">
        <v>3</v>
      </c>
      <c r="D215" s="110">
        <v>0.0003182328129562487</v>
      </c>
      <c r="E215" s="110">
        <v>0.7594957681102341</v>
      </c>
      <c r="F215" s="106" t="s">
        <v>2021</v>
      </c>
      <c r="G215" s="106" t="b">
        <v>0</v>
      </c>
      <c r="H215" s="106" t="b">
        <v>0</v>
      </c>
      <c r="I215" s="106" t="b">
        <v>0</v>
      </c>
      <c r="J215" s="106" t="b">
        <v>0</v>
      </c>
      <c r="K215" s="106" t="b">
        <v>0</v>
      </c>
      <c r="L215" s="106" t="b">
        <v>0</v>
      </c>
    </row>
    <row r="216" spans="1:12" ht="15">
      <c r="A216" s="108" t="s">
        <v>458</v>
      </c>
      <c r="B216" s="106" t="s">
        <v>706</v>
      </c>
      <c r="C216" s="106">
        <v>3</v>
      </c>
      <c r="D216" s="110">
        <v>0.0003182328129562487</v>
      </c>
      <c r="E216" s="110">
        <v>1.028341080402814</v>
      </c>
      <c r="F216" s="106" t="s">
        <v>2021</v>
      </c>
      <c r="G216" s="106" t="b">
        <v>0</v>
      </c>
      <c r="H216" s="106" t="b">
        <v>0</v>
      </c>
      <c r="I216" s="106" t="b">
        <v>0</v>
      </c>
      <c r="J216" s="106" t="b">
        <v>0</v>
      </c>
      <c r="K216" s="106" t="b">
        <v>0</v>
      </c>
      <c r="L216" s="106" t="b">
        <v>0</v>
      </c>
    </row>
    <row r="217" spans="1:12" ht="15">
      <c r="A217" s="108" t="s">
        <v>507</v>
      </c>
      <c r="B217" s="106" t="s">
        <v>458</v>
      </c>
      <c r="C217" s="106">
        <v>3</v>
      </c>
      <c r="D217" s="110">
        <v>0.0003182328129562487</v>
      </c>
      <c r="E217" s="110">
        <v>0.5318605496407799</v>
      </c>
      <c r="F217" s="106" t="s">
        <v>2021</v>
      </c>
      <c r="G217" s="106" t="b">
        <v>0</v>
      </c>
      <c r="H217" s="106" t="b">
        <v>0</v>
      </c>
      <c r="I217" s="106" t="b">
        <v>0</v>
      </c>
      <c r="J217" s="106" t="b">
        <v>0</v>
      </c>
      <c r="K217" s="106" t="b">
        <v>0</v>
      </c>
      <c r="L217" s="106" t="b">
        <v>0</v>
      </c>
    </row>
    <row r="218" spans="1:12" ht="15">
      <c r="A218" s="108" t="s">
        <v>463</v>
      </c>
      <c r="B218" s="106" t="s">
        <v>716</v>
      </c>
      <c r="C218" s="106">
        <v>3</v>
      </c>
      <c r="D218" s="110">
        <v>0.0003591969706149835</v>
      </c>
      <c r="E218" s="110">
        <v>1.8316632905653552</v>
      </c>
      <c r="F218" s="106" t="s">
        <v>2021</v>
      </c>
      <c r="G218" s="106" t="b">
        <v>0</v>
      </c>
      <c r="H218" s="106" t="b">
        <v>0</v>
      </c>
      <c r="I218" s="106" t="b">
        <v>0</v>
      </c>
      <c r="J218" s="106" t="b">
        <v>0</v>
      </c>
      <c r="K218" s="106" t="b">
        <v>0</v>
      </c>
      <c r="L218" s="106" t="b">
        <v>0</v>
      </c>
    </row>
    <row r="219" spans="1:12" ht="15">
      <c r="A219" s="108" t="s">
        <v>458</v>
      </c>
      <c r="B219" s="106" t="s">
        <v>962</v>
      </c>
      <c r="C219" s="106">
        <v>3</v>
      </c>
      <c r="D219" s="110">
        <v>0.0003182328129562487</v>
      </c>
      <c r="E219" s="110">
        <v>1.2713791290891083</v>
      </c>
      <c r="F219" s="106" t="s">
        <v>2021</v>
      </c>
      <c r="G219" s="106" t="b">
        <v>0</v>
      </c>
      <c r="H219" s="106" t="b">
        <v>0</v>
      </c>
      <c r="I219" s="106" t="b">
        <v>0</v>
      </c>
      <c r="J219" s="106" t="b">
        <v>0</v>
      </c>
      <c r="K219" s="106" t="b">
        <v>0</v>
      </c>
      <c r="L219" s="106" t="b">
        <v>0</v>
      </c>
    </row>
    <row r="220" spans="1:12" ht="15">
      <c r="A220" s="108" t="s">
        <v>459</v>
      </c>
      <c r="B220" s="106" t="s">
        <v>708</v>
      </c>
      <c r="C220" s="106">
        <v>3</v>
      </c>
      <c r="D220" s="110">
        <v>0.0003591969706149835</v>
      </c>
      <c r="E220" s="110">
        <v>1.2418377556544045</v>
      </c>
      <c r="F220" s="106" t="s">
        <v>2021</v>
      </c>
      <c r="G220" s="106" t="b">
        <v>0</v>
      </c>
      <c r="H220" s="106" t="b">
        <v>0</v>
      </c>
      <c r="I220" s="106" t="b">
        <v>0</v>
      </c>
      <c r="J220" s="106" t="b">
        <v>0</v>
      </c>
      <c r="K220" s="106" t="b">
        <v>0</v>
      </c>
      <c r="L220" s="106" t="b">
        <v>0</v>
      </c>
    </row>
    <row r="221" spans="1:12" ht="15">
      <c r="A221" s="108" t="s">
        <v>966</v>
      </c>
      <c r="B221" s="106" t="s">
        <v>609</v>
      </c>
      <c r="C221" s="106">
        <v>3</v>
      </c>
      <c r="D221" s="110">
        <v>0.0004292256606732918</v>
      </c>
      <c r="E221" s="110">
        <v>2.9831863581302995</v>
      </c>
      <c r="F221" s="106" t="s">
        <v>2021</v>
      </c>
      <c r="G221" s="106" t="b">
        <v>0</v>
      </c>
      <c r="H221" s="106" t="b">
        <v>0</v>
      </c>
      <c r="I221" s="106" t="b">
        <v>0</v>
      </c>
      <c r="J221" s="106" t="b">
        <v>0</v>
      </c>
      <c r="K221" s="106" t="b">
        <v>0</v>
      </c>
      <c r="L221" s="106" t="b">
        <v>0</v>
      </c>
    </row>
    <row r="222" spans="1:12" ht="15">
      <c r="A222" s="108" t="s">
        <v>479</v>
      </c>
      <c r="B222" s="106" t="s">
        <v>565</v>
      </c>
      <c r="C222" s="106">
        <v>3</v>
      </c>
      <c r="D222" s="110">
        <v>0.0004292256606732918</v>
      </c>
      <c r="E222" s="110">
        <v>1.9150004963841378</v>
      </c>
      <c r="F222" s="106" t="s">
        <v>2021</v>
      </c>
      <c r="G222" s="106" t="b">
        <v>0</v>
      </c>
      <c r="H222" s="106" t="b">
        <v>0</v>
      </c>
      <c r="I222" s="106" t="b">
        <v>0</v>
      </c>
      <c r="J222" s="106" t="b">
        <v>0</v>
      </c>
      <c r="K222" s="106" t="b">
        <v>0</v>
      </c>
      <c r="L222" s="106" t="b">
        <v>0</v>
      </c>
    </row>
    <row r="223" spans="1:12" ht="15">
      <c r="A223" s="108" t="s">
        <v>565</v>
      </c>
      <c r="B223" s="106" t="s">
        <v>458</v>
      </c>
      <c r="C223" s="106">
        <v>3</v>
      </c>
      <c r="D223" s="110">
        <v>0.0003182328129562487</v>
      </c>
      <c r="E223" s="110">
        <v>0.8328905453047611</v>
      </c>
      <c r="F223" s="106" t="s">
        <v>2021</v>
      </c>
      <c r="G223" s="106" t="b">
        <v>0</v>
      </c>
      <c r="H223" s="106" t="b">
        <v>0</v>
      </c>
      <c r="I223" s="106" t="b">
        <v>0</v>
      </c>
      <c r="J223" s="106" t="b">
        <v>0</v>
      </c>
      <c r="K223" s="106" t="b">
        <v>0</v>
      </c>
      <c r="L223" s="106" t="b">
        <v>0</v>
      </c>
    </row>
    <row r="224" spans="1:12" ht="15">
      <c r="A224" s="108" t="s">
        <v>551</v>
      </c>
      <c r="B224" s="106" t="s">
        <v>764</v>
      </c>
      <c r="C224" s="106">
        <v>3</v>
      </c>
      <c r="D224" s="110">
        <v>0.0003182328129562487</v>
      </c>
      <c r="E224" s="110">
        <v>2.66096706339638</v>
      </c>
      <c r="F224" s="106" t="s">
        <v>2021</v>
      </c>
      <c r="G224" s="106" t="b">
        <v>0</v>
      </c>
      <c r="H224" s="106" t="b">
        <v>0</v>
      </c>
      <c r="I224" s="106" t="b">
        <v>0</v>
      </c>
      <c r="J224" s="106" t="b">
        <v>0</v>
      </c>
      <c r="K224" s="106" t="b">
        <v>0</v>
      </c>
      <c r="L224" s="106" t="b">
        <v>0</v>
      </c>
    </row>
    <row r="225" spans="1:12" ht="15">
      <c r="A225" s="108" t="s">
        <v>967</v>
      </c>
      <c r="B225" s="106" t="s">
        <v>968</v>
      </c>
      <c r="C225" s="106">
        <v>3</v>
      </c>
      <c r="D225" s="110">
        <v>0.0003591969706149835</v>
      </c>
      <c r="E225" s="110">
        <v>3.381126366802337</v>
      </c>
      <c r="F225" s="106" t="s">
        <v>2021</v>
      </c>
      <c r="G225" s="106" t="b">
        <v>0</v>
      </c>
      <c r="H225" s="106" t="b">
        <v>0</v>
      </c>
      <c r="I225" s="106" t="b">
        <v>0</v>
      </c>
      <c r="J225" s="106" t="b">
        <v>0</v>
      </c>
      <c r="K225" s="106" t="b">
        <v>0</v>
      </c>
      <c r="L225" s="106" t="b">
        <v>0</v>
      </c>
    </row>
    <row r="226" spans="1:12" ht="15">
      <c r="A226" s="108" t="s">
        <v>813</v>
      </c>
      <c r="B226" s="106" t="s">
        <v>690</v>
      </c>
      <c r="C226" s="106">
        <v>3</v>
      </c>
      <c r="D226" s="110">
        <v>0.0004292256606732918</v>
      </c>
      <c r="E226" s="110">
        <v>3.0411783051079864</v>
      </c>
      <c r="F226" s="106" t="s">
        <v>2021</v>
      </c>
      <c r="G226" s="106" t="b">
        <v>0</v>
      </c>
      <c r="H226" s="106" t="b">
        <v>0</v>
      </c>
      <c r="I226" s="106" t="b">
        <v>0</v>
      </c>
      <c r="J226" s="106" t="b">
        <v>0</v>
      </c>
      <c r="K226" s="106" t="b">
        <v>0</v>
      </c>
      <c r="L226" s="106" t="b">
        <v>0</v>
      </c>
    </row>
    <row r="227" spans="1:12" ht="15">
      <c r="A227" s="108" t="s">
        <v>690</v>
      </c>
      <c r="B227" s="106" t="s">
        <v>918</v>
      </c>
      <c r="C227" s="106">
        <v>3</v>
      </c>
      <c r="D227" s="110">
        <v>0.0004292256606732918</v>
      </c>
      <c r="E227" s="110">
        <v>3.1380883181160426</v>
      </c>
      <c r="F227" s="106" t="s">
        <v>2021</v>
      </c>
      <c r="G227" s="106" t="b">
        <v>0</v>
      </c>
      <c r="H227" s="106" t="b">
        <v>0</v>
      </c>
      <c r="I227" s="106" t="b">
        <v>0</v>
      </c>
      <c r="J227" s="106" t="b">
        <v>0</v>
      </c>
      <c r="K227" s="106" t="b">
        <v>0</v>
      </c>
      <c r="L227" s="106" t="b">
        <v>0</v>
      </c>
    </row>
    <row r="228" spans="1:12" ht="15">
      <c r="A228" s="108" t="s">
        <v>458</v>
      </c>
      <c r="B228" s="106" t="s">
        <v>720</v>
      </c>
      <c r="C228" s="106">
        <v>3</v>
      </c>
      <c r="D228" s="110">
        <v>0.0003182328129562487</v>
      </c>
      <c r="E228" s="110">
        <v>1.028341080402814</v>
      </c>
      <c r="F228" s="106" t="s">
        <v>2021</v>
      </c>
      <c r="G228" s="106" t="b">
        <v>0</v>
      </c>
      <c r="H228" s="106" t="b">
        <v>0</v>
      </c>
      <c r="I228" s="106" t="b">
        <v>0</v>
      </c>
      <c r="J228" s="106" t="b">
        <v>0</v>
      </c>
      <c r="K228" s="106" t="b">
        <v>0</v>
      </c>
      <c r="L228" s="106" t="b">
        <v>0</v>
      </c>
    </row>
    <row r="229" spans="1:12" ht="15">
      <c r="A229" s="108" t="s">
        <v>1225</v>
      </c>
      <c r="B229" s="106" t="s">
        <v>772</v>
      </c>
      <c r="C229" s="106">
        <v>3</v>
      </c>
      <c r="D229" s="110">
        <v>0.0003182328129562487</v>
      </c>
      <c r="E229" s="110">
        <v>3.329973844354956</v>
      </c>
      <c r="F229" s="106" t="s">
        <v>2021</v>
      </c>
      <c r="G229" s="106" t="b">
        <v>0</v>
      </c>
      <c r="H229" s="106" t="b">
        <v>0</v>
      </c>
      <c r="I229" s="106" t="b">
        <v>0</v>
      </c>
      <c r="J229" s="106" t="b">
        <v>0</v>
      </c>
      <c r="K229" s="106" t="b">
        <v>0</v>
      </c>
      <c r="L229" s="106" t="b">
        <v>0</v>
      </c>
    </row>
    <row r="230" spans="1:12" ht="15">
      <c r="A230" s="108" t="s">
        <v>458</v>
      </c>
      <c r="B230" s="106" t="s">
        <v>978</v>
      </c>
      <c r="C230" s="106">
        <v>3</v>
      </c>
      <c r="D230" s="110">
        <v>0.0003182328129562487</v>
      </c>
      <c r="E230" s="110">
        <v>1.2713791290891083</v>
      </c>
      <c r="F230" s="106" t="s">
        <v>2021</v>
      </c>
      <c r="G230" s="106" t="b">
        <v>0</v>
      </c>
      <c r="H230" s="106" t="b">
        <v>0</v>
      </c>
      <c r="I230" s="106" t="b">
        <v>0</v>
      </c>
      <c r="J230" s="106" t="b">
        <v>0</v>
      </c>
      <c r="K230" s="106" t="b">
        <v>0</v>
      </c>
      <c r="L230" s="106" t="b">
        <v>0</v>
      </c>
    </row>
    <row r="231" spans="1:12" ht="15">
      <c r="A231" s="108" t="s">
        <v>573</v>
      </c>
      <c r="B231" s="106" t="s">
        <v>460</v>
      </c>
      <c r="C231" s="106">
        <v>3</v>
      </c>
      <c r="D231" s="110">
        <v>0.0003182328129562487</v>
      </c>
      <c r="E231" s="110">
        <v>1.2605524355964872</v>
      </c>
      <c r="F231" s="106" t="s">
        <v>2021</v>
      </c>
      <c r="G231" s="106" t="b">
        <v>0</v>
      </c>
      <c r="H231" s="106" t="b">
        <v>0</v>
      </c>
      <c r="I231" s="106" t="b">
        <v>0</v>
      </c>
      <c r="J231" s="106" t="b">
        <v>0</v>
      </c>
      <c r="K231" s="106" t="b">
        <v>0</v>
      </c>
      <c r="L231" s="106" t="b">
        <v>0</v>
      </c>
    </row>
    <row r="232" spans="1:12" ht="15">
      <c r="A232" s="108" t="s">
        <v>535</v>
      </c>
      <c r="B232" s="106" t="s">
        <v>460</v>
      </c>
      <c r="C232" s="106">
        <v>3</v>
      </c>
      <c r="D232" s="110">
        <v>0.0003591969706149835</v>
      </c>
      <c r="E232" s="110">
        <v>1.1356136989881873</v>
      </c>
      <c r="F232" s="106" t="s">
        <v>2021</v>
      </c>
      <c r="G232" s="106" t="b">
        <v>0</v>
      </c>
      <c r="H232" s="106" t="b">
        <v>0</v>
      </c>
      <c r="I232" s="106" t="b">
        <v>0</v>
      </c>
      <c r="J232" s="106" t="b">
        <v>0</v>
      </c>
      <c r="K232" s="106" t="b">
        <v>0</v>
      </c>
      <c r="L232" s="106" t="b">
        <v>0</v>
      </c>
    </row>
    <row r="233" spans="1:12" ht="15">
      <c r="A233" s="108" t="s">
        <v>469</v>
      </c>
      <c r="B233" s="106" t="s">
        <v>270</v>
      </c>
      <c r="C233" s="106">
        <v>3</v>
      </c>
      <c r="D233" s="110">
        <v>0.0003182328129562487</v>
      </c>
      <c r="E233" s="110">
        <v>0.7657024139163933</v>
      </c>
      <c r="F233" s="106" t="s">
        <v>2021</v>
      </c>
      <c r="G233" s="106" t="b">
        <v>0</v>
      </c>
      <c r="H233" s="106" t="b">
        <v>0</v>
      </c>
      <c r="I233" s="106" t="b">
        <v>0</v>
      </c>
      <c r="J233" s="106" t="b">
        <v>0</v>
      </c>
      <c r="K233" s="106" t="b">
        <v>0</v>
      </c>
      <c r="L233" s="106" t="b">
        <v>0</v>
      </c>
    </row>
    <row r="234" spans="1:12" ht="15">
      <c r="A234" s="108" t="s">
        <v>458</v>
      </c>
      <c r="B234" s="106" t="s">
        <v>842</v>
      </c>
      <c r="C234" s="106">
        <v>3</v>
      </c>
      <c r="D234" s="110">
        <v>0.0003182328129562487</v>
      </c>
      <c r="E234" s="110">
        <v>1.174469116081052</v>
      </c>
      <c r="F234" s="106" t="s">
        <v>2021</v>
      </c>
      <c r="G234" s="106" t="b">
        <v>0</v>
      </c>
      <c r="H234" s="106" t="b">
        <v>0</v>
      </c>
      <c r="I234" s="106" t="b">
        <v>0</v>
      </c>
      <c r="J234" s="106" t="b">
        <v>0</v>
      </c>
      <c r="K234" s="106" t="b">
        <v>0</v>
      </c>
      <c r="L234" s="106" t="b">
        <v>0</v>
      </c>
    </row>
    <row r="235" spans="1:12" ht="15">
      <c r="A235" s="108" t="s">
        <v>459</v>
      </c>
      <c r="B235" s="106" t="s">
        <v>518</v>
      </c>
      <c r="C235" s="106">
        <v>3</v>
      </c>
      <c r="D235" s="110">
        <v>0.0003182328129562487</v>
      </c>
      <c r="E235" s="110">
        <v>0.8081821947158324</v>
      </c>
      <c r="F235" s="106" t="s">
        <v>2021</v>
      </c>
      <c r="G235" s="106" t="b">
        <v>0</v>
      </c>
      <c r="H235" s="106" t="b">
        <v>0</v>
      </c>
      <c r="I235" s="106" t="b">
        <v>0</v>
      </c>
      <c r="J235" s="106" t="b">
        <v>0</v>
      </c>
      <c r="K235" s="106" t="b">
        <v>0</v>
      </c>
      <c r="L235" s="106" t="b">
        <v>0</v>
      </c>
    </row>
    <row r="236" spans="1:12" ht="15">
      <c r="A236" s="108" t="s">
        <v>710</v>
      </c>
      <c r="B236" s="106" t="s">
        <v>480</v>
      </c>
      <c r="C236" s="106">
        <v>3</v>
      </c>
      <c r="D236" s="110">
        <v>0.0003182328129562487</v>
      </c>
      <c r="E236" s="110">
        <v>2.149083702417506</v>
      </c>
      <c r="F236" s="106" t="s">
        <v>2021</v>
      </c>
      <c r="G236" s="106" t="b">
        <v>0</v>
      </c>
      <c r="H236" s="106" t="b">
        <v>0</v>
      </c>
      <c r="I236" s="106" t="b">
        <v>0</v>
      </c>
      <c r="J236" s="106" t="b">
        <v>0</v>
      </c>
      <c r="K236" s="106" t="b">
        <v>0</v>
      </c>
      <c r="L236" s="106" t="b">
        <v>0</v>
      </c>
    </row>
    <row r="237" spans="1:12" ht="15">
      <c r="A237" s="108" t="s">
        <v>980</v>
      </c>
      <c r="B237" s="106" t="s">
        <v>626</v>
      </c>
      <c r="C237" s="106">
        <v>3</v>
      </c>
      <c r="D237" s="110">
        <v>0.0003591969706149835</v>
      </c>
      <c r="E237" s="110">
        <v>3.0289438486909743</v>
      </c>
      <c r="F237" s="106" t="s">
        <v>2021</v>
      </c>
      <c r="G237" s="106" t="b">
        <v>0</v>
      </c>
      <c r="H237" s="106" t="b">
        <v>0</v>
      </c>
      <c r="I237" s="106" t="b">
        <v>0</v>
      </c>
      <c r="J237" s="106" t="b">
        <v>0</v>
      </c>
      <c r="K237" s="106" t="b">
        <v>0</v>
      </c>
      <c r="L237" s="106" t="b">
        <v>0</v>
      </c>
    </row>
    <row r="238" spans="1:12" ht="15">
      <c r="A238" s="108" t="s">
        <v>461</v>
      </c>
      <c r="B238" s="106" t="s">
        <v>648</v>
      </c>
      <c r="C238" s="106">
        <v>3</v>
      </c>
      <c r="D238" s="110">
        <v>0.0003591969706149835</v>
      </c>
      <c r="E238" s="110">
        <v>1.6102743551601928</v>
      </c>
      <c r="F238" s="106" t="s">
        <v>2021</v>
      </c>
      <c r="G238" s="106" t="b">
        <v>0</v>
      </c>
      <c r="H238" s="106" t="b">
        <v>0</v>
      </c>
      <c r="I238" s="106" t="b">
        <v>0</v>
      </c>
      <c r="J238" s="106" t="b">
        <v>0</v>
      </c>
      <c r="K238" s="106" t="b">
        <v>0</v>
      </c>
      <c r="L238" s="106" t="b">
        <v>0</v>
      </c>
    </row>
    <row r="239" spans="1:12" ht="15">
      <c r="A239" s="108" t="s">
        <v>489</v>
      </c>
      <c r="B239" s="106" t="s">
        <v>618</v>
      </c>
      <c r="C239" s="106">
        <v>3</v>
      </c>
      <c r="D239" s="110">
        <v>0.0003591969706149835</v>
      </c>
      <c r="E239" s="110">
        <v>2.139642146184664</v>
      </c>
      <c r="F239" s="106" t="s">
        <v>2021</v>
      </c>
      <c r="G239" s="106" t="b">
        <v>0</v>
      </c>
      <c r="H239" s="106" t="b">
        <v>0</v>
      </c>
      <c r="I239" s="106" t="b">
        <v>0</v>
      </c>
      <c r="J239" s="106" t="b">
        <v>0</v>
      </c>
      <c r="K239" s="106" t="b">
        <v>0</v>
      </c>
      <c r="L239" s="106" t="b">
        <v>0</v>
      </c>
    </row>
    <row r="240" spans="1:12" ht="15">
      <c r="A240" s="108" t="s">
        <v>987</v>
      </c>
      <c r="B240" s="106" t="s">
        <v>458</v>
      </c>
      <c r="C240" s="106">
        <v>3</v>
      </c>
      <c r="D240" s="110">
        <v>0.0003182328129562487</v>
      </c>
      <c r="E240" s="110">
        <v>1.2722232391350237</v>
      </c>
      <c r="F240" s="106" t="s">
        <v>2021</v>
      </c>
      <c r="G240" s="106" t="b">
        <v>0</v>
      </c>
      <c r="H240" s="106" t="b">
        <v>0</v>
      </c>
      <c r="I240" s="106" t="b">
        <v>0</v>
      </c>
      <c r="J240" s="106" t="b">
        <v>0</v>
      </c>
      <c r="K240" s="106" t="b">
        <v>0</v>
      </c>
      <c r="L240" s="106" t="b">
        <v>0</v>
      </c>
    </row>
    <row r="241" spans="1:12" ht="15">
      <c r="A241" s="108" t="s">
        <v>468</v>
      </c>
      <c r="B241" s="106" t="s">
        <v>990</v>
      </c>
      <c r="C241" s="106">
        <v>3</v>
      </c>
      <c r="D241" s="110">
        <v>0.0003182328129562487</v>
      </c>
      <c r="E241" s="110">
        <v>2.2123343464881553</v>
      </c>
      <c r="F241" s="106" t="s">
        <v>2021</v>
      </c>
      <c r="G241" s="106" t="b">
        <v>0</v>
      </c>
      <c r="H241" s="106" t="b">
        <v>0</v>
      </c>
      <c r="I241" s="106" t="b">
        <v>0</v>
      </c>
      <c r="J241" s="106" t="b">
        <v>0</v>
      </c>
      <c r="K241" s="106" t="b">
        <v>0</v>
      </c>
      <c r="L241" s="106" t="b">
        <v>0</v>
      </c>
    </row>
    <row r="242" spans="1:12" ht="15">
      <c r="A242" s="108" t="s">
        <v>459</v>
      </c>
      <c r="B242" s="106" t="s">
        <v>540</v>
      </c>
      <c r="C242" s="106">
        <v>3</v>
      </c>
      <c r="D242" s="110">
        <v>0.0003182328129562487</v>
      </c>
      <c r="E242" s="110">
        <v>0.8828158130127365</v>
      </c>
      <c r="F242" s="106" t="s">
        <v>2021</v>
      </c>
      <c r="G242" s="106" t="b">
        <v>0</v>
      </c>
      <c r="H242" s="106" t="b">
        <v>0</v>
      </c>
      <c r="I242" s="106" t="b">
        <v>0</v>
      </c>
      <c r="J242" s="106" t="b">
        <v>0</v>
      </c>
      <c r="K242" s="106" t="b">
        <v>0</v>
      </c>
      <c r="L242" s="106" t="b">
        <v>0</v>
      </c>
    </row>
    <row r="243" spans="1:12" ht="15">
      <c r="A243" s="108" t="s">
        <v>532</v>
      </c>
      <c r="B243" s="106" t="s">
        <v>509</v>
      </c>
      <c r="C243" s="106">
        <v>3</v>
      </c>
      <c r="D243" s="110">
        <v>0.0004292256606732918</v>
      </c>
      <c r="E243" s="110">
        <v>2.0123747472577818</v>
      </c>
      <c r="F243" s="106" t="s">
        <v>2021</v>
      </c>
      <c r="G243" s="106" t="b">
        <v>0</v>
      </c>
      <c r="H243" s="106" t="b">
        <v>0</v>
      </c>
      <c r="I243" s="106" t="b">
        <v>0</v>
      </c>
      <c r="J243" s="106" t="b">
        <v>0</v>
      </c>
      <c r="K243" s="106" t="b">
        <v>0</v>
      </c>
      <c r="L243" s="106" t="b">
        <v>0</v>
      </c>
    </row>
    <row r="244" spans="1:12" ht="15">
      <c r="A244" s="108" t="s">
        <v>509</v>
      </c>
      <c r="B244" s="106" t="s">
        <v>467</v>
      </c>
      <c r="C244" s="106">
        <v>3</v>
      </c>
      <c r="D244" s="110">
        <v>0.0004292256606732918</v>
      </c>
      <c r="E244" s="110">
        <v>1.4504319791378018</v>
      </c>
      <c r="F244" s="106" t="s">
        <v>2021</v>
      </c>
      <c r="G244" s="106" t="b">
        <v>0</v>
      </c>
      <c r="H244" s="106" t="b">
        <v>0</v>
      </c>
      <c r="I244" s="106" t="b">
        <v>0</v>
      </c>
      <c r="J244" s="106" t="b">
        <v>0</v>
      </c>
      <c r="K244" s="106" t="b">
        <v>0</v>
      </c>
      <c r="L244" s="106" t="b">
        <v>0</v>
      </c>
    </row>
    <row r="245" spans="1:12" ht="15">
      <c r="A245" s="108" t="s">
        <v>512</v>
      </c>
      <c r="B245" s="106" t="s">
        <v>490</v>
      </c>
      <c r="C245" s="106">
        <v>3</v>
      </c>
      <c r="D245" s="110">
        <v>0.0004292256606732918</v>
      </c>
      <c r="E245" s="110">
        <v>1.7859058000046801</v>
      </c>
      <c r="F245" s="106" t="s">
        <v>2021</v>
      </c>
      <c r="G245" s="106" t="b">
        <v>0</v>
      </c>
      <c r="H245" s="106" t="b">
        <v>0</v>
      </c>
      <c r="I245" s="106" t="b">
        <v>0</v>
      </c>
      <c r="J245" s="106" t="b">
        <v>0</v>
      </c>
      <c r="K245" s="106" t="b">
        <v>0</v>
      </c>
      <c r="L245" s="106" t="b">
        <v>0</v>
      </c>
    </row>
    <row r="246" spans="1:12" ht="15">
      <c r="A246" s="108" t="s">
        <v>509</v>
      </c>
      <c r="B246" s="106" t="s">
        <v>493</v>
      </c>
      <c r="C246" s="106">
        <v>3</v>
      </c>
      <c r="D246" s="110">
        <v>0.0003591969706149835</v>
      </c>
      <c r="E246" s="110">
        <v>1.8114599044770683</v>
      </c>
      <c r="F246" s="106" t="s">
        <v>2021</v>
      </c>
      <c r="G246" s="106" t="b">
        <v>0</v>
      </c>
      <c r="H246" s="106" t="b">
        <v>0</v>
      </c>
      <c r="I246" s="106" t="b">
        <v>0</v>
      </c>
      <c r="J246" s="106" t="b">
        <v>0</v>
      </c>
      <c r="K246" s="106" t="b">
        <v>0</v>
      </c>
      <c r="L246" s="106" t="b">
        <v>0</v>
      </c>
    </row>
    <row r="247" spans="1:12" ht="15">
      <c r="A247" s="108" t="s">
        <v>652</v>
      </c>
      <c r="B247" s="106" t="s">
        <v>527</v>
      </c>
      <c r="C247" s="106">
        <v>3</v>
      </c>
      <c r="D247" s="110">
        <v>0.0003591969706149835</v>
      </c>
      <c r="E247" s="110">
        <v>2.4268838573630123</v>
      </c>
      <c r="F247" s="106" t="s">
        <v>2021</v>
      </c>
      <c r="G247" s="106" t="b">
        <v>0</v>
      </c>
      <c r="H247" s="106" t="b">
        <v>0</v>
      </c>
      <c r="I247" s="106" t="b">
        <v>0</v>
      </c>
      <c r="J247" s="106" t="b">
        <v>0</v>
      </c>
      <c r="K247" s="106" t="b">
        <v>0</v>
      </c>
      <c r="L247" s="106" t="b">
        <v>0</v>
      </c>
    </row>
    <row r="248" spans="1:12" ht="15">
      <c r="A248" s="108" t="s">
        <v>527</v>
      </c>
      <c r="B248" s="106" t="s">
        <v>992</v>
      </c>
      <c r="C248" s="106">
        <v>3</v>
      </c>
      <c r="D248" s="110">
        <v>0.0003591969706149835</v>
      </c>
      <c r="E248" s="110">
        <v>2.7279138530269935</v>
      </c>
      <c r="F248" s="106" t="s">
        <v>2021</v>
      </c>
      <c r="G248" s="106" t="b">
        <v>0</v>
      </c>
      <c r="H248" s="106" t="b">
        <v>0</v>
      </c>
      <c r="I248" s="106" t="b">
        <v>0</v>
      </c>
      <c r="J248" s="106" t="b">
        <v>0</v>
      </c>
      <c r="K248" s="106" t="b">
        <v>0</v>
      </c>
      <c r="L248" s="106" t="b">
        <v>0</v>
      </c>
    </row>
    <row r="249" spans="1:12" ht="15">
      <c r="A249" s="108" t="s">
        <v>575</v>
      </c>
      <c r="B249" s="106" t="s">
        <v>993</v>
      </c>
      <c r="C249" s="106">
        <v>3</v>
      </c>
      <c r="D249" s="110">
        <v>0.0004292256606732918</v>
      </c>
      <c r="E249" s="110">
        <v>2.904005112082675</v>
      </c>
      <c r="F249" s="106" t="s">
        <v>2021</v>
      </c>
      <c r="G249" s="106" t="b">
        <v>0</v>
      </c>
      <c r="H249" s="106" t="b">
        <v>0</v>
      </c>
      <c r="I249" s="106" t="b">
        <v>0</v>
      </c>
      <c r="J249" s="106" t="b">
        <v>0</v>
      </c>
      <c r="K249" s="106" t="b">
        <v>0</v>
      </c>
      <c r="L249" s="106" t="b">
        <v>0</v>
      </c>
    </row>
    <row r="250" spans="1:12" ht="15">
      <c r="A250" s="108" t="s">
        <v>578</v>
      </c>
      <c r="B250" s="106" t="s">
        <v>723</v>
      </c>
      <c r="C250" s="106">
        <v>3</v>
      </c>
      <c r="D250" s="110">
        <v>0.0004292256606732918</v>
      </c>
      <c r="E250" s="110">
        <v>2.69875562428578</v>
      </c>
      <c r="F250" s="106" t="s">
        <v>2021</v>
      </c>
      <c r="G250" s="106" t="b">
        <v>0</v>
      </c>
      <c r="H250" s="106" t="b">
        <v>0</v>
      </c>
      <c r="I250" s="106" t="b">
        <v>0</v>
      </c>
      <c r="J250" s="106" t="b">
        <v>0</v>
      </c>
      <c r="K250" s="106" t="b">
        <v>0</v>
      </c>
      <c r="L250" s="106" t="b">
        <v>0</v>
      </c>
    </row>
    <row r="251" spans="1:12" ht="15">
      <c r="A251" s="108" t="s">
        <v>512</v>
      </c>
      <c r="B251" s="106" t="s">
        <v>855</v>
      </c>
      <c r="C251" s="106">
        <v>3</v>
      </c>
      <c r="D251" s="110">
        <v>0.0004292256606732918</v>
      </c>
      <c r="E251" s="110">
        <v>2.5640570503883238</v>
      </c>
      <c r="F251" s="106" t="s">
        <v>2021</v>
      </c>
      <c r="G251" s="106" t="b">
        <v>0</v>
      </c>
      <c r="H251" s="106" t="b">
        <v>0</v>
      </c>
      <c r="I251" s="106" t="b">
        <v>0</v>
      </c>
      <c r="J251" s="106" t="b">
        <v>0</v>
      </c>
      <c r="K251" s="106" t="b">
        <v>0</v>
      </c>
      <c r="L251" s="106" t="b">
        <v>0</v>
      </c>
    </row>
    <row r="252" spans="1:12" ht="15">
      <c r="A252" s="108" t="s">
        <v>462</v>
      </c>
      <c r="B252" s="106" t="s">
        <v>556</v>
      </c>
      <c r="C252" s="106">
        <v>3</v>
      </c>
      <c r="D252" s="110">
        <v>0.0003591969706149835</v>
      </c>
      <c r="E252" s="110">
        <v>1.4259800183647677</v>
      </c>
      <c r="F252" s="106" t="s">
        <v>2021</v>
      </c>
      <c r="G252" s="106" t="b">
        <v>0</v>
      </c>
      <c r="H252" s="106" t="b">
        <v>0</v>
      </c>
      <c r="I252" s="106" t="b">
        <v>0</v>
      </c>
      <c r="J252" s="106" t="b">
        <v>0</v>
      </c>
      <c r="K252" s="106" t="b">
        <v>0</v>
      </c>
      <c r="L252" s="106" t="b">
        <v>0</v>
      </c>
    </row>
    <row r="253" spans="1:12" ht="15">
      <c r="A253" s="108" t="s">
        <v>504</v>
      </c>
      <c r="B253" s="106" t="s">
        <v>461</v>
      </c>
      <c r="C253" s="106">
        <v>3</v>
      </c>
      <c r="D253" s="110">
        <v>0.0003182328129562487</v>
      </c>
      <c r="E253" s="110">
        <v>1.1709416613299302</v>
      </c>
      <c r="F253" s="106" t="s">
        <v>2021</v>
      </c>
      <c r="G253" s="106" t="b">
        <v>0</v>
      </c>
      <c r="H253" s="106" t="b">
        <v>0</v>
      </c>
      <c r="I253" s="106" t="b">
        <v>0</v>
      </c>
      <c r="J253" s="106" t="b">
        <v>0</v>
      </c>
      <c r="K253" s="106" t="b">
        <v>0</v>
      </c>
      <c r="L253" s="106" t="b">
        <v>0</v>
      </c>
    </row>
    <row r="254" spans="1:12" ht="15">
      <c r="A254" s="108" t="s">
        <v>999</v>
      </c>
      <c r="B254" s="106" t="s">
        <v>1268</v>
      </c>
      <c r="C254" s="106">
        <v>3</v>
      </c>
      <c r="D254" s="110">
        <v>0.0004292256606732918</v>
      </c>
      <c r="E254" s="110">
        <v>3.506065103410637</v>
      </c>
      <c r="F254" s="106" t="s">
        <v>2021</v>
      </c>
      <c r="G254" s="106" t="b">
        <v>0</v>
      </c>
      <c r="H254" s="106" t="b">
        <v>0</v>
      </c>
      <c r="I254" s="106" t="b">
        <v>0</v>
      </c>
      <c r="J254" s="106" t="b">
        <v>0</v>
      </c>
      <c r="K254" s="106" t="b">
        <v>0</v>
      </c>
      <c r="L254" s="106" t="b">
        <v>0</v>
      </c>
    </row>
    <row r="255" spans="1:12" ht="15">
      <c r="A255" s="108" t="s">
        <v>681</v>
      </c>
      <c r="B255" s="106" t="s">
        <v>465</v>
      </c>
      <c r="C255" s="106">
        <v>3</v>
      </c>
      <c r="D255" s="110">
        <v>0.0003591969706149835</v>
      </c>
      <c r="E255" s="110">
        <v>1.8496474497600819</v>
      </c>
      <c r="F255" s="106" t="s">
        <v>2021</v>
      </c>
      <c r="G255" s="106" t="b">
        <v>0</v>
      </c>
      <c r="H255" s="106" t="b">
        <v>0</v>
      </c>
      <c r="I255" s="106" t="b">
        <v>0</v>
      </c>
      <c r="J255" s="106" t="b">
        <v>0</v>
      </c>
      <c r="K255" s="106" t="b">
        <v>0</v>
      </c>
      <c r="L255" s="106" t="b">
        <v>0</v>
      </c>
    </row>
    <row r="256" spans="1:12" ht="15">
      <c r="A256" s="108" t="s">
        <v>550</v>
      </c>
      <c r="B256" s="106" t="s">
        <v>681</v>
      </c>
      <c r="C256" s="106">
        <v>3</v>
      </c>
      <c r="D256" s="110">
        <v>0.0003591969706149835</v>
      </c>
      <c r="E256" s="110">
        <v>2.53602832678808</v>
      </c>
      <c r="F256" s="106" t="s">
        <v>2021</v>
      </c>
      <c r="G256" s="106" t="b">
        <v>0</v>
      </c>
      <c r="H256" s="106" t="b">
        <v>0</v>
      </c>
      <c r="I256" s="106" t="b">
        <v>0</v>
      </c>
      <c r="J256" s="106" t="b">
        <v>0</v>
      </c>
      <c r="K256" s="106" t="b">
        <v>0</v>
      </c>
      <c r="L256" s="106" t="b">
        <v>0</v>
      </c>
    </row>
    <row r="257" spans="1:12" ht="15">
      <c r="A257" s="108" t="s">
        <v>663</v>
      </c>
      <c r="B257" s="106" t="s">
        <v>1003</v>
      </c>
      <c r="C257" s="106">
        <v>3</v>
      </c>
      <c r="D257" s="110">
        <v>0.0003182328129562487</v>
      </c>
      <c r="E257" s="110">
        <v>3.0800963711383558</v>
      </c>
      <c r="F257" s="106" t="s">
        <v>2021</v>
      </c>
      <c r="G257" s="106" t="b">
        <v>0</v>
      </c>
      <c r="H257" s="106" t="b">
        <v>0</v>
      </c>
      <c r="I257" s="106" t="b">
        <v>0</v>
      </c>
      <c r="J257" s="106" t="b">
        <v>0</v>
      </c>
      <c r="K257" s="106" t="b">
        <v>0</v>
      </c>
      <c r="L257" s="106" t="b">
        <v>0</v>
      </c>
    </row>
    <row r="258" spans="1:12" ht="15">
      <c r="A258" s="108" t="s">
        <v>1003</v>
      </c>
      <c r="B258" s="106" t="s">
        <v>540</v>
      </c>
      <c r="C258" s="106">
        <v>3</v>
      </c>
      <c r="D258" s="110">
        <v>0.0003182328129562487</v>
      </c>
      <c r="E258" s="110">
        <v>2.7790663754743745</v>
      </c>
      <c r="F258" s="106" t="s">
        <v>2021</v>
      </c>
      <c r="G258" s="106" t="b">
        <v>0</v>
      </c>
      <c r="H258" s="106" t="b">
        <v>0</v>
      </c>
      <c r="I258" s="106" t="b">
        <v>0</v>
      </c>
      <c r="J258" s="106" t="b">
        <v>0</v>
      </c>
      <c r="K258" s="106" t="b">
        <v>0</v>
      </c>
      <c r="L258" s="106" t="b">
        <v>0</v>
      </c>
    </row>
    <row r="259" spans="1:12" ht="15">
      <c r="A259" s="108" t="s">
        <v>504</v>
      </c>
      <c r="B259" s="106" t="s">
        <v>458</v>
      </c>
      <c r="C259" s="106">
        <v>3</v>
      </c>
      <c r="D259" s="110">
        <v>0.0003182328129562487</v>
      </c>
      <c r="E259" s="110">
        <v>0.5318605496407799</v>
      </c>
      <c r="F259" s="106" t="s">
        <v>2021</v>
      </c>
      <c r="G259" s="106" t="b">
        <v>0</v>
      </c>
      <c r="H259" s="106" t="b">
        <v>0</v>
      </c>
      <c r="I259" s="106" t="b">
        <v>0</v>
      </c>
      <c r="J259" s="106" t="b">
        <v>0</v>
      </c>
      <c r="K259" s="106" t="b">
        <v>0</v>
      </c>
      <c r="L259" s="106" t="b">
        <v>0</v>
      </c>
    </row>
    <row r="260" spans="1:12" ht="15">
      <c r="A260" s="108" t="s">
        <v>461</v>
      </c>
      <c r="B260" s="106" t="s">
        <v>270</v>
      </c>
      <c r="C260" s="106">
        <v>3</v>
      </c>
      <c r="D260" s="110">
        <v>0.0003591969706149835</v>
      </c>
      <c r="E260" s="110">
        <v>0.43418309610451167</v>
      </c>
      <c r="F260" s="106" t="s">
        <v>2021</v>
      </c>
      <c r="G260" s="106" t="b">
        <v>0</v>
      </c>
      <c r="H260" s="106" t="b">
        <v>0</v>
      </c>
      <c r="I260" s="106" t="b">
        <v>0</v>
      </c>
      <c r="J260" s="106" t="b">
        <v>0</v>
      </c>
      <c r="K260" s="106" t="b">
        <v>0</v>
      </c>
      <c r="L260" s="106" t="b">
        <v>0</v>
      </c>
    </row>
    <row r="261" spans="1:12" ht="15">
      <c r="A261" s="108" t="s">
        <v>508</v>
      </c>
      <c r="B261" s="106" t="s">
        <v>501</v>
      </c>
      <c r="C261" s="106">
        <v>3</v>
      </c>
      <c r="D261" s="110">
        <v>0.0004292256606732918</v>
      </c>
      <c r="E261" s="110">
        <v>1.8810958326184628</v>
      </c>
      <c r="F261" s="106" t="s">
        <v>2021</v>
      </c>
      <c r="G261" s="106" t="b">
        <v>0</v>
      </c>
      <c r="H261" s="106" t="b">
        <v>0</v>
      </c>
      <c r="I261" s="106" t="b">
        <v>0</v>
      </c>
      <c r="J261" s="106" t="b">
        <v>0</v>
      </c>
      <c r="K261" s="106" t="b">
        <v>0</v>
      </c>
      <c r="L261" s="106" t="b">
        <v>0</v>
      </c>
    </row>
    <row r="262" spans="1:12" ht="15">
      <c r="A262" s="108" t="s">
        <v>770</v>
      </c>
      <c r="B262" s="106" t="s">
        <v>1296</v>
      </c>
      <c r="C262" s="106">
        <v>3</v>
      </c>
      <c r="D262" s="110">
        <v>0.0003591969706149835</v>
      </c>
      <c r="E262" s="110">
        <v>3.329973844354956</v>
      </c>
      <c r="F262" s="106" t="s">
        <v>2021</v>
      </c>
      <c r="G262" s="106" t="b">
        <v>0</v>
      </c>
      <c r="H262" s="106" t="b">
        <v>0</v>
      </c>
      <c r="I262" s="106" t="b">
        <v>0</v>
      </c>
      <c r="J262" s="106" t="b">
        <v>0</v>
      </c>
      <c r="K262" s="106" t="b">
        <v>0</v>
      </c>
      <c r="L262" s="106" t="b">
        <v>0</v>
      </c>
    </row>
    <row r="263" spans="1:12" ht="15">
      <c r="A263" s="108" t="s">
        <v>481</v>
      </c>
      <c r="B263" s="106" t="s">
        <v>483</v>
      </c>
      <c r="C263" s="106">
        <v>3</v>
      </c>
      <c r="D263" s="110">
        <v>0.0003182328129562487</v>
      </c>
      <c r="E263" s="110">
        <v>1.4256791562246416</v>
      </c>
      <c r="F263" s="106" t="s">
        <v>2021</v>
      </c>
      <c r="G263" s="106" t="b">
        <v>0</v>
      </c>
      <c r="H263" s="106" t="b">
        <v>0</v>
      </c>
      <c r="I263" s="106" t="b">
        <v>0</v>
      </c>
      <c r="J263" s="106" t="b">
        <v>0</v>
      </c>
      <c r="K263" s="106" t="b">
        <v>0</v>
      </c>
      <c r="L263" s="106" t="b">
        <v>0</v>
      </c>
    </row>
    <row r="264" spans="1:12" ht="15">
      <c r="A264" s="108" t="s">
        <v>459</v>
      </c>
      <c r="B264" s="106" t="s">
        <v>821</v>
      </c>
      <c r="C264" s="106">
        <v>3</v>
      </c>
      <c r="D264" s="110">
        <v>0.0004292256606732918</v>
      </c>
      <c r="E264" s="110">
        <v>1.3879657913326426</v>
      </c>
      <c r="F264" s="106" t="s">
        <v>2021</v>
      </c>
      <c r="G264" s="106" t="b">
        <v>0</v>
      </c>
      <c r="H264" s="106" t="b">
        <v>0</v>
      </c>
      <c r="I264" s="106" t="b">
        <v>0</v>
      </c>
      <c r="J264" s="106" t="b">
        <v>0</v>
      </c>
      <c r="K264" s="106" t="b">
        <v>0</v>
      </c>
      <c r="L264" s="106" t="b">
        <v>0</v>
      </c>
    </row>
    <row r="265" spans="1:12" ht="15">
      <c r="A265" s="108" t="s">
        <v>466</v>
      </c>
      <c r="B265" s="106" t="s">
        <v>1299</v>
      </c>
      <c r="C265" s="106">
        <v>3</v>
      </c>
      <c r="D265" s="110">
        <v>0.0004292256606732918</v>
      </c>
      <c r="E265" s="110">
        <v>2.282050292037773</v>
      </c>
      <c r="F265" s="106" t="s">
        <v>2021</v>
      </c>
      <c r="G265" s="106" t="b">
        <v>0</v>
      </c>
      <c r="H265" s="106" t="b">
        <v>0</v>
      </c>
      <c r="I265" s="106" t="b">
        <v>0</v>
      </c>
      <c r="J265" s="106" t="b">
        <v>0</v>
      </c>
      <c r="K265" s="106" t="b">
        <v>0</v>
      </c>
      <c r="L265" s="106" t="b">
        <v>0</v>
      </c>
    </row>
    <row r="266" spans="1:12" ht="15">
      <c r="A266" s="108" t="s">
        <v>1304</v>
      </c>
      <c r="B266" s="106" t="s">
        <v>461</v>
      </c>
      <c r="C266" s="106">
        <v>3</v>
      </c>
      <c r="D266" s="110">
        <v>0.0004292256606732918</v>
      </c>
      <c r="E266" s="110">
        <v>2.036243087432474</v>
      </c>
      <c r="F266" s="106" t="s">
        <v>2021</v>
      </c>
      <c r="G266" s="106" t="b">
        <v>0</v>
      </c>
      <c r="H266" s="106" t="b">
        <v>0</v>
      </c>
      <c r="I266" s="106" t="b">
        <v>0</v>
      </c>
      <c r="J266" s="106" t="b">
        <v>0</v>
      </c>
      <c r="K266" s="106" t="b">
        <v>0</v>
      </c>
      <c r="L266" s="106" t="b">
        <v>0</v>
      </c>
    </row>
    <row r="267" spans="1:12" ht="15">
      <c r="A267" s="108" t="s">
        <v>591</v>
      </c>
      <c r="B267" s="106" t="s">
        <v>678</v>
      </c>
      <c r="C267" s="106">
        <v>3</v>
      </c>
      <c r="D267" s="110">
        <v>0.0004292256606732918</v>
      </c>
      <c r="E267" s="110">
        <v>2.6407636773080934</v>
      </c>
      <c r="F267" s="106" t="s">
        <v>2021</v>
      </c>
      <c r="G267" s="106" t="b">
        <v>0</v>
      </c>
      <c r="H267" s="106" t="b">
        <v>0</v>
      </c>
      <c r="I267" s="106" t="b">
        <v>0</v>
      </c>
      <c r="J267" s="106" t="b">
        <v>0</v>
      </c>
      <c r="K267" s="106" t="b">
        <v>0</v>
      </c>
      <c r="L267" s="106" t="b">
        <v>0</v>
      </c>
    </row>
    <row r="268" spans="1:12" ht="15">
      <c r="A268" s="108" t="s">
        <v>832</v>
      </c>
      <c r="B268" s="106" t="s">
        <v>1307</v>
      </c>
      <c r="C268" s="106">
        <v>3</v>
      </c>
      <c r="D268" s="110">
        <v>0.0004292256606732918</v>
      </c>
      <c r="E268" s="110">
        <v>3.4091550904025807</v>
      </c>
      <c r="F268" s="106" t="s">
        <v>2021</v>
      </c>
      <c r="G268" s="106" t="b">
        <v>0</v>
      </c>
      <c r="H268" s="106" t="b">
        <v>0</v>
      </c>
      <c r="I268" s="106" t="b">
        <v>0</v>
      </c>
      <c r="J268" s="106" t="b">
        <v>0</v>
      </c>
      <c r="K268" s="106" t="b">
        <v>0</v>
      </c>
      <c r="L268" s="106" t="b">
        <v>0</v>
      </c>
    </row>
    <row r="269" spans="1:12" ht="15">
      <c r="A269" s="108" t="s">
        <v>1012</v>
      </c>
      <c r="B269" s="106" t="s">
        <v>1013</v>
      </c>
      <c r="C269" s="106">
        <v>3</v>
      </c>
      <c r="D269" s="110">
        <v>0.0004292256606732918</v>
      </c>
      <c r="E269" s="110">
        <v>3.381126366802337</v>
      </c>
      <c r="F269" s="106" t="s">
        <v>2021</v>
      </c>
      <c r="G269" s="106" t="b">
        <v>0</v>
      </c>
      <c r="H269" s="106" t="b">
        <v>0</v>
      </c>
      <c r="I269" s="106" t="b">
        <v>0</v>
      </c>
      <c r="J269" s="106" t="b">
        <v>0</v>
      </c>
      <c r="K269" s="106" t="b">
        <v>0</v>
      </c>
      <c r="L269" s="106" t="b">
        <v>0</v>
      </c>
    </row>
    <row r="270" spans="1:12" ht="15">
      <c r="A270" s="108" t="s">
        <v>682</v>
      </c>
      <c r="B270" s="106" t="s">
        <v>458</v>
      </c>
      <c r="C270" s="106">
        <v>3</v>
      </c>
      <c r="D270" s="110">
        <v>0.0004292256606732918</v>
      </c>
      <c r="E270" s="110">
        <v>0.9711932434710425</v>
      </c>
      <c r="F270" s="106" t="s">
        <v>2021</v>
      </c>
      <c r="G270" s="106" t="b">
        <v>0</v>
      </c>
      <c r="H270" s="106" t="b">
        <v>0</v>
      </c>
      <c r="I270" s="106" t="b">
        <v>0</v>
      </c>
      <c r="J270" s="106" t="b">
        <v>0</v>
      </c>
      <c r="K270" s="106" t="b">
        <v>0</v>
      </c>
      <c r="L270" s="106" t="b">
        <v>0</v>
      </c>
    </row>
    <row r="271" spans="1:12" ht="15">
      <c r="A271" s="108" t="s">
        <v>863</v>
      </c>
      <c r="B271" s="106" t="s">
        <v>1310</v>
      </c>
      <c r="C271" s="106">
        <v>3</v>
      </c>
      <c r="D271" s="110">
        <v>0.0004292256606732918</v>
      </c>
      <c r="E271" s="110">
        <v>3.4091550904025807</v>
      </c>
      <c r="F271" s="106" t="s">
        <v>2021</v>
      </c>
      <c r="G271" s="106" t="b">
        <v>0</v>
      </c>
      <c r="H271" s="106" t="b">
        <v>0</v>
      </c>
      <c r="I271" s="106" t="b">
        <v>0</v>
      </c>
      <c r="J271" s="106" t="b">
        <v>0</v>
      </c>
      <c r="K271" s="106" t="b">
        <v>0</v>
      </c>
      <c r="L271" s="106" t="b">
        <v>0</v>
      </c>
    </row>
    <row r="272" spans="1:12" ht="15">
      <c r="A272" s="108" t="s">
        <v>1015</v>
      </c>
      <c r="B272" s="106" t="s">
        <v>608</v>
      </c>
      <c r="C272" s="106">
        <v>3</v>
      </c>
      <c r="D272" s="110">
        <v>0.0004292256606732918</v>
      </c>
      <c r="E272" s="110">
        <v>2.9831863581302995</v>
      </c>
      <c r="F272" s="106" t="s">
        <v>2021</v>
      </c>
      <c r="G272" s="106" t="b">
        <v>0</v>
      </c>
      <c r="H272" s="106" t="b">
        <v>0</v>
      </c>
      <c r="I272" s="106" t="b">
        <v>0</v>
      </c>
      <c r="J272" s="106" t="b">
        <v>0</v>
      </c>
      <c r="K272" s="106" t="b">
        <v>0</v>
      </c>
      <c r="L272" s="106" t="b">
        <v>0</v>
      </c>
    </row>
    <row r="273" spans="1:12" ht="15">
      <c r="A273" s="108" t="s">
        <v>458</v>
      </c>
      <c r="B273" s="106" t="s">
        <v>506</v>
      </c>
      <c r="C273" s="106">
        <v>3</v>
      </c>
      <c r="D273" s="110">
        <v>0.0004292256606732918</v>
      </c>
      <c r="E273" s="110">
        <v>0.5310164395948646</v>
      </c>
      <c r="F273" s="106" t="s">
        <v>2021</v>
      </c>
      <c r="G273" s="106" t="b">
        <v>0</v>
      </c>
      <c r="H273" s="106" t="b">
        <v>0</v>
      </c>
      <c r="I273" s="106" t="b">
        <v>0</v>
      </c>
      <c r="J273" s="106" t="b">
        <v>0</v>
      </c>
      <c r="K273" s="106" t="b">
        <v>0</v>
      </c>
      <c r="L273" s="106" t="b">
        <v>0</v>
      </c>
    </row>
    <row r="274" spans="1:12" ht="15">
      <c r="A274" s="108" t="s">
        <v>463</v>
      </c>
      <c r="B274" s="106" t="s">
        <v>270</v>
      </c>
      <c r="C274" s="106">
        <v>2</v>
      </c>
      <c r="D274" s="110">
        <v>0.00023946464707665565</v>
      </c>
      <c r="E274" s="110">
        <v>0.42148882547630606</v>
      </c>
      <c r="F274" s="106" t="s">
        <v>2021</v>
      </c>
      <c r="G274" s="106" t="b">
        <v>0</v>
      </c>
      <c r="H274" s="106" t="b">
        <v>0</v>
      </c>
      <c r="I274" s="106" t="b">
        <v>0</v>
      </c>
      <c r="J274" s="106" t="b">
        <v>0</v>
      </c>
      <c r="K274" s="106" t="b">
        <v>0</v>
      </c>
      <c r="L274" s="106" t="b">
        <v>0</v>
      </c>
    </row>
    <row r="275" spans="1:12" ht="15">
      <c r="A275" s="108" t="s">
        <v>868</v>
      </c>
      <c r="B275" s="106" t="s">
        <v>458</v>
      </c>
      <c r="C275" s="106">
        <v>2</v>
      </c>
      <c r="D275" s="110">
        <v>0.00023946464707665565</v>
      </c>
      <c r="E275" s="110">
        <v>1.0961319800793425</v>
      </c>
      <c r="F275" s="106" t="s">
        <v>2021</v>
      </c>
      <c r="G275" s="106" t="b">
        <v>0</v>
      </c>
      <c r="H275" s="106" t="b">
        <v>0</v>
      </c>
      <c r="I275" s="106" t="b">
        <v>0</v>
      </c>
      <c r="J275" s="106" t="b">
        <v>0</v>
      </c>
      <c r="K275" s="106" t="b">
        <v>0</v>
      </c>
      <c r="L275" s="106" t="b">
        <v>0</v>
      </c>
    </row>
    <row r="276" spans="1:12" ht="15">
      <c r="A276" s="108" t="s">
        <v>458</v>
      </c>
      <c r="B276" s="106" t="s">
        <v>1326</v>
      </c>
      <c r="C276" s="106">
        <v>2</v>
      </c>
      <c r="D276" s="110">
        <v>0.00023946464707665565</v>
      </c>
      <c r="E276" s="110">
        <v>1.3963178656974085</v>
      </c>
      <c r="F276" s="106" t="s">
        <v>2021</v>
      </c>
      <c r="G276" s="106" t="b">
        <v>0</v>
      </c>
      <c r="H276" s="106" t="b">
        <v>0</v>
      </c>
      <c r="I276" s="106" t="b">
        <v>0</v>
      </c>
      <c r="J276" s="106" t="b">
        <v>0</v>
      </c>
      <c r="K276" s="106" t="b">
        <v>0</v>
      </c>
      <c r="L276" s="106" t="b">
        <v>0</v>
      </c>
    </row>
    <row r="277" spans="1:12" ht="15">
      <c r="A277" s="108" t="s">
        <v>1018</v>
      </c>
      <c r="B277" s="106" t="s">
        <v>471</v>
      </c>
      <c r="C277" s="106">
        <v>2</v>
      </c>
      <c r="D277" s="110">
        <v>0.00023946464707665565</v>
      </c>
      <c r="E277" s="110">
        <v>2.2599359777472006</v>
      </c>
      <c r="F277" s="106" t="s">
        <v>2021</v>
      </c>
      <c r="G277" s="106" t="b">
        <v>0</v>
      </c>
      <c r="H277" s="106" t="b">
        <v>0</v>
      </c>
      <c r="I277" s="106" t="b">
        <v>0</v>
      </c>
      <c r="J277" s="106" t="b">
        <v>0</v>
      </c>
      <c r="K277" s="106" t="b">
        <v>0</v>
      </c>
      <c r="L277" s="106" t="b">
        <v>0</v>
      </c>
    </row>
    <row r="278" spans="1:12" ht="15">
      <c r="A278" s="108" t="s">
        <v>684</v>
      </c>
      <c r="B278" s="106" t="s">
        <v>1022</v>
      </c>
      <c r="C278" s="106">
        <v>2</v>
      </c>
      <c r="D278" s="110">
        <v>0.00023946464707665565</v>
      </c>
      <c r="E278" s="110">
        <v>3.0869357956686616</v>
      </c>
      <c r="F278" s="106" t="s">
        <v>2021</v>
      </c>
      <c r="G278" s="106" t="b">
        <v>0</v>
      </c>
      <c r="H278" s="106" t="b">
        <v>0</v>
      </c>
      <c r="I278" s="106" t="b">
        <v>0</v>
      </c>
      <c r="J278" s="106" t="b">
        <v>0</v>
      </c>
      <c r="K278" s="106" t="b">
        <v>0</v>
      </c>
      <c r="L278" s="106" t="b">
        <v>0</v>
      </c>
    </row>
    <row r="279" spans="1:12" ht="15">
      <c r="A279" s="108" t="s">
        <v>635</v>
      </c>
      <c r="B279" s="106" t="s">
        <v>1334</v>
      </c>
      <c r="C279" s="106">
        <v>2</v>
      </c>
      <c r="D279" s="110">
        <v>0.00023946464707665565</v>
      </c>
      <c r="E279" s="110">
        <v>3.2630270547243425</v>
      </c>
      <c r="F279" s="106" t="s">
        <v>2021</v>
      </c>
      <c r="G279" s="106" t="b">
        <v>0</v>
      </c>
      <c r="H279" s="106" t="b">
        <v>0</v>
      </c>
      <c r="I279" s="106" t="b">
        <v>0</v>
      </c>
      <c r="J279" s="106" t="b">
        <v>0</v>
      </c>
      <c r="K279" s="106" t="b">
        <v>0</v>
      </c>
      <c r="L279" s="106" t="b">
        <v>0</v>
      </c>
    </row>
    <row r="280" spans="1:12" ht="15">
      <c r="A280" s="108" t="s">
        <v>459</v>
      </c>
      <c r="B280" s="106" t="s">
        <v>727</v>
      </c>
      <c r="C280" s="106">
        <v>2</v>
      </c>
      <c r="D280" s="110">
        <v>0.00023946464707665565</v>
      </c>
      <c r="E280" s="110">
        <v>1.1326932862293366</v>
      </c>
      <c r="F280" s="106" t="s">
        <v>2021</v>
      </c>
      <c r="G280" s="106" t="b">
        <v>0</v>
      </c>
      <c r="H280" s="106" t="b">
        <v>0</v>
      </c>
      <c r="I280" s="106" t="b">
        <v>0</v>
      </c>
      <c r="J280" s="106" t="b">
        <v>0</v>
      </c>
      <c r="K280" s="106" t="b">
        <v>0</v>
      </c>
      <c r="L280" s="106" t="b">
        <v>0</v>
      </c>
    </row>
    <row r="281" spans="1:12" ht="15">
      <c r="A281" s="108" t="s">
        <v>727</v>
      </c>
      <c r="B281" s="106" t="s">
        <v>458</v>
      </c>
      <c r="C281" s="106">
        <v>2</v>
      </c>
      <c r="D281" s="110">
        <v>0.00023946464707665565</v>
      </c>
      <c r="E281" s="110">
        <v>0.9200407210236613</v>
      </c>
      <c r="F281" s="106" t="s">
        <v>2021</v>
      </c>
      <c r="G281" s="106" t="b">
        <v>0</v>
      </c>
      <c r="H281" s="106" t="b">
        <v>0</v>
      </c>
      <c r="I281" s="106" t="b">
        <v>0</v>
      </c>
      <c r="J281" s="106" t="b">
        <v>0</v>
      </c>
      <c r="K281" s="106" t="b">
        <v>0</v>
      </c>
      <c r="L281" s="106" t="b">
        <v>0</v>
      </c>
    </row>
    <row r="282" spans="1:12" ht="15">
      <c r="A282" s="108" t="s">
        <v>458</v>
      </c>
      <c r="B282" s="106" t="s">
        <v>1025</v>
      </c>
      <c r="C282" s="106">
        <v>2</v>
      </c>
      <c r="D282" s="110">
        <v>0.00023946464707665565</v>
      </c>
      <c r="E282" s="110">
        <v>1.220226606641727</v>
      </c>
      <c r="F282" s="106" t="s">
        <v>2021</v>
      </c>
      <c r="G282" s="106" t="b">
        <v>0</v>
      </c>
      <c r="H282" s="106" t="b">
        <v>0</v>
      </c>
      <c r="I282" s="106" t="b">
        <v>0</v>
      </c>
      <c r="J282" s="106" t="b">
        <v>0</v>
      </c>
      <c r="K282" s="106" t="b">
        <v>0</v>
      </c>
      <c r="L282" s="106" t="b">
        <v>0</v>
      </c>
    </row>
    <row r="283" spans="1:12" ht="15">
      <c r="A283" s="108" t="s">
        <v>458</v>
      </c>
      <c r="B283" s="106" t="s">
        <v>872</v>
      </c>
      <c r="C283" s="106">
        <v>2</v>
      </c>
      <c r="D283" s="110">
        <v>0.00023946464707665565</v>
      </c>
      <c r="E283" s="110">
        <v>1.0952878700334272</v>
      </c>
      <c r="F283" s="106" t="s">
        <v>2021</v>
      </c>
      <c r="G283" s="106" t="b">
        <v>0</v>
      </c>
      <c r="H283" s="106" t="b">
        <v>0</v>
      </c>
      <c r="I283" s="106" t="b">
        <v>0</v>
      </c>
      <c r="J283" s="106" t="b">
        <v>0</v>
      </c>
      <c r="K283" s="106" t="b">
        <v>0</v>
      </c>
      <c r="L283" s="106" t="b">
        <v>0</v>
      </c>
    </row>
    <row r="284" spans="1:12" ht="15">
      <c r="A284" s="108" t="s">
        <v>1344</v>
      </c>
      <c r="B284" s="106" t="s">
        <v>637</v>
      </c>
      <c r="C284" s="106">
        <v>2</v>
      </c>
      <c r="D284" s="110">
        <v>0.00023946464707665565</v>
      </c>
      <c r="E284" s="110">
        <v>3.2050351077466557</v>
      </c>
      <c r="F284" s="106" t="s">
        <v>2021</v>
      </c>
      <c r="G284" s="106" t="b">
        <v>0</v>
      </c>
      <c r="H284" s="106" t="b">
        <v>0</v>
      </c>
      <c r="I284" s="106" t="b">
        <v>0</v>
      </c>
      <c r="J284" s="106" t="b">
        <v>0</v>
      </c>
      <c r="K284" s="106" t="b">
        <v>0</v>
      </c>
      <c r="L284" s="106" t="b">
        <v>0</v>
      </c>
    </row>
    <row r="285" spans="1:12" ht="15">
      <c r="A285" s="108" t="s">
        <v>458</v>
      </c>
      <c r="B285" s="106" t="s">
        <v>1346</v>
      </c>
      <c r="C285" s="106">
        <v>2</v>
      </c>
      <c r="D285" s="110">
        <v>0.00023946464707665565</v>
      </c>
      <c r="E285" s="110">
        <v>1.3963178656974085</v>
      </c>
      <c r="F285" s="106" t="s">
        <v>2021</v>
      </c>
      <c r="G285" s="106" t="b">
        <v>0</v>
      </c>
      <c r="H285" s="106" t="b">
        <v>0</v>
      </c>
      <c r="I285" s="106" t="b">
        <v>0</v>
      </c>
      <c r="J285" s="106" t="b">
        <v>0</v>
      </c>
      <c r="K285" s="106" t="b">
        <v>0</v>
      </c>
      <c r="L285" s="106" t="b">
        <v>0</v>
      </c>
    </row>
    <row r="286" spans="1:12" ht="15">
      <c r="A286" s="108" t="s">
        <v>1346</v>
      </c>
      <c r="B286" s="106" t="s">
        <v>484</v>
      </c>
      <c r="C286" s="106">
        <v>2</v>
      </c>
      <c r="D286" s="110">
        <v>0.00023946464707665565</v>
      </c>
      <c r="E286" s="110">
        <v>2.551822593971312</v>
      </c>
      <c r="F286" s="106" t="s">
        <v>2021</v>
      </c>
      <c r="G286" s="106" t="b">
        <v>0</v>
      </c>
      <c r="H286" s="106" t="b">
        <v>0</v>
      </c>
      <c r="I286" s="106" t="b">
        <v>0</v>
      </c>
      <c r="J286" s="106" t="b">
        <v>0</v>
      </c>
      <c r="K286" s="106" t="b">
        <v>0</v>
      </c>
      <c r="L286" s="106" t="b">
        <v>0</v>
      </c>
    </row>
    <row r="287" spans="1:12" ht="15">
      <c r="A287" s="108" t="s">
        <v>638</v>
      </c>
      <c r="B287" s="106" t="s">
        <v>496</v>
      </c>
      <c r="C287" s="106">
        <v>2</v>
      </c>
      <c r="D287" s="110">
        <v>0.00023946464707665565</v>
      </c>
      <c r="E287" s="110">
        <v>2.091091755439819</v>
      </c>
      <c r="F287" s="106" t="s">
        <v>2021</v>
      </c>
      <c r="G287" s="106" t="b">
        <v>0</v>
      </c>
      <c r="H287" s="106" t="b">
        <v>0</v>
      </c>
      <c r="I287" s="106" t="b">
        <v>0</v>
      </c>
      <c r="J287" s="106" t="b">
        <v>0</v>
      </c>
      <c r="K287" s="106" t="b">
        <v>0</v>
      </c>
      <c r="L287" s="106" t="b">
        <v>0</v>
      </c>
    </row>
    <row r="288" spans="1:12" ht="15">
      <c r="A288" s="108" t="s">
        <v>534</v>
      </c>
      <c r="B288" s="106" t="s">
        <v>875</v>
      </c>
      <c r="C288" s="106">
        <v>2</v>
      </c>
      <c r="D288" s="110">
        <v>0.00023946464707665565</v>
      </c>
      <c r="E288" s="110">
        <v>2.6029751164186936</v>
      </c>
      <c r="F288" s="106" t="s">
        <v>2021</v>
      </c>
      <c r="G288" s="106" t="b">
        <v>0</v>
      </c>
      <c r="H288" s="106" t="b">
        <v>0</v>
      </c>
      <c r="I288" s="106" t="b">
        <v>0</v>
      </c>
      <c r="J288" s="106" t="b">
        <v>0</v>
      </c>
      <c r="K288" s="106" t="b">
        <v>0</v>
      </c>
      <c r="L288" s="106" t="b">
        <v>0</v>
      </c>
    </row>
    <row r="289" spans="1:12" ht="15">
      <c r="A289" s="108" t="s">
        <v>563</v>
      </c>
      <c r="B289" s="106" t="s">
        <v>487</v>
      </c>
      <c r="C289" s="106">
        <v>2</v>
      </c>
      <c r="D289" s="110">
        <v>0.00023946464707665565</v>
      </c>
      <c r="E289" s="110">
        <v>1.7984949273127007</v>
      </c>
      <c r="F289" s="106" t="s">
        <v>2021</v>
      </c>
      <c r="G289" s="106" t="b">
        <v>0</v>
      </c>
      <c r="H289" s="106" t="b">
        <v>0</v>
      </c>
      <c r="I289" s="106" t="b">
        <v>0</v>
      </c>
      <c r="J289" s="106" t="b">
        <v>0</v>
      </c>
      <c r="K289" s="106" t="b">
        <v>0</v>
      </c>
      <c r="L289" s="106" t="b">
        <v>0</v>
      </c>
    </row>
    <row r="290" spans="1:12" ht="15">
      <c r="A290" s="108" t="s">
        <v>487</v>
      </c>
      <c r="B290" s="106" t="s">
        <v>468</v>
      </c>
      <c r="C290" s="106">
        <v>2</v>
      </c>
      <c r="D290" s="110">
        <v>0.00023946464707665565</v>
      </c>
      <c r="E290" s="110">
        <v>1.1068241617181813</v>
      </c>
      <c r="F290" s="106" t="s">
        <v>2021</v>
      </c>
      <c r="G290" s="106" t="b">
        <v>0</v>
      </c>
      <c r="H290" s="106" t="b">
        <v>0</v>
      </c>
      <c r="I290" s="106" t="b">
        <v>0</v>
      </c>
      <c r="J290" s="106" t="b">
        <v>0</v>
      </c>
      <c r="K290" s="106" t="b">
        <v>0</v>
      </c>
      <c r="L290" s="106" t="b">
        <v>0</v>
      </c>
    </row>
    <row r="291" spans="1:12" ht="15">
      <c r="A291" s="108" t="s">
        <v>579</v>
      </c>
      <c r="B291" s="106" t="s">
        <v>1028</v>
      </c>
      <c r="C291" s="106">
        <v>2</v>
      </c>
      <c r="D291" s="110">
        <v>0.00023946464707665565</v>
      </c>
      <c r="E291" s="110">
        <v>2.890641150524693</v>
      </c>
      <c r="F291" s="106" t="s">
        <v>2021</v>
      </c>
      <c r="G291" s="106" t="b">
        <v>0</v>
      </c>
      <c r="H291" s="106" t="b">
        <v>0</v>
      </c>
      <c r="I291" s="106" t="b">
        <v>0</v>
      </c>
      <c r="J291" s="106" t="b">
        <v>0</v>
      </c>
      <c r="K291" s="106" t="b">
        <v>0</v>
      </c>
      <c r="L291" s="106" t="b">
        <v>0</v>
      </c>
    </row>
    <row r="292" spans="1:12" ht="15">
      <c r="A292" s="108" t="s">
        <v>639</v>
      </c>
      <c r="B292" s="106" t="s">
        <v>458</v>
      </c>
      <c r="C292" s="106">
        <v>2</v>
      </c>
      <c r="D292" s="110">
        <v>0.00023946464707665565</v>
      </c>
      <c r="E292" s="110">
        <v>0.7951019844153613</v>
      </c>
      <c r="F292" s="106" t="s">
        <v>2021</v>
      </c>
      <c r="G292" s="106" t="b">
        <v>0</v>
      </c>
      <c r="H292" s="106" t="b">
        <v>0</v>
      </c>
      <c r="I292" s="106" t="b">
        <v>0</v>
      </c>
      <c r="J292" s="106" t="b">
        <v>0</v>
      </c>
      <c r="K292" s="106" t="b">
        <v>0</v>
      </c>
      <c r="L292" s="106" t="b">
        <v>0</v>
      </c>
    </row>
    <row r="293" spans="1:12" ht="15">
      <c r="A293" s="108" t="s">
        <v>1355</v>
      </c>
      <c r="B293" s="106" t="s">
        <v>728</v>
      </c>
      <c r="C293" s="106">
        <v>2</v>
      </c>
      <c r="D293" s="110">
        <v>0.00023946464707665565</v>
      </c>
      <c r="E293" s="110">
        <v>3.329973844354956</v>
      </c>
      <c r="F293" s="106" t="s">
        <v>2021</v>
      </c>
      <c r="G293" s="106" t="b">
        <v>0</v>
      </c>
      <c r="H293" s="106" t="b">
        <v>0</v>
      </c>
      <c r="I293" s="106" t="b">
        <v>0</v>
      </c>
      <c r="J293" s="106" t="b">
        <v>0</v>
      </c>
      <c r="K293" s="106" t="b">
        <v>0</v>
      </c>
      <c r="L293" s="106" t="b">
        <v>0</v>
      </c>
    </row>
    <row r="294" spans="1:12" ht="15">
      <c r="A294" s="108" t="s">
        <v>728</v>
      </c>
      <c r="B294" s="106" t="s">
        <v>462</v>
      </c>
      <c r="C294" s="106">
        <v>2</v>
      </c>
      <c r="D294" s="110">
        <v>0.00023946464707665565</v>
      </c>
      <c r="E294" s="110">
        <v>1.5856808612322795</v>
      </c>
      <c r="F294" s="106" t="s">
        <v>2021</v>
      </c>
      <c r="G294" s="106" t="b">
        <v>0</v>
      </c>
      <c r="H294" s="106" t="b">
        <v>0</v>
      </c>
      <c r="I294" s="106" t="b">
        <v>0</v>
      </c>
      <c r="J294" s="106" t="b">
        <v>0</v>
      </c>
      <c r="K294" s="106" t="b">
        <v>0</v>
      </c>
      <c r="L294" s="106" t="b">
        <v>0</v>
      </c>
    </row>
    <row r="295" spans="1:12" ht="15">
      <c r="A295" s="108" t="s">
        <v>1032</v>
      </c>
      <c r="B295" s="106" t="s">
        <v>1357</v>
      </c>
      <c r="C295" s="106">
        <v>2</v>
      </c>
      <c r="D295" s="110">
        <v>0.00023946464707665565</v>
      </c>
      <c r="E295" s="110">
        <v>3.631003840018937</v>
      </c>
      <c r="F295" s="106" t="s">
        <v>2021</v>
      </c>
      <c r="G295" s="106" t="b">
        <v>0</v>
      </c>
      <c r="H295" s="106" t="b">
        <v>0</v>
      </c>
      <c r="I295" s="106" t="b">
        <v>0</v>
      </c>
      <c r="J295" s="106" t="b">
        <v>0</v>
      </c>
      <c r="K295" s="106" t="b">
        <v>0</v>
      </c>
      <c r="L295" s="106" t="b">
        <v>0</v>
      </c>
    </row>
    <row r="296" spans="1:12" ht="15">
      <c r="A296" s="108" t="s">
        <v>497</v>
      </c>
      <c r="B296" s="106" t="s">
        <v>491</v>
      </c>
      <c r="C296" s="106">
        <v>2</v>
      </c>
      <c r="D296" s="110">
        <v>0.00023946464707665565</v>
      </c>
      <c r="E296" s="110">
        <v>1.5703059996653255</v>
      </c>
      <c r="F296" s="106" t="s">
        <v>2021</v>
      </c>
      <c r="G296" s="106" t="b">
        <v>0</v>
      </c>
      <c r="H296" s="106" t="b">
        <v>0</v>
      </c>
      <c r="I296" s="106" t="b">
        <v>0</v>
      </c>
      <c r="J296" s="106" t="b">
        <v>0</v>
      </c>
      <c r="K296" s="106" t="b">
        <v>0</v>
      </c>
      <c r="L296" s="106" t="b">
        <v>0</v>
      </c>
    </row>
    <row r="297" spans="1:12" ht="15">
      <c r="A297" s="108" t="s">
        <v>530</v>
      </c>
      <c r="B297" s="106" t="s">
        <v>881</v>
      </c>
      <c r="C297" s="106">
        <v>2</v>
      </c>
      <c r="D297" s="110">
        <v>0.00023946464707665565</v>
      </c>
      <c r="E297" s="110">
        <v>2.5766461776963445</v>
      </c>
      <c r="F297" s="106" t="s">
        <v>2021</v>
      </c>
      <c r="G297" s="106" t="b">
        <v>0</v>
      </c>
      <c r="H297" s="106" t="b">
        <v>0</v>
      </c>
      <c r="I297" s="106" t="b">
        <v>0</v>
      </c>
      <c r="J297" s="106" t="b">
        <v>0</v>
      </c>
      <c r="K297" s="106" t="b">
        <v>0</v>
      </c>
      <c r="L297" s="106" t="b">
        <v>0</v>
      </c>
    </row>
    <row r="298" spans="1:12" ht="15">
      <c r="A298" s="108" t="s">
        <v>484</v>
      </c>
      <c r="B298" s="106" t="s">
        <v>1036</v>
      </c>
      <c r="C298" s="106">
        <v>2</v>
      </c>
      <c r="D298" s="110">
        <v>0.00023946464707665565</v>
      </c>
      <c r="E298" s="110">
        <v>2.375731334915631</v>
      </c>
      <c r="F298" s="106" t="s">
        <v>2021</v>
      </c>
      <c r="G298" s="106" t="b">
        <v>0</v>
      </c>
      <c r="H298" s="106" t="b">
        <v>0</v>
      </c>
      <c r="I298" s="106" t="b">
        <v>0</v>
      </c>
      <c r="J298" s="106" t="b">
        <v>0</v>
      </c>
      <c r="K298" s="106" t="b">
        <v>0</v>
      </c>
      <c r="L298" s="106" t="b">
        <v>0</v>
      </c>
    </row>
    <row r="299" spans="1:12" ht="15">
      <c r="A299" s="108" t="s">
        <v>542</v>
      </c>
      <c r="B299" s="106" t="s">
        <v>796</v>
      </c>
      <c r="C299" s="106">
        <v>2</v>
      </c>
      <c r="D299" s="110">
        <v>0.00023946464707665565</v>
      </c>
      <c r="E299" s="110">
        <v>2.5340938270108806</v>
      </c>
      <c r="F299" s="106" t="s">
        <v>2021</v>
      </c>
      <c r="G299" s="106" t="b">
        <v>0</v>
      </c>
      <c r="H299" s="106" t="b">
        <v>0</v>
      </c>
      <c r="I299" s="106" t="b">
        <v>0</v>
      </c>
      <c r="J299" s="106" t="b">
        <v>0</v>
      </c>
      <c r="K299" s="106" t="b">
        <v>0</v>
      </c>
      <c r="L299" s="106" t="b">
        <v>0</v>
      </c>
    </row>
    <row r="300" spans="1:12" ht="15">
      <c r="A300" s="108" t="s">
        <v>596</v>
      </c>
      <c r="B300" s="106" t="s">
        <v>490</v>
      </c>
      <c r="C300" s="106">
        <v>2</v>
      </c>
      <c r="D300" s="110">
        <v>0.00023946464707665565</v>
      </c>
      <c r="E300" s="110">
        <v>1.9320338356829183</v>
      </c>
      <c r="F300" s="106" t="s">
        <v>2021</v>
      </c>
      <c r="G300" s="106" t="b">
        <v>0</v>
      </c>
      <c r="H300" s="106" t="b">
        <v>0</v>
      </c>
      <c r="I300" s="106" t="b">
        <v>0</v>
      </c>
      <c r="J300" s="106" t="b">
        <v>0</v>
      </c>
      <c r="K300" s="106" t="b">
        <v>0</v>
      </c>
      <c r="L300" s="106" t="b">
        <v>0</v>
      </c>
    </row>
    <row r="301" spans="1:12" ht="15">
      <c r="A301" s="108" t="s">
        <v>1364</v>
      </c>
      <c r="B301" s="106" t="s">
        <v>458</v>
      </c>
      <c r="C301" s="106">
        <v>2</v>
      </c>
      <c r="D301" s="110">
        <v>0.00023946464707665565</v>
      </c>
      <c r="E301" s="110">
        <v>1.3971619757433236</v>
      </c>
      <c r="F301" s="106" t="s">
        <v>2021</v>
      </c>
      <c r="G301" s="106" t="b">
        <v>0</v>
      </c>
      <c r="H301" s="106" t="b">
        <v>0</v>
      </c>
      <c r="I301" s="106" t="b">
        <v>0</v>
      </c>
      <c r="J301" s="106" t="b">
        <v>0</v>
      </c>
      <c r="K301" s="106" t="b">
        <v>0</v>
      </c>
      <c r="L301" s="106" t="b">
        <v>0</v>
      </c>
    </row>
    <row r="302" spans="1:12" ht="15">
      <c r="A302" s="108" t="s">
        <v>466</v>
      </c>
      <c r="B302" s="106" t="s">
        <v>1042</v>
      </c>
      <c r="C302" s="106">
        <v>2</v>
      </c>
      <c r="D302" s="110">
        <v>0.00023946464707665565</v>
      </c>
      <c r="E302" s="110">
        <v>2.1059590329820916</v>
      </c>
      <c r="F302" s="106" t="s">
        <v>2021</v>
      </c>
      <c r="G302" s="106" t="b">
        <v>0</v>
      </c>
      <c r="H302" s="106" t="b">
        <v>0</v>
      </c>
      <c r="I302" s="106" t="b">
        <v>0</v>
      </c>
      <c r="J302" s="106" t="b">
        <v>0</v>
      </c>
      <c r="K302" s="106" t="b">
        <v>0</v>
      </c>
      <c r="L302" s="106" t="b">
        <v>0</v>
      </c>
    </row>
    <row r="303" spans="1:12" ht="15">
      <c r="A303" s="108" t="s">
        <v>481</v>
      </c>
      <c r="B303" s="106" t="s">
        <v>1367</v>
      </c>
      <c r="C303" s="106">
        <v>2</v>
      </c>
      <c r="D303" s="110">
        <v>0.00023946464707665565</v>
      </c>
      <c r="E303" s="110">
        <v>2.5283414981217893</v>
      </c>
      <c r="F303" s="106" t="s">
        <v>2021</v>
      </c>
      <c r="G303" s="106" t="b">
        <v>0</v>
      </c>
      <c r="H303" s="106" t="b">
        <v>0</v>
      </c>
      <c r="I303" s="106" t="b">
        <v>0</v>
      </c>
      <c r="J303" s="106" t="b">
        <v>0</v>
      </c>
      <c r="K303" s="106" t="b">
        <v>0</v>
      </c>
      <c r="L303" s="106" t="b">
        <v>0</v>
      </c>
    </row>
    <row r="304" spans="1:12" ht="15">
      <c r="A304" s="108" t="s">
        <v>1368</v>
      </c>
      <c r="B304" s="106" t="s">
        <v>1045</v>
      </c>
      <c r="C304" s="106">
        <v>2</v>
      </c>
      <c r="D304" s="110">
        <v>0.0002861504404488612</v>
      </c>
      <c r="E304" s="110">
        <v>3.631003840018937</v>
      </c>
      <c r="F304" s="106" t="s">
        <v>2021</v>
      </c>
      <c r="G304" s="106" t="b">
        <v>0</v>
      </c>
      <c r="H304" s="106" t="b">
        <v>0</v>
      </c>
      <c r="I304" s="106" t="b">
        <v>0</v>
      </c>
      <c r="J304" s="106" t="b">
        <v>0</v>
      </c>
      <c r="K304" s="106" t="b">
        <v>0</v>
      </c>
      <c r="L304" s="106" t="b">
        <v>0</v>
      </c>
    </row>
    <row r="305" spans="1:12" ht="15">
      <c r="A305" s="108" t="s">
        <v>1375</v>
      </c>
      <c r="B305" s="106" t="s">
        <v>462</v>
      </c>
      <c r="C305" s="106">
        <v>2</v>
      </c>
      <c r="D305" s="110">
        <v>0.00023946464707665565</v>
      </c>
      <c r="E305" s="110">
        <v>2.062802115951942</v>
      </c>
      <c r="F305" s="106" t="s">
        <v>2021</v>
      </c>
      <c r="G305" s="106" t="b">
        <v>0</v>
      </c>
      <c r="H305" s="106" t="b">
        <v>0</v>
      </c>
      <c r="I305" s="106" t="b">
        <v>0</v>
      </c>
      <c r="J305" s="106" t="b">
        <v>0</v>
      </c>
      <c r="K305" s="106" t="b">
        <v>0</v>
      </c>
      <c r="L305" s="106" t="b">
        <v>0</v>
      </c>
    </row>
    <row r="306" spans="1:12" ht="15">
      <c r="A306" s="108" t="s">
        <v>1376</v>
      </c>
      <c r="B306" s="106" t="s">
        <v>1377</v>
      </c>
      <c r="C306" s="106">
        <v>2</v>
      </c>
      <c r="D306" s="110">
        <v>0.0002861504404488612</v>
      </c>
      <c r="E306" s="110">
        <v>3.807095099074618</v>
      </c>
      <c r="F306" s="106" t="s">
        <v>2021</v>
      </c>
      <c r="G306" s="106" t="b">
        <v>0</v>
      </c>
      <c r="H306" s="106" t="b">
        <v>0</v>
      </c>
      <c r="I306" s="106" t="b">
        <v>0</v>
      </c>
      <c r="J306" s="106" t="b">
        <v>0</v>
      </c>
      <c r="K306" s="106" t="b">
        <v>0</v>
      </c>
      <c r="L306" s="106" t="b">
        <v>0</v>
      </c>
    </row>
    <row r="307" spans="1:12" ht="15">
      <c r="A307" s="108" t="s">
        <v>1377</v>
      </c>
      <c r="B307" s="106" t="s">
        <v>1378</v>
      </c>
      <c r="C307" s="106">
        <v>2</v>
      </c>
      <c r="D307" s="110">
        <v>0.0002861504404488612</v>
      </c>
      <c r="E307" s="110">
        <v>3.807095099074618</v>
      </c>
      <c r="F307" s="106" t="s">
        <v>2021</v>
      </c>
      <c r="G307" s="106" t="b">
        <v>0</v>
      </c>
      <c r="H307" s="106" t="b">
        <v>0</v>
      </c>
      <c r="I307" s="106" t="b">
        <v>0</v>
      </c>
      <c r="J307" s="106" t="b">
        <v>0</v>
      </c>
      <c r="K307" s="106" t="b">
        <v>0</v>
      </c>
      <c r="L307" s="106" t="b">
        <v>0</v>
      </c>
    </row>
    <row r="308" spans="1:12" ht="15">
      <c r="A308" s="108" t="s">
        <v>1378</v>
      </c>
      <c r="B308" s="106" t="s">
        <v>1379</v>
      </c>
      <c r="C308" s="106">
        <v>2</v>
      </c>
      <c r="D308" s="110">
        <v>0.0002861504404488612</v>
      </c>
      <c r="E308" s="110">
        <v>3.807095099074618</v>
      </c>
      <c r="F308" s="106" t="s">
        <v>2021</v>
      </c>
      <c r="G308" s="106" t="b">
        <v>0</v>
      </c>
      <c r="H308" s="106" t="b">
        <v>0</v>
      </c>
      <c r="I308" s="106" t="b">
        <v>0</v>
      </c>
      <c r="J308" s="106" t="b">
        <v>0</v>
      </c>
      <c r="K308" s="106" t="b">
        <v>0</v>
      </c>
      <c r="L308" s="106" t="b">
        <v>0</v>
      </c>
    </row>
    <row r="309" spans="1:12" ht="15">
      <c r="A309" s="108" t="s">
        <v>1381</v>
      </c>
      <c r="B309" s="106" t="s">
        <v>462</v>
      </c>
      <c r="C309" s="106">
        <v>2</v>
      </c>
      <c r="D309" s="110">
        <v>0.00023946464707665565</v>
      </c>
      <c r="E309" s="110">
        <v>2.062802115951942</v>
      </c>
      <c r="F309" s="106" t="s">
        <v>2021</v>
      </c>
      <c r="G309" s="106" t="b">
        <v>0</v>
      </c>
      <c r="H309" s="106" t="b">
        <v>0</v>
      </c>
      <c r="I309" s="106" t="b">
        <v>0</v>
      </c>
      <c r="J309" s="106" t="b">
        <v>0</v>
      </c>
      <c r="K309" s="106" t="b">
        <v>0</v>
      </c>
      <c r="L309" s="106" t="b">
        <v>0</v>
      </c>
    </row>
    <row r="310" spans="1:12" ht="15">
      <c r="A310" s="108" t="s">
        <v>1382</v>
      </c>
      <c r="B310" s="106" t="s">
        <v>889</v>
      </c>
      <c r="C310" s="106">
        <v>2</v>
      </c>
      <c r="D310" s="110">
        <v>0.0002861504404488612</v>
      </c>
      <c r="E310" s="110">
        <v>3.506065103410637</v>
      </c>
      <c r="F310" s="106" t="s">
        <v>2021</v>
      </c>
      <c r="G310" s="106" t="b">
        <v>0</v>
      </c>
      <c r="H310" s="106" t="b">
        <v>0</v>
      </c>
      <c r="I310" s="106" t="b">
        <v>0</v>
      </c>
      <c r="J310" s="106" t="b">
        <v>0</v>
      </c>
      <c r="K310" s="106" t="b">
        <v>0</v>
      </c>
      <c r="L310" s="106" t="b">
        <v>0</v>
      </c>
    </row>
    <row r="311" spans="1:12" ht="15">
      <c r="A311" s="108" t="s">
        <v>599</v>
      </c>
      <c r="B311" s="106" t="s">
        <v>645</v>
      </c>
      <c r="C311" s="106">
        <v>2</v>
      </c>
      <c r="D311" s="110">
        <v>0.0002861504404488612</v>
      </c>
      <c r="E311" s="110">
        <v>2.506065103410637</v>
      </c>
      <c r="F311" s="106" t="s">
        <v>2021</v>
      </c>
      <c r="G311" s="106" t="b">
        <v>0</v>
      </c>
      <c r="H311" s="106" t="b">
        <v>0</v>
      </c>
      <c r="I311" s="106" t="b">
        <v>0</v>
      </c>
      <c r="J311" s="106" t="b">
        <v>0</v>
      </c>
      <c r="K311" s="106" t="b">
        <v>0</v>
      </c>
      <c r="L311" s="106" t="b">
        <v>0</v>
      </c>
    </row>
    <row r="312" spans="1:12" ht="15">
      <c r="A312" s="108" t="s">
        <v>1385</v>
      </c>
      <c r="B312" s="106" t="s">
        <v>459</v>
      </c>
      <c r="C312" s="106">
        <v>2</v>
      </c>
      <c r="D312" s="110">
        <v>0.00023946464707665565</v>
      </c>
      <c r="E312" s="110">
        <v>1.6098145409489988</v>
      </c>
      <c r="F312" s="106" t="s">
        <v>2021</v>
      </c>
      <c r="G312" s="106" t="b">
        <v>0</v>
      </c>
      <c r="H312" s="106" t="b">
        <v>0</v>
      </c>
      <c r="I312" s="106" t="b">
        <v>0</v>
      </c>
      <c r="J312" s="106" t="b">
        <v>0</v>
      </c>
      <c r="K312" s="106" t="b">
        <v>0</v>
      </c>
      <c r="L312" s="106" t="b">
        <v>0</v>
      </c>
    </row>
    <row r="313" spans="1:12" ht="15">
      <c r="A313" s="108" t="s">
        <v>890</v>
      </c>
      <c r="B313" s="106" t="s">
        <v>889</v>
      </c>
      <c r="C313" s="106">
        <v>2</v>
      </c>
      <c r="D313" s="110">
        <v>0.0002861504404488612</v>
      </c>
      <c r="E313" s="110">
        <v>3.2050351077466557</v>
      </c>
      <c r="F313" s="106" t="s">
        <v>2021</v>
      </c>
      <c r="G313" s="106" t="b">
        <v>0</v>
      </c>
      <c r="H313" s="106" t="b">
        <v>0</v>
      </c>
      <c r="I313" s="106" t="b">
        <v>0</v>
      </c>
      <c r="J313" s="106" t="b">
        <v>0</v>
      </c>
      <c r="K313" s="106" t="b">
        <v>0</v>
      </c>
      <c r="L313" s="106" t="b">
        <v>0</v>
      </c>
    </row>
    <row r="314" spans="1:12" ht="15">
      <c r="A314" s="108" t="s">
        <v>459</v>
      </c>
      <c r="B314" s="106" t="s">
        <v>519</v>
      </c>
      <c r="C314" s="106">
        <v>2</v>
      </c>
      <c r="D314" s="110">
        <v>0.0002861504404488612</v>
      </c>
      <c r="E314" s="110">
        <v>0.655572031509674</v>
      </c>
      <c r="F314" s="106" t="s">
        <v>2021</v>
      </c>
      <c r="G314" s="106" t="b">
        <v>0</v>
      </c>
      <c r="H314" s="106" t="b">
        <v>0</v>
      </c>
      <c r="I314" s="106" t="b">
        <v>0</v>
      </c>
      <c r="J314" s="106" t="b">
        <v>0</v>
      </c>
      <c r="K314" s="106" t="b">
        <v>0</v>
      </c>
      <c r="L314" s="106" t="b">
        <v>0</v>
      </c>
    </row>
    <row r="315" spans="1:12" ht="15">
      <c r="A315" s="108" t="s">
        <v>458</v>
      </c>
      <c r="B315" s="106" t="s">
        <v>524</v>
      </c>
      <c r="C315" s="106">
        <v>2</v>
      </c>
      <c r="D315" s="110">
        <v>0.00023946464707665565</v>
      </c>
      <c r="E315" s="110">
        <v>0.4420753562580835</v>
      </c>
      <c r="F315" s="106" t="s">
        <v>2021</v>
      </c>
      <c r="G315" s="106" t="b">
        <v>0</v>
      </c>
      <c r="H315" s="106" t="b">
        <v>0</v>
      </c>
      <c r="I315" s="106" t="b">
        <v>0</v>
      </c>
      <c r="J315" s="106" t="b">
        <v>0</v>
      </c>
      <c r="K315" s="106" t="b">
        <v>0</v>
      </c>
      <c r="L315" s="106" t="b">
        <v>0</v>
      </c>
    </row>
    <row r="316" spans="1:12" ht="15">
      <c r="A316" s="108" t="s">
        <v>548</v>
      </c>
      <c r="B316" s="106" t="s">
        <v>1395</v>
      </c>
      <c r="C316" s="106">
        <v>2</v>
      </c>
      <c r="D316" s="110">
        <v>0.0002861504404488612</v>
      </c>
      <c r="E316" s="110">
        <v>2.9619970590603613</v>
      </c>
      <c r="F316" s="106" t="s">
        <v>2021</v>
      </c>
      <c r="G316" s="106" t="b">
        <v>0</v>
      </c>
      <c r="H316" s="106" t="b">
        <v>0</v>
      </c>
      <c r="I316" s="106" t="b">
        <v>0</v>
      </c>
      <c r="J316" s="106" t="b">
        <v>0</v>
      </c>
      <c r="K316" s="106" t="b">
        <v>0</v>
      </c>
      <c r="L316" s="106" t="b">
        <v>0</v>
      </c>
    </row>
    <row r="317" spans="1:12" ht="15">
      <c r="A317" s="108" t="s">
        <v>487</v>
      </c>
      <c r="B317" s="106" t="s">
        <v>1397</v>
      </c>
      <c r="C317" s="106">
        <v>2</v>
      </c>
      <c r="D317" s="110">
        <v>0.00023946464707665565</v>
      </c>
      <c r="E317" s="110">
        <v>2.5766461776963445</v>
      </c>
      <c r="F317" s="106" t="s">
        <v>2021</v>
      </c>
      <c r="G317" s="106" t="b">
        <v>0</v>
      </c>
      <c r="H317" s="106" t="b">
        <v>0</v>
      </c>
      <c r="I317" s="106" t="b">
        <v>0</v>
      </c>
      <c r="J317" s="106" t="b">
        <v>0</v>
      </c>
      <c r="K317" s="106" t="b">
        <v>0</v>
      </c>
      <c r="L317" s="106" t="b">
        <v>0</v>
      </c>
    </row>
    <row r="318" spans="1:12" ht="15">
      <c r="A318" s="108" t="s">
        <v>1052</v>
      </c>
      <c r="B318" s="106" t="s">
        <v>895</v>
      </c>
      <c r="C318" s="106">
        <v>2</v>
      </c>
      <c r="D318" s="110">
        <v>0.00023946464707665565</v>
      </c>
      <c r="E318" s="110">
        <v>3.329973844354956</v>
      </c>
      <c r="F318" s="106" t="s">
        <v>2021</v>
      </c>
      <c r="G318" s="106" t="b">
        <v>0</v>
      </c>
      <c r="H318" s="106" t="b">
        <v>0</v>
      </c>
      <c r="I318" s="106" t="b">
        <v>0</v>
      </c>
      <c r="J318" s="106" t="b">
        <v>0</v>
      </c>
      <c r="K318" s="106" t="b">
        <v>0</v>
      </c>
      <c r="L318" s="106" t="b">
        <v>0</v>
      </c>
    </row>
    <row r="319" spans="1:12" ht="15">
      <c r="A319" s="108" t="s">
        <v>895</v>
      </c>
      <c r="B319" s="106" t="s">
        <v>801</v>
      </c>
      <c r="C319" s="106">
        <v>2</v>
      </c>
      <c r="D319" s="110">
        <v>0.0002861504404488612</v>
      </c>
      <c r="E319" s="110">
        <v>3.1081250947385994</v>
      </c>
      <c r="F319" s="106" t="s">
        <v>2021</v>
      </c>
      <c r="G319" s="106" t="b">
        <v>0</v>
      </c>
      <c r="H319" s="106" t="b">
        <v>0</v>
      </c>
      <c r="I319" s="106" t="b">
        <v>0</v>
      </c>
      <c r="J319" s="106" t="b">
        <v>0</v>
      </c>
      <c r="K319" s="106" t="b">
        <v>0</v>
      </c>
      <c r="L319" s="106" t="b">
        <v>0</v>
      </c>
    </row>
    <row r="320" spans="1:12" ht="15">
      <c r="A320" s="108" t="s">
        <v>1399</v>
      </c>
      <c r="B320" s="106" t="s">
        <v>479</v>
      </c>
      <c r="C320" s="106">
        <v>2</v>
      </c>
      <c r="D320" s="110">
        <v>0.0002861504404488612</v>
      </c>
      <c r="E320" s="110">
        <v>2.5170604877121003</v>
      </c>
      <c r="F320" s="106" t="s">
        <v>2021</v>
      </c>
      <c r="G320" s="106" t="b">
        <v>0</v>
      </c>
      <c r="H320" s="106" t="b">
        <v>0</v>
      </c>
      <c r="I320" s="106" t="b">
        <v>0</v>
      </c>
      <c r="J320" s="106" t="b">
        <v>0</v>
      </c>
      <c r="K320" s="106" t="b">
        <v>0</v>
      </c>
      <c r="L320" s="106" t="b">
        <v>0</v>
      </c>
    </row>
    <row r="321" spans="1:12" ht="15">
      <c r="A321" s="108" t="s">
        <v>649</v>
      </c>
      <c r="B321" s="106" t="s">
        <v>542</v>
      </c>
      <c r="C321" s="106">
        <v>2</v>
      </c>
      <c r="D321" s="110">
        <v>0.0002861504404488612</v>
      </c>
      <c r="E321" s="110">
        <v>2.3299738443549556</v>
      </c>
      <c r="F321" s="106" t="s">
        <v>2021</v>
      </c>
      <c r="G321" s="106" t="b">
        <v>0</v>
      </c>
      <c r="H321" s="106" t="b">
        <v>0</v>
      </c>
      <c r="I321" s="106" t="b">
        <v>0</v>
      </c>
      <c r="J321" s="106" t="b">
        <v>0</v>
      </c>
      <c r="K321" s="106" t="b">
        <v>0</v>
      </c>
      <c r="L321" s="106" t="b">
        <v>0</v>
      </c>
    </row>
    <row r="322" spans="1:12" ht="15">
      <c r="A322" s="108" t="s">
        <v>542</v>
      </c>
      <c r="B322" s="106" t="s">
        <v>475</v>
      </c>
      <c r="C322" s="106">
        <v>2</v>
      </c>
      <c r="D322" s="110">
        <v>0.00023946464707665565</v>
      </c>
      <c r="E322" s="110">
        <v>1.599595375767313</v>
      </c>
      <c r="F322" s="106" t="s">
        <v>2021</v>
      </c>
      <c r="G322" s="106" t="b">
        <v>0</v>
      </c>
      <c r="H322" s="106" t="b">
        <v>0</v>
      </c>
      <c r="I322" s="106" t="b">
        <v>0</v>
      </c>
      <c r="J322" s="106" t="b">
        <v>0</v>
      </c>
      <c r="K322" s="106" t="b">
        <v>0</v>
      </c>
      <c r="L322" s="106" t="b">
        <v>0</v>
      </c>
    </row>
    <row r="323" spans="1:12" ht="15">
      <c r="A323" s="108" t="s">
        <v>475</v>
      </c>
      <c r="B323" s="106" t="s">
        <v>458</v>
      </c>
      <c r="C323" s="106">
        <v>2</v>
      </c>
      <c r="D323" s="110">
        <v>0.00023946464707665565</v>
      </c>
      <c r="E323" s="110">
        <v>0.05473929492111753</v>
      </c>
      <c r="F323" s="106" t="s">
        <v>2021</v>
      </c>
      <c r="G323" s="106" t="b">
        <v>0</v>
      </c>
      <c r="H323" s="106" t="b">
        <v>0</v>
      </c>
      <c r="I323" s="106" t="b">
        <v>0</v>
      </c>
      <c r="J323" s="106" t="b">
        <v>0</v>
      </c>
      <c r="K323" s="106" t="b">
        <v>0</v>
      </c>
      <c r="L323" s="106" t="b">
        <v>0</v>
      </c>
    </row>
    <row r="324" spans="1:12" ht="15">
      <c r="A324" s="108" t="s">
        <v>466</v>
      </c>
      <c r="B324" s="106" t="s">
        <v>1054</v>
      </c>
      <c r="C324" s="106">
        <v>2</v>
      </c>
      <c r="D324" s="110">
        <v>0.00023946464707665565</v>
      </c>
      <c r="E324" s="110">
        <v>2.1059590329820916</v>
      </c>
      <c r="F324" s="106" t="s">
        <v>2021</v>
      </c>
      <c r="G324" s="106" t="b">
        <v>0</v>
      </c>
      <c r="H324" s="106" t="b">
        <v>0</v>
      </c>
      <c r="I324" s="106" t="b">
        <v>0</v>
      </c>
      <c r="J324" s="106" t="b">
        <v>0</v>
      </c>
      <c r="K324" s="106" t="b">
        <v>0</v>
      </c>
      <c r="L324" s="106" t="b">
        <v>0</v>
      </c>
    </row>
    <row r="325" spans="1:12" ht="15">
      <c r="A325" s="108" t="s">
        <v>487</v>
      </c>
      <c r="B325" s="106" t="s">
        <v>1055</v>
      </c>
      <c r="C325" s="106">
        <v>2</v>
      </c>
      <c r="D325" s="110">
        <v>0.00023946464707665565</v>
      </c>
      <c r="E325" s="110">
        <v>2.400554918640663</v>
      </c>
      <c r="F325" s="106" t="s">
        <v>2021</v>
      </c>
      <c r="G325" s="106" t="b">
        <v>0</v>
      </c>
      <c r="H325" s="106" t="b">
        <v>0</v>
      </c>
      <c r="I325" s="106" t="b">
        <v>0</v>
      </c>
      <c r="J325" s="106" t="b">
        <v>0</v>
      </c>
      <c r="K325" s="106" t="b">
        <v>0</v>
      </c>
      <c r="L325" s="106" t="b">
        <v>0</v>
      </c>
    </row>
    <row r="326" spans="1:12" ht="15">
      <c r="A326" s="108" t="s">
        <v>736</v>
      </c>
      <c r="B326" s="106" t="s">
        <v>458</v>
      </c>
      <c r="C326" s="106">
        <v>2</v>
      </c>
      <c r="D326" s="110">
        <v>0.00023946464707665565</v>
      </c>
      <c r="E326" s="110">
        <v>0.9200407210236613</v>
      </c>
      <c r="F326" s="106" t="s">
        <v>2021</v>
      </c>
      <c r="G326" s="106" t="b">
        <v>0</v>
      </c>
      <c r="H326" s="106" t="b">
        <v>0</v>
      </c>
      <c r="I326" s="106" t="b">
        <v>0</v>
      </c>
      <c r="J326" s="106" t="b">
        <v>0</v>
      </c>
      <c r="K326" s="106" t="b">
        <v>0</v>
      </c>
      <c r="L326" s="106" t="b">
        <v>0</v>
      </c>
    </row>
    <row r="327" spans="1:12" ht="15">
      <c r="A327" s="108" t="s">
        <v>1056</v>
      </c>
      <c r="B327" s="106" t="s">
        <v>458</v>
      </c>
      <c r="C327" s="106">
        <v>2</v>
      </c>
      <c r="D327" s="110">
        <v>0.00023946464707665565</v>
      </c>
      <c r="E327" s="110">
        <v>1.2210707166876424</v>
      </c>
      <c r="F327" s="106" t="s">
        <v>2021</v>
      </c>
      <c r="G327" s="106" t="b">
        <v>0</v>
      </c>
      <c r="H327" s="106" t="b">
        <v>0</v>
      </c>
      <c r="I327" s="106" t="b">
        <v>0</v>
      </c>
      <c r="J327" s="106" t="b">
        <v>0</v>
      </c>
      <c r="K327" s="106" t="b">
        <v>0</v>
      </c>
      <c r="L327" s="106" t="b">
        <v>0</v>
      </c>
    </row>
    <row r="328" spans="1:12" ht="15">
      <c r="A328" s="108" t="s">
        <v>495</v>
      </c>
      <c r="B328" s="106" t="s">
        <v>484</v>
      </c>
      <c r="C328" s="106">
        <v>2</v>
      </c>
      <c r="D328" s="110">
        <v>0.00023946464707665565</v>
      </c>
      <c r="E328" s="110">
        <v>1.4378792416644754</v>
      </c>
      <c r="F328" s="106" t="s">
        <v>2021</v>
      </c>
      <c r="G328" s="106" t="b">
        <v>0</v>
      </c>
      <c r="H328" s="106" t="b">
        <v>0</v>
      </c>
      <c r="I328" s="106" t="b">
        <v>0</v>
      </c>
      <c r="J328" s="106" t="b">
        <v>0</v>
      </c>
      <c r="K328" s="106" t="b">
        <v>0</v>
      </c>
      <c r="L328" s="106" t="b">
        <v>0</v>
      </c>
    </row>
    <row r="329" spans="1:12" ht="15">
      <c r="A329" s="108" t="s">
        <v>517</v>
      </c>
      <c r="B329" s="106" t="s">
        <v>1415</v>
      </c>
      <c r="C329" s="106">
        <v>2</v>
      </c>
      <c r="D329" s="110">
        <v>0.00023946464707665565</v>
      </c>
      <c r="E329" s="110">
        <v>2.8293714937857706</v>
      </c>
      <c r="F329" s="106" t="s">
        <v>2021</v>
      </c>
      <c r="G329" s="106" t="b">
        <v>0</v>
      </c>
      <c r="H329" s="106" t="b">
        <v>0</v>
      </c>
      <c r="I329" s="106" t="b">
        <v>0</v>
      </c>
      <c r="J329" s="106" t="b">
        <v>0</v>
      </c>
      <c r="K329" s="106" t="b">
        <v>0</v>
      </c>
      <c r="L329" s="106" t="b">
        <v>0</v>
      </c>
    </row>
    <row r="330" spans="1:12" ht="15">
      <c r="A330" s="108" t="s">
        <v>479</v>
      </c>
      <c r="B330" s="106" t="s">
        <v>472</v>
      </c>
      <c r="C330" s="106">
        <v>2</v>
      </c>
      <c r="D330" s="110">
        <v>0.00023946464707665565</v>
      </c>
      <c r="E330" s="110">
        <v>1.1553326516945073</v>
      </c>
      <c r="F330" s="106" t="s">
        <v>2021</v>
      </c>
      <c r="G330" s="106" t="b">
        <v>0</v>
      </c>
      <c r="H330" s="106" t="b">
        <v>0</v>
      </c>
      <c r="I330" s="106" t="b">
        <v>0</v>
      </c>
      <c r="J330" s="106" t="b">
        <v>0</v>
      </c>
      <c r="K330" s="106" t="b">
        <v>0</v>
      </c>
      <c r="L330" s="106" t="b">
        <v>0</v>
      </c>
    </row>
    <row r="331" spans="1:12" ht="15">
      <c r="A331" s="108" t="s">
        <v>472</v>
      </c>
      <c r="B331" s="106" t="s">
        <v>485</v>
      </c>
      <c r="C331" s="106">
        <v>2</v>
      </c>
      <c r="D331" s="110">
        <v>0.00023946464707665565</v>
      </c>
      <c r="E331" s="110">
        <v>1.1900947579537193</v>
      </c>
      <c r="F331" s="106" t="s">
        <v>2021</v>
      </c>
      <c r="G331" s="106" t="b">
        <v>0</v>
      </c>
      <c r="H331" s="106" t="b">
        <v>0</v>
      </c>
      <c r="I331" s="106" t="b">
        <v>0</v>
      </c>
      <c r="J331" s="106" t="b">
        <v>0</v>
      </c>
      <c r="K331" s="106" t="b">
        <v>0</v>
      </c>
      <c r="L331" s="106" t="b">
        <v>0</v>
      </c>
    </row>
    <row r="332" spans="1:12" ht="15">
      <c r="A332" s="108" t="s">
        <v>458</v>
      </c>
      <c r="B332" s="106" t="s">
        <v>583</v>
      </c>
      <c r="C332" s="106">
        <v>2</v>
      </c>
      <c r="D332" s="110">
        <v>0.00023946464707665565</v>
      </c>
      <c r="E332" s="110">
        <v>0.6973478613613897</v>
      </c>
      <c r="F332" s="106" t="s">
        <v>2021</v>
      </c>
      <c r="G332" s="106" t="b">
        <v>0</v>
      </c>
      <c r="H332" s="106" t="b">
        <v>0</v>
      </c>
      <c r="I332" s="106" t="b">
        <v>0</v>
      </c>
      <c r="J332" s="106" t="b">
        <v>0</v>
      </c>
      <c r="K332" s="106" t="b">
        <v>0</v>
      </c>
      <c r="L332" s="106" t="b">
        <v>0</v>
      </c>
    </row>
    <row r="333" spans="1:12" ht="15">
      <c r="A333" s="108" t="s">
        <v>583</v>
      </c>
      <c r="B333" s="106" t="s">
        <v>1422</v>
      </c>
      <c r="C333" s="106">
        <v>2</v>
      </c>
      <c r="D333" s="110">
        <v>0.00023946464707665565</v>
      </c>
      <c r="E333" s="110">
        <v>3.0667324095803745</v>
      </c>
      <c r="F333" s="106" t="s">
        <v>2021</v>
      </c>
      <c r="G333" s="106" t="b">
        <v>0</v>
      </c>
      <c r="H333" s="106" t="b">
        <v>0</v>
      </c>
      <c r="I333" s="106" t="b">
        <v>0</v>
      </c>
      <c r="J333" s="106" t="b">
        <v>0</v>
      </c>
      <c r="K333" s="106" t="b">
        <v>0</v>
      </c>
      <c r="L333" s="106" t="b">
        <v>0</v>
      </c>
    </row>
    <row r="334" spans="1:12" ht="15">
      <c r="A334" s="108" t="s">
        <v>902</v>
      </c>
      <c r="B334" s="106" t="s">
        <v>458</v>
      </c>
      <c r="C334" s="106">
        <v>2</v>
      </c>
      <c r="D334" s="110">
        <v>0.00023946464707665565</v>
      </c>
      <c r="E334" s="110">
        <v>1.0961319800793425</v>
      </c>
      <c r="F334" s="106" t="s">
        <v>2021</v>
      </c>
      <c r="G334" s="106" t="b">
        <v>0</v>
      </c>
      <c r="H334" s="106" t="b">
        <v>0</v>
      </c>
      <c r="I334" s="106" t="b">
        <v>0</v>
      </c>
      <c r="J334" s="106" t="b">
        <v>0</v>
      </c>
      <c r="K334" s="106" t="b">
        <v>0</v>
      </c>
      <c r="L334" s="106" t="b">
        <v>0</v>
      </c>
    </row>
    <row r="335" spans="1:12" ht="15">
      <c r="A335" s="108" t="s">
        <v>1423</v>
      </c>
      <c r="B335" s="106" t="s">
        <v>458</v>
      </c>
      <c r="C335" s="106">
        <v>2</v>
      </c>
      <c r="D335" s="110">
        <v>0.0002861504404488612</v>
      </c>
      <c r="E335" s="110">
        <v>1.3971619757433236</v>
      </c>
      <c r="F335" s="106" t="s">
        <v>2021</v>
      </c>
      <c r="G335" s="106" t="b">
        <v>0</v>
      </c>
      <c r="H335" s="106" t="b">
        <v>0</v>
      </c>
      <c r="I335" s="106" t="b">
        <v>0</v>
      </c>
      <c r="J335" s="106" t="b">
        <v>0</v>
      </c>
      <c r="K335" s="106" t="b">
        <v>0</v>
      </c>
      <c r="L335" s="106" t="b">
        <v>0</v>
      </c>
    </row>
    <row r="336" spans="1:12" ht="15">
      <c r="A336" s="108" t="s">
        <v>904</v>
      </c>
      <c r="B336" s="106" t="s">
        <v>564</v>
      </c>
      <c r="C336" s="106">
        <v>2</v>
      </c>
      <c r="D336" s="110">
        <v>0.00023946464707665565</v>
      </c>
      <c r="E336" s="110">
        <v>2.7279138530269935</v>
      </c>
      <c r="F336" s="106" t="s">
        <v>2021</v>
      </c>
      <c r="G336" s="106" t="b">
        <v>0</v>
      </c>
      <c r="H336" s="106" t="b">
        <v>0</v>
      </c>
      <c r="I336" s="106" t="b">
        <v>0</v>
      </c>
      <c r="J336" s="106" t="b">
        <v>0</v>
      </c>
      <c r="K336" s="106" t="b">
        <v>0</v>
      </c>
      <c r="L336" s="106" t="b">
        <v>0</v>
      </c>
    </row>
    <row r="337" spans="1:12" ht="15">
      <c r="A337" s="108" t="s">
        <v>804</v>
      </c>
      <c r="B337" s="106" t="s">
        <v>459</v>
      </c>
      <c r="C337" s="106">
        <v>2</v>
      </c>
      <c r="D337" s="110">
        <v>0.00023946464707665565</v>
      </c>
      <c r="E337" s="110">
        <v>1.2118745322769613</v>
      </c>
      <c r="F337" s="106" t="s">
        <v>2021</v>
      </c>
      <c r="G337" s="106" t="b">
        <v>0</v>
      </c>
      <c r="H337" s="106" t="b">
        <v>0</v>
      </c>
      <c r="I337" s="106" t="b">
        <v>0</v>
      </c>
      <c r="J337" s="106" t="b">
        <v>0</v>
      </c>
      <c r="K337" s="106" t="b">
        <v>0</v>
      </c>
      <c r="L337" s="106" t="b">
        <v>0</v>
      </c>
    </row>
    <row r="338" spans="1:12" ht="15">
      <c r="A338" s="108" t="s">
        <v>1428</v>
      </c>
      <c r="B338" s="106" t="s">
        <v>461</v>
      </c>
      <c r="C338" s="106">
        <v>2</v>
      </c>
      <c r="D338" s="110">
        <v>0.0002861504404488612</v>
      </c>
      <c r="E338" s="110">
        <v>2.036243087432474</v>
      </c>
      <c r="F338" s="106" t="s">
        <v>2021</v>
      </c>
      <c r="G338" s="106" t="b">
        <v>0</v>
      </c>
      <c r="H338" s="106" t="b">
        <v>0</v>
      </c>
      <c r="I338" s="106" t="b">
        <v>0</v>
      </c>
      <c r="J338" s="106" t="b">
        <v>0</v>
      </c>
      <c r="K338" s="106" t="b">
        <v>0</v>
      </c>
      <c r="L338" s="106" t="b">
        <v>0</v>
      </c>
    </row>
    <row r="339" spans="1:12" ht="15">
      <c r="A339" s="108" t="s">
        <v>514</v>
      </c>
      <c r="B339" s="106" t="s">
        <v>526</v>
      </c>
      <c r="C339" s="106">
        <v>2</v>
      </c>
      <c r="D339" s="110">
        <v>0.0002861504404488612</v>
      </c>
      <c r="E339" s="110">
        <v>1.8528525896352934</v>
      </c>
      <c r="F339" s="106" t="s">
        <v>2021</v>
      </c>
      <c r="G339" s="106" t="b">
        <v>0</v>
      </c>
      <c r="H339" s="106" t="b">
        <v>0</v>
      </c>
      <c r="I339" s="106" t="b">
        <v>0</v>
      </c>
      <c r="J339" s="106" t="b">
        <v>0</v>
      </c>
      <c r="K339" s="106" t="b">
        <v>0</v>
      </c>
      <c r="L339" s="106" t="b">
        <v>0</v>
      </c>
    </row>
    <row r="340" spans="1:12" ht="15">
      <c r="A340" s="108" t="s">
        <v>619</v>
      </c>
      <c r="B340" s="106" t="s">
        <v>635</v>
      </c>
      <c r="C340" s="106">
        <v>2</v>
      </c>
      <c r="D340" s="110">
        <v>0.00023946464707665565</v>
      </c>
      <c r="E340" s="110">
        <v>2.6029751164186936</v>
      </c>
      <c r="F340" s="106" t="s">
        <v>2021</v>
      </c>
      <c r="G340" s="106" t="b">
        <v>0</v>
      </c>
      <c r="H340" s="106" t="b">
        <v>0</v>
      </c>
      <c r="I340" s="106" t="b">
        <v>0</v>
      </c>
      <c r="J340" s="106" t="b">
        <v>0</v>
      </c>
      <c r="K340" s="106" t="b">
        <v>0</v>
      </c>
      <c r="L340" s="106" t="b">
        <v>0</v>
      </c>
    </row>
    <row r="341" spans="1:12" ht="15">
      <c r="A341" s="108" t="s">
        <v>1441</v>
      </c>
      <c r="B341" s="106" t="s">
        <v>460</v>
      </c>
      <c r="C341" s="106">
        <v>2</v>
      </c>
      <c r="D341" s="110">
        <v>0.00023946464707665565</v>
      </c>
      <c r="E341" s="110">
        <v>1.8626124269244497</v>
      </c>
      <c r="F341" s="106" t="s">
        <v>2021</v>
      </c>
      <c r="G341" s="106" t="b">
        <v>0</v>
      </c>
      <c r="H341" s="106" t="b">
        <v>0</v>
      </c>
      <c r="I341" s="106" t="b">
        <v>0</v>
      </c>
      <c r="J341" s="106" t="b">
        <v>0</v>
      </c>
      <c r="K341" s="106" t="b">
        <v>0</v>
      </c>
      <c r="L341" s="106" t="b">
        <v>0</v>
      </c>
    </row>
    <row r="342" spans="1:12" ht="15">
      <c r="A342" s="108" t="s">
        <v>551</v>
      </c>
      <c r="B342" s="106" t="s">
        <v>1065</v>
      </c>
      <c r="C342" s="106">
        <v>2</v>
      </c>
      <c r="D342" s="110">
        <v>0.00023946464707665565</v>
      </c>
      <c r="E342" s="110">
        <v>2.7859058000046804</v>
      </c>
      <c r="F342" s="106" t="s">
        <v>2021</v>
      </c>
      <c r="G342" s="106" t="b">
        <v>0</v>
      </c>
      <c r="H342" s="106" t="b">
        <v>0</v>
      </c>
      <c r="I342" s="106" t="b">
        <v>0</v>
      </c>
      <c r="J342" s="106" t="b">
        <v>0</v>
      </c>
      <c r="K342" s="106" t="b">
        <v>0</v>
      </c>
      <c r="L342" s="106" t="b">
        <v>0</v>
      </c>
    </row>
    <row r="343" spans="1:12" ht="15">
      <c r="A343" s="108" t="s">
        <v>1444</v>
      </c>
      <c r="B343" s="106" t="s">
        <v>507</v>
      </c>
      <c r="C343" s="106">
        <v>2</v>
      </c>
      <c r="D343" s="110">
        <v>0.00023946464707665565</v>
      </c>
      <c r="E343" s="110">
        <v>2.7657024139163933</v>
      </c>
      <c r="F343" s="106" t="s">
        <v>2021</v>
      </c>
      <c r="G343" s="106" t="b">
        <v>0</v>
      </c>
      <c r="H343" s="106" t="b">
        <v>0</v>
      </c>
      <c r="I343" s="106" t="b">
        <v>0</v>
      </c>
      <c r="J343" s="106" t="b">
        <v>0</v>
      </c>
      <c r="K343" s="106" t="b">
        <v>0</v>
      </c>
      <c r="L343" s="106" t="b">
        <v>0</v>
      </c>
    </row>
    <row r="344" spans="1:12" ht="15">
      <c r="A344" s="108" t="s">
        <v>1446</v>
      </c>
      <c r="B344" s="106" t="s">
        <v>462</v>
      </c>
      <c r="C344" s="106">
        <v>2</v>
      </c>
      <c r="D344" s="110">
        <v>0.00023946464707665565</v>
      </c>
      <c r="E344" s="110">
        <v>2.062802115951942</v>
      </c>
      <c r="F344" s="106" t="s">
        <v>2021</v>
      </c>
      <c r="G344" s="106" t="b">
        <v>0</v>
      </c>
      <c r="H344" s="106" t="b">
        <v>0</v>
      </c>
      <c r="I344" s="106" t="b">
        <v>0</v>
      </c>
      <c r="J344" s="106" t="b">
        <v>0</v>
      </c>
      <c r="K344" s="106" t="b">
        <v>0</v>
      </c>
      <c r="L344" s="106" t="b">
        <v>0</v>
      </c>
    </row>
    <row r="345" spans="1:12" ht="15">
      <c r="A345" s="108" t="s">
        <v>493</v>
      </c>
      <c r="B345" s="106" t="s">
        <v>1068</v>
      </c>
      <c r="C345" s="106">
        <v>2</v>
      </c>
      <c r="D345" s="110">
        <v>0.00023946464707665565</v>
      </c>
      <c r="E345" s="110">
        <v>2.5006700715239307</v>
      </c>
      <c r="F345" s="106" t="s">
        <v>2021</v>
      </c>
      <c r="G345" s="106" t="b">
        <v>0</v>
      </c>
      <c r="H345" s="106" t="b">
        <v>0</v>
      </c>
      <c r="I345" s="106" t="b">
        <v>0</v>
      </c>
      <c r="J345" s="106" t="b">
        <v>0</v>
      </c>
      <c r="K345" s="106" t="b">
        <v>0</v>
      </c>
      <c r="L345" s="106" t="b">
        <v>0</v>
      </c>
    </row>
    <row r="346" spans="1:12" ht="15">
      <c r="A346" s="108" t="s">
        <v>1453</v>
      </c>
      <c r="B346" s="106" t="s">
        <v>620</v>
      </c>
      <c r="C346" s="106">
        <v>2</v>
      </c>
      <c r="D346" s="110">
        <v>0.00023946464707665565</v>
      </c>
      <c r="E346" s="110">
        <v>3.1538825852992747</v>
      </c>
      <c r="F346" s="106" t="s">
        <v>2021</v>
      </c>
      <c r="G346" s="106" t="b">
        <v>0</v>
      </c>
      <c r="H346" s="106" t="b">
        <v>0</v>
      </c>
      <c r="I346" s="106" t="b">
        <v>0</v>
      </c>
      <c r="J346" s="106" t="b">
        <v>0</v>
      </c>
      <c r="K346" s="106" t="b">
        <v>0</v>
      </c>
      <c r="L346" s="106" t="b">
        <v>0</v>
      </c>
    </row>
    <row r="347" spans="1:12" ht="15">
      <c r="A347" s="108" t="s">
        <v>1069</v>
      </c>
      <c r="B347" s="106" t="s">
        <v>461</v>
      </c>
      <c r="C347" s="106">
        <v>2</v>
      </c>
      <c r="D347" s="110">
        <v>0.00023946464707665565</v>
      </c>
      <c r="E347" s="110">
        <v>1.8601518283767928</v>
      </c>
      <c r="F347" s="106" t="s">
        <v>2021</v>
      </c>
      <c r="G347" s="106" t="b">
        <v>0</v>
      </c>
      <c r="H347" s="106" t="b">
        <v>0</v>
      </c>
      <c r="I347" s="106" t="b">
        <v>0</v>
      </c>
      <c r="J347" s="106" t="b">
        <v>0</v>
      </c>
      <c r="K347" s="106" t="b">
        <v>0</v>
      </c>
      <c r="L347" s="106" t="b">
        <v>0</v>
      </c>
    </row>
    <row r="348" spans="1:12" ht="15">
      <c r="A348" s="108" t="s">
        <v>1455</v>
      </c>
      <c r="B348" s="106" t="s">
        <v>458</v>
      </c>
      <c r="C348" s="106">
        <v>2</v>
      </c>
      <c r="D348" s="110">
        <v>0.00023946464707665565</v>
      </c>
      <c r="E348" s="110">
        <v>1.3971619757433236</v>
      </c>
      <c r="F348" s="106" t="s">
        <v>2021</v>
      </c>
      <c r="G348" s="106" t="b">
        <v>0</v>
      </c>
      <c r="H348" s="106" t="b">
        <v>0</v>
      </c>
      <c r="I348" s="106" t="b">
        <v>0</v>
      </c>
      <c r="J348" s="106" t="b">
        <v>0</v>
      </c>
      <c r="K348" s="106" t="b">
        <v>0</v>
      </c>
      <c r="L348" s="106" t="b">
        <v>0</v>
      </c>
    </row>
    <row r="349" spans="1:12" ht="15">
      <c r="A349" s="108" t="s">
        <v>1456</v>
      </c>
      <c r="B349" s="106" t="s">
        <v>458</v>
      </c>
      <c r="C349" s="106">
        <v>2</v>
      </c>
      <c r="D349" s="110">
        <v>0.00023946464707665565</v>
      </c>
      <c r="E349" s="110">
        <v>1.3971619757433236</v>
      </c>
      <c r="F349" s="106" t="s">
        <v>2021</v>
      </c>
      <c r="G349" s="106" t="b">
        <v>0</v>
      </c>
      <c r="H349" s="106" t="b">
        <v>0</v>
      </c>
      <c r="I349" s="106" t="b">
        <v>0</v>
      </c>
      <c r="J349" s="106" t="b">
        <v>0</v>
      </c>
      <c r="K349" s="106" t="b">
        <v>0</v>
      </c>
      <c r="L349" s="106" t="b">
        <v>0</v>
      </c>
    </row>
    <row r="350" spans="1:12" ht="15">
      <c r="A350" s="108" t="s">
        <v>463</v>
      </c>
      <c r="B350" s="106" t="s">
        <v>584</v>
      </c>
      <c r="C350" s="106">
        <v>2</v>
      </c>
      <c r="D350" s="110">
        <v>0.00023946464707665565</v>
      </c>
      <c r="E350" s="110">
        <v>1.4592773863657058</v>
      </c>
      <c r="F350" s="106" t="s">
        <v>2021</v>
      </c>
      <c r="G350" s="106" t="b">
        <v>0</v>
      </c>
      <c r="H350" s="106" t="b">
        <v>0</v>
      </c>
      <c r="I350" s="106" t="b">
        <v>0</v>
      </c>
      <c r="J350" s="106" t="b">
        <v>0</v>
      </c>
      <c r="K350" s="106" t="b">
        <v>0</v>
      </c>
      <c r="L350" s="106" t="b">
        <v>0</v>
      </c>
    </row>
    <row r="351" spans="1:12" ht="15">
      <c r="A351" s="108" t="s">
        <v>486</v>
      </c>
      <c r="B351" s="106" t="s">
        <v>465</v>
      </c>
      <c r="C351" s="106">
        <v>2</v>
      </c>
      <c r="D351" s="110">
        <v>0.00023946464707665565</v>
      </c>
      <c r="E351" s="110">
        <v>1.0451672606540892</v>
      </c>
      <c r="F351" s="106" t="s">
        <v>2021</v>
      </c>
      <c r="G351" s="106" t="b">
        <v>0</v>
      </c>
      <c r="H351" s="106" t="b">
        <v>0</v>
      </c>
      <c r="I351" s="106" t="b">
        <v>0</v>
      </c>
      <c r="J351" s="106" t="b">
        <v>0</v>
      </c>
      <c r="K351" s="106" t="b">
        <v>0</v>
      </c>
      <c r="L351" s="106" t="b">
        <v>0</v>
      </c>
    </row>
    <row r="352" spans="1:12" ht="15">
      <c r="A352" s="108" t="s">
        <v>465</v>
      </c>
      <c r="B352" s="106" t="s">
        <v>1071</v>
      </c>
      <c r="C352" s="106">
        <v>2</v>
      </c>
      <c r="D352" s="110">
        <v>0.0002861504404488612</v>
      </c>
      <c r="E352" s="110">
        <v>2.099524922976682</v>
      </c>
      <c r="F352" s="106" t="s">
        <v>2021</v>
      </c>
      <c r="G352" s="106" t="b">
        <v>0</v>
      </c>
      <c r="H352" s="106" t="b">
        <v>0</v>
      </c>
      <c r="I352" s="106" t="b">
        <v>0</v>
      </c>
      <c r="J352" s="106" t="b">
        <v>0</v>
      </c>
      <c r="K352" s="106" t="b">
        <v>0</v>
      </c>
      <c r="L352" s="106" t="b">
        <v>0</v>
      </c>
    </row>
    <row r="353" spans="1:12" ht="15">
      <c r="A353" s="108" t="s">
        <v>1071</v>
      </c>
      <c r="B353" s="106" t="s">
        <v>459</v>
      </c>
      <c r="C353" s="106">
        <v>2</v>
      </c>
      <c r="D353" s="110">
        <v>0.0002861504404488612</v>
      </c>
      <c r="E353" s="110">
        <v>1.4337232818933177</v>
      </c>
      <c r="F353" s="106" t="s">
        <v>2021</v>
      </c>
      <c r="G353" s="106" t="b">
        <v>0</v>
      </c>
      <c r="H353" s="106" t="b">
        <v>0</v>
      </c>
      <c r="I353" s="106" t="b">
        <v>0</v>
      </c>
      <c r="J353" s="106" t="b">
        <v>0</v>
      </c>
      <c r="K353" s="106" t="b">
        <v>0</v>
      </c>
      <c r="L353" s="106" t="b">
        <v>0</v>
      </c>
    </row>
    <row r="354" spans="1:12" ht="15">
      <c r="A354" s="108" t="s">
        <v>459</v>
      </c>
      <c r="B354" s="106" t="s">
        <v>1462</v>
      </c>
      <c r="C354" s="106">
        <v>2</v>
      </c>
      <c r="D354" s="110">
        <v>0.00023946464707665565</v>
      </c>
      <c r="E354" s="110">
        <v>1.6098145409489988</v>
      </c>
      <c r="F354" s="106" t="s">
        <v>2021</v>
      </c>
      <c r="G354" s="106" t="b">
        <v>0</v>
      </c>
      <c r="H354" s="106" t="b">
        <v>0</v>
      </c>
      <c r="I354" s="106" t="b">
        <v>0</v>
      </c>
      <c r="J354" s="106" t="b">
        <v>0</v>
      </c>
      <c r="K354" s="106" t="b">
        <v>0</v>
      </c>
      <c r="L354" s="106" t="b">
        <v>0</v>
      </c>
    </row>
    <row r="355" spans="1:12" ht="15">
      <c r="A355" s="108" t="s">
        <v>1466</v>
      </c>
      <c r="B355" s="106" t="s">
        <v>806</v>
      </c>
      <c r="C355" s="106">
        <v>2</v>
      </c>
      <c r="D355" s="110">
        <v>0.0002861504404488612</v>
      </c>
      <c r="E355" s="110">
        <v>3.4091550904025807</v>
      </c>
      <c r="F355" s="106" t="s">
        <v>2021</v>
      </c>
      <c r="G355" s="106" t="b">
        <v>0</v>
      </c>
      <c r="H355" s="106" t="b">
        <v>0</v>
      </c>
      <c r="I355" s="106" t="b">
        <v>0</v>
      </c>
      <c r="J355" s="106" t="b">
        <v>0</v>
      </c>
      <c r="K355" s="106" t="b">
        <v>0</v>
      </c>
      <c r="L355" s="106" t="b">
        <v>0</v>
      </c>
    </row>
    <row r="356" spans="1:12" ht="15">
      <c r="A356" s="108" t="s">
        <v>1467</v>
      </c>
      <c r="B356" s="106" t="s">
        <v>486</v>
      </c>
      <c r="C356" s="106">
        <v>2</v>
      </c>
      <c r="D356" s="110">
        <v>0.0002861504404488612</v>
      </c>
      <c r="E356" s="110">
        <v>2.6029751164186936</v>
      </c>
      <c r="F356" s="106" t="s">
        <v>2021</v>
      </c>
      <c r="G356" s="106" t="b">
        <v>0</v>
      </c>
      <c r="H356" s="106" t="b">
        <v>0</v>
      </c>
      <c r="I356" s="106" t="b">
        <v>0</v>
      </c>
      <c r="J356" s="106" t="b">
        <v>0</v>
      </c>
      <c r="K356" s="106" t="b">
        <v>0</v>
      </c>
      <c r="L356" s="106" t="b">
        <v>0</v>
      </c>
    </row>
    <row r="357" spans="1:12" ht="15">
      <c r="A357" s="108" t="s">
        <v>486</v>
      </c>
      <c r="B357" s="106" t="s">
        <v>1073</v>
      </c>
      <c r="C357" s="106">
        <v>2</v>
      </c>
      <c r="D357" s="110">
        <v>0.0002861504404488612</v>
      </c>
      <c r="E357" s="110">
        <v>2.400554918640663</v>
      </c>
      <c r="F357" s="106" t="s">
        <v>2021</v>
      </c>
      <c r="G357" s="106" t="b">
        <v>0</v>
      </c>
      <c r="H357" s="106" t="b">
        <v>0</v>
      </c>
      <c r="I357" s="106" t="b">
        <v>0</v>
      </c>
      <c r="J357" s="106" t="b">
        <v>0</v>
      </c>
      <c r="K357" s="106" t="b">
        <v>0</v>
      </c>
      <c r="L357" s="106" t="b">
        <v>0</v>
      </c>
    </row>
    <row r="358" spans="1:12" ht="15">
      <c r="A358" s="108" t="s">
        <v>1080</v>
      </c>
      <c r="B358" s="106" t="s">
        <v>458</v>
      </c>
      <c r="C358" s="106">
        <v>2</v>
      </c>
      <c r="D358" s="110">
        <v>0.00023946464707665565</v>
      </c>
      <c r="E358" s="110">
        <v>1.2210707166876424</v>
      </c>
      <c r="F358" s="106" t="s">
        <v>2021</v>
      </c>
      <c r="G358" s="106" t="b">
        <v>0</v>
      </c>
      <c r="H358" s="106" t="b">
        <v>0</v>
      </c>
      <c r="I358" s="106" t="b">
        <v>0</v>
      </c>
      <c r="J358" s="106" t="b">
        <v>0</v>
      </c>
      <c r="K358" s="106" t="b">
        <v>0</v>
      </c>
      <c r="L358" s="106" t="b">
        <v>0</v>
      </c>
    </row>
    <row r="359" spans="1:12" ht="15">
      <c r="A359" s="108" t="s">
        <v>910</v>
      </c>
      <c r="B359" s="106" t="s">
        <v>911</v>
      </c>
      <c r="C359" s="106">
        <v>2</v>
      </c>
      <c r="D359" s="110">
        <v>0.0002861504404488612</v>
      </c>
      <c r="E359" s="110">
        <v>3.2050351077466557</v>
      </c>
      <c r="F359" s="106" t="s">
        <v>2021</v>
      </c>
      <c r="G359" s="106" t="b">
        <v>0</v>
      </c>
      <c r="H359" s="106" t="b">
        <v>0</v>
      </c>
      <c r="I359" s="106" t="b">
        <v>0</v>
      </c>
      <c r="J359" s="106" t="b">
        <v>0</v>
      </c>
      <c r="K359" s="106" t="b">
        <v>0</v>
      </c>
      <c r="L359" s="106" t="b">
        <v>0</v>
      </c>
    </row>
    <row r="360" spans="1:12" ht="15">
      <c r="A360" s="108" t="s">
        <v>601</v>
      </c>
      <c r="B360" s="106" t="s">
        <v>1084</v>
      </c>
      <c r="C360" s="106">
        <v>2</v>
      </c>
      <c r="D360" s="110">
        <v>0.0002861504404488612</v>
      </c>
      <c r="E360" s="110">
        <v>2.932033835682918</v>
      </c>
      <c r="F360" s="106" t="s">
        <v>2021</v>
      </c>
      <c r="G360" s="106" t="b">
        <v>0</v>
      </c>
      <c r="H360" s="106" t="b">
        <v>0</v>
      </c>
      <c r="I360" s="106" t="b">
        <v>0</v>
      </c>
      <c r="J360" s="106" t="b">
        <v>0</v>
      </c>
      <c r="K360" s="106" t="b">
        <v>0</v>
      </c>
      <c r="L360" s="106" t="b">
        <v>0</v>
      </c>
    </row>
    <row r="361" spans="1:12" ht="15">
      <c r="A361" s="108" t="s">
        <v>508</v>
      </c>
      <c r="B361" s="106" t="s">
        <v>811</v>
      </c>
      <c r="C361" s="106">
        <v>2</v>
      </c>
      <c r="D361" s="110">
        <v>0.00023946464707665565</v>
      </c>
      <c r="E361" s="110">
        <v>2.3677624052443558</v>
      </c>
      <c r="F361" s="106" t="s">
        <v>2021</v>
      </c>
      <c r="G361" s="106" t="b">
        <v>0</v>
      </c>
      <c r="H361" s="106" t="b">
        <v>0</v>
      </c>
      <c r="I361" s="106" t="b">
        <v>0</v>
      </c>
      <c r="J361" s="106" t="b">
        <v>0</v>
      </c>
      <c r="K361" s="106" t="b">
        <v>0</v>
      </c>
      <c r="L361" s="106" t="b">
        <v>0</v>
      </c>
    </row>
    <row r="362" spans="1:12" ht="15">
      <c r="A362" s="108" t="s">
        <v>1475</v>
      </c>
      <c r="B362" s="106" t="s">
        <v>1078</v>
      </c>
      <c r="C362" s="106">
        <v>2</v>
      </c>
      <c r="D362" s="110">
        <v>0.0002861504404488612</v>
      </c>
      <c r="E362" s="110">
        <v>3.631003840018937</v>
      </c>
      <c r="F362" s="106" t="s">
        <v>2021</v>
      </c>
      <c r="G362" s="106" t="b">
        <v>0</v>
      </c>
      <c r="H362" s="106" t="b">
        <v>0</v>
      </c>
      <c r="I362" s="106" t="b">
        <v>0</v>
      </c>
      <c r="J362" s="106" t="b">
        <v>0</v>
      </c>
      <c r="K362" s="106" t="b">
        <v>0</v>
      </c>
      <c r="L362" s="106" t="b">
        <v>0</v>
      </c>
    </row>
    <row r="363" spans="1:12" ht="15">
      <c r="A363" s="108" t="s">
        <v>566</v>
      </c>
      <c r="B363" s="106" t="s">
        <v>474</v>
      </c>
      <c r="C363" s="106">
        <v>2</v>
      </c>
      <c r="D363" s="110">
        <v>0.0002861504404488612</v>
      </c>
      <c r="E363" s="110">
        <v>1.6865211678687684</v>
      </c>
      <c r="F363" s="106" t="s">
        <v>2021</v>
      </c>
      <c r="G363" s="106" t="b">
        <v>0</v>
      </c>
      <c r="H363" s="106" t="b">
        <v>0</v>
      </c>
      <c r="I363" s="106" t="b">
        <v>0</v>
      </c>
      <c r="J363" s="106" t="b">
        <v>0</v>
      </c>
      <c r="K363" s="106" t="b">
        <v>0</v>
      </c>
      <c r="L363" s="106" t="b">
        <v>0</v>
      </c>
    </row>
    <row r="364" spans="1:12" ht="15">
      <c r="A364" s="108" t="s">
        <v>536</v>
      </c>
      <c r="B364" s="106" t="s">
        <v>1086</v>
      </c>
      <c r="C364" s="106">
        <v>2</v>
      </c>
      <c r="D364" s="110">
        <v>0.0002861504404488612</v>
      </c>
      <c r="E364" s="110">
        <v>2.7279138530269935</v>
      </c>
      <c r="F364" s="106" t="s">
        <v>2021</v>
      </c>
      <c r="G364" s="106" t="b">
        <v>0</v>
      </c>
      <c r="H364" s="106" t="b">
        <v>0</v>
      </c>
      <c r="I364" s="106" t="b">
        <v>0</v>
      </c>
      <c r="J364" s="106" t="b">
        <v>0</v>
      </c>
      <c r="K364" s="106" t="b">
        <v>0</v>
      </c>
      <c r="L364" s="106" t="b">
        <v>0</v>
      </c>
    </row>
    <row r="365" spans="1:12" ht="15">
      <c r="A365" s="108" t="s">
        <v>463</v>
      </c>
      <c r="B365" s="106" t="s">
        <v>508</v>
      </c>
      <c r="C365" s="106">
        <v>2</v>
      </c>
      <c r="D365" s="110">
        <v>0.0002861504404488612</v>
      </c>
      <c r="E365" s="110">
        <v>1.1582473907017248</v>
      </c>
      <c r="F365" s="106" t="s">
        <v>2021</v>
      </c>
      <c r="G365" s="106" t="b">
        <v>0</v>
      </c>
      <c r="H365" s="106" t="b">
        <v>0</v>
      </c>
      <c r="I365" s="106" t="b">
        <v>0</v>
      </c>
      <c r="J365" s="106" t="b">
        <v>0</v>
      </c>
      <c r="K365" s="106" t="b">
        <v>0</v>
      </c>
      <c r="L365" s="106" t="b">
        <v>0</v>
      </c>
    </row>
    <row r="366" spans="1:12" ht="15">
      <c r="A366" s="108" t="s">
        <v>509</v>
      </c>
      <c r="B366" s="106" t="s">
        <v>459</v>
      </c>
      <c r="C366" s="106">
        <v>2</v>
      </c>
      <c r="D366" s="110">
        <v>0.00023946464707665565</v>
      </c>
      <c r="E366" s="110">
        <v>0.568421855790774</v>
      </c>
      <c r="F366" s="106" t="s">
        <v>2021</v>
      </c>
      <c r="G366" s="106" t="b">
        <v>0</v>
      </c>
      <c r="H366" s="106" t="b">
        <v>0</v>
      </c>
      <c r="I366" s="106" t="b">
        <v>0</v>
      </c>
      <c r="J366" s="106" t="b">
        <v>0</v>
      </c>
      <c r="K366" s="106" t="b">
        <v>0</v>
      </c>
      <c r="L366" s="106" t="b">
        <v>0</v>
      </c>
    </row>
    <row r="367" spans="1:12" ht="15">
      <c r="A367" s="108" t="s">
        <v>532</v>
      </c>
      <c r="B367" s="106" t="s">
        <v>585</v>
      </c>
      <c r="C367" s="106">
        <v>2</v>
      </c>
      <c r="D367" s="110">
        <v>0.00023946464707665565</v>
      </c>
      <c r="E367" s="110">
        <v>2.1373134838660817</v>
      </c>
      <c r="F367" s="106" t="s">
        <v>2021</v>
      </c>
      <c r="G367" s="106" t="b">
        <v>0</v>
      </c>
      <c r="H367" s="106" t="b">
        <v>0</v>
      </c>
      <c r="I367" s="106" t="b">
        <v>0</v>
      </c>
      <c r="J367" s="106" t="b">
        <v>0</v>
      </c>
      <c r="K367" s="106" t="b">
        <v>0</v>
      </c>
      <c r="L367" s="106" t="b">
        <v>0</v>
      </c>
    </row>
    <row r="368" spans="1:12" ht="15">
      <c r="A368" s="108" t="s">
        <v>474</v>
      </c>
      <c r="B368" s="106" t="s">
        <v>1477</v>
      </c>
      <c r="C368" s="106">
        <v>2</v>
      </c>
      <c r="D368" s="110">
        <v>0.0002861504404488612</v>
      </c>
      <c r="E368" s="110">
        <v>2.464672418252412</v>
      </c>
      <c r="F368" s="106" t="s">
        <v>2021</v>
      </c>
      <c r="G368" s="106" t="b">
        <v>0</v>
      </c>
      <c r="H368" s="106" t="b">
        <v>0</v>
      </c>
      <c r="I368" s="106" t="b">
        <v>0</v>
      </c>
      <c r="J368" s="106" t="b">
        <v>0</v>
      </c>
      <c r="K368" s="106" t="b">
        <v>0</v>
      </c>
      <c r="L368" s="106" t="b">
        <v>0</v>
      </c>
    </row>
    <row r="369" spans="1:12" ht="15">
      <c r="A369" s="108" t="s">
        <v>464</v>
      </c>
      <c r="B369" s="106" t="s">
        <v>511</v>
      </c>
      <c r="C369" s="106">
        <v>2</v>
      </c>
      <c r="D369" s="110">
        <v>0.00023946464707665565</v>
      </c>
      <c r="E369" s="110">
        <v>1.2177040759376851</v>
      </c>
      <c r="F369" s="106" t="s">
        <v>2021</v>
      </c>
      <c r="G369" s="106" t="b">
        <v>0</v>
      </c>
      <c r="H369" s="106" t="b">
        <v>0</v>
      </c>
      <c r="I369" s="106" t="b">
        <v>0</v>
      </c>
      <c r="J369" s="106" t="b">
        <v>0</v>
      </c>
      <c r="K369" s="106" t="b">
        <v>0</v>
      </c>
      <c r="L369" s="106" t="b">
        <v>0</v>
      </c>
    </row>
    <row r="370" spans="1:12" ht="15">
      <c r="A370" s="108" t="s">
        <v>702</v>
      </c>
      <c r="B370" s="106" t="s">
        <v>811</v>
      </c>
      <c r="C370" s="106">
        <v>2</v>
      </c>
      <c r="D370" s="110">
        <v>0.00023946464707665565</v>
      </c>
      <c r="E370" s="110">
        <v>2.865087046052305</v>
      </c>
      <c r="F370" s="106" t="s">
        <v>2021</v>
      </c>
      <c r="G370" s="106" t="b">
        <v>0</v>
      </c>
      <c r="H370" s="106" t="b">
        <v>0</v>
      </c>
      <c r="I370" s="106" t="b">
        <v>0</v>
      </c>
      <c r="J370" s="106" t="b">
        <v>0</v>
      </c>
      <c r="K370" s="106" t="b">
        <v>0</v>
      </c>
      <c r="L370" s="106" t="b">
        <v>0</v>
      </c>
    </row>
    <row r="371" spans="1:12" ht="15">
      <c r="A371" s="108" t="s">
        <v>467</v>
      </c>
      <c r="B371" s="106" t="s">
        <v>476</v>
      </c>
      <c r="C371" s="106">
        <v>2</v>
      </c>
      <c r="D371" s="110">
        <v>0.00023946464707665565</v>
      </c>
      <c r="E371" s="110">
        <v>0.9935141105064264</v>
      </c>
      <c r="F371" s="106" t="s">
        <v>2021</v>
      </c>
      <c r="G371" s="106" t="b">
        <v>0</v>
      </c>
      <c r="H371" s="106" t="b">
        <v>0</v>
      </c>
      <c r="I371" s="106" t="b">
        <v>0</v>
      </c>
      <c r="J371" s="106" t="b">
        <v>0</v>
      </c>
      <c r="K371" s="106" t="b">
        <v>0</v>
      </c>
      <c r="L371" s="106" t="b">
        <v>0</v>
      </c>
    </row>
    <row r="372" spans="1:12" ht="15">
      <c r="A372" s="108" t="s">
        <v>730</v>
      </c>
      <c r="B372" s="106" t="s">
        <v>458</v>
      </c>
      <c r="C372" s="106">
        <v>2</v>
      </c>
      <c r="D372" s="110">
        <v>0.00023946464707665565</v>
      </c>
      <c r="E372" s="110">
        <v>0.9200407210236613</v>
      </c>
      <c r="F372" s="106" t="s">
        <v>2021</v>
      </c>
      <c r="G372" s="106" t="b">
        <v>0</v>
      </c>
      <c r="H372" s="106" t="b">
        <v>0</v>
      </c>
      <c r="I372" s="106" t="b">
        <v>0</v>
      </c>
      <c r="J372" s="106" t="b">
        <v>0</v>
      </c>
      <c r="K372" s="106" t="b">
        <v>0</v>
      </c>
      <c r="L372" s="106" t="b">
        <v>0</v>
      </c>
    </row>
    <row r="373" spans="1:12" ht="15">
      <c r="A373" s="108" t="s">
        <v>459</v>
      </c>
      <c r="B373" s="106" t="s">
        <v>1091</v>
      </c>
      <c r="C373" s="106">
        <v>2</v>
      </c>
      <c r="D373" s="110">
        <v>0.00023946464707665565</v>
      </c>
      <c r="E373" s="110">
        <v>1.4337232818933177</v>
      </c>
      <c r="F373" s="106" t="s">
        <v>2021</v>
      </c>
      <c r="G373" s="106" t="b">
        <v>0</v>
      </c>
      <c r="H373" s="106" t="b">
        <v>0</v>
      </c>
      <c r="I373" s="106" t="b">
        <v>0</v>
      </c>
      <c r="J373" s="106" t="b">
        <v>0</v>
      </c>
      <c r="K373" s="106" t="b">
        <v>0</v>
      </c>
      <c r="L373" s="106" t="b">
        <v>0</v>
      </c>
    </row>
    <row r="374" spans="1:12" ht="15">
      <c r="A374" s="108" t="s">
        <v>469</v>
      </c>
      <c r="B374" s="106" t="s">
        <v>506</v>
      </c>
      <c r="C374" s="106">
        <v>2</v>
      </c>
      <c r="D374" s="110">
        <v>0.00023946464707665565</v>
      </c>
      <c r="E374" s="110">
        <v>1.3263697200861306</v>
      </c>
      <c r="F374" s="106" t="s">
        <v>2021</v>
      </c>
      <c r="G374" s="106" t="b">
        <v>0</v>
      </c>
      <c r="H374" s="106" t="b">
        <v>0</v>
      </c>
      <c r="I374" s="106" t="b">
        <v>0</v>
      </c>
      <c r="J374" s="106" t="b">
        <v>0</v>
      </c>
      <c r="K374" s="106" t="b">
        <v>0</v>
      </c>
      <c r="L374" s="106" t="b">
        <v>0</v>
      </c>
    </row>
    <row r="375" spans="1:12" ht="15">
      <c r="A375" s="108" t="s">
        <v>1484</v>
      </c>
      <c r="B375" s="106" t="s">
        <v>794</v>
      </c>
      <c r="C375" s="106">
        <v>2</v>
      </c>
      <c r="D375" s="110">
        <v>0.00023946464707665565</v>
      </c>
      <c r="E375" s="110">
        <v>3.4091550904025807</v>
      </c>
      <c r="F375" s="106" t="s">
        <v>2021</v>
      </c>
      <c r="G375" s="106" t="b">
        <v>0</v>
      </c>
      <c r="H375" s="106" t="b">
        <v>0</v>
      </c>
      <c r="I375" s="106" t="b">
        <v>0</v>
      </c>
      <c r="J375" s="106" t="b">
        <v>0</v>
      </c>
      <c r="K375" s="106" t="b">
        <v>0</v>
      </c>
      <c r="L375" s="106" t="b">
        <v>0</v>
      </c>
    </row>
    <row r="376" spans="1:12" ht="15">
      <c r="A376" s="108" t="s">
        <v>695</v>
      </c>
      <c r="B376" s="106" t="s">
        <v>270</v>
      </c>
      <c r="C376" s="106">
        <v>2</v>
      </c>
      <c r="D376" s="110">
        <v>0.00023946464707665565</v>
      </c>
      <c r="E376" s="110">
        <v>1.4848758043406989</v>
      </c>
      <c r="F376" s="106" t="s">
        <v>2021</v>
      </c>
      <c r="G376" s="106" t="b">
        <v>0</v>
      </c>
      <c r="H376" s="106" t="b">
        <v>0</v>
      </c>
      <c r="I376" s="106" t="b">
        <v>0</v>
      </c>
      <c r="J376" s="106" t="b">
        <v>0</v>
      </c>
      <c r="K376" s="106" t="b">
        <v>0</v>
      </c>
      <c r="L376" s="106" t="b">
        <v>0</v>
      </c>
    </row>
    <row r="377" spans="1:12" ht="15">
      <c r="A377" s="108" t="s">
        <v>1487</v>
      </c>
      <c r="B377" s="106" t="s">
        <v>1488</v>
      </c>
      <c r="C377" s="106">
        <v>2</v>
      </c>
      <c r="D377" s="110">
        <v>0.0002861504404488612</v>
      </c>
      <c r="E377" s="110">
        <v>3.807095099074618</v>
      </c>
      <c r="F377" s="106" t="s">
        <v>2021</v>
      </c>
      <c r="G377" s="106" t="b">
        <v>0</v>
      </c>
      <c r="H377" s="106" t="b">
        <v>0</v>
      </c>
      <c r="I377" s="106" t="b">
        <v>0</v>
      </c>
      <c r="J377" s="106" t="b">
        <v>0</v>
      </c>
      <c r="K377" s="106" t="b">
        <v>0</v>
      </c>
      <c r="L377" s="106" t="b">
        <v>0</v>
      </c>
    </row>
    <row r="378" spans="1:12" ht="15">
      <c r="A378" s="108" t="s">
        <v>918</v>
      </c>
      <c r="B378" s="106" t="s">
        <v>729</v>
      </c>
      <c r="C378" s="106">
        <v>2</v>
      </c>
      <c r="D378" s="110">
        <v>0.00023946464707665565</v>
      </c>
      <c r="E378" s="110">
        <v>3.0289438486909748</v>
      </c>
      <c r="F378" s="106" t="s">
        <v>2021</v>
      </c>
      <c r="G378" s="106" t="b">
        <v>0</v>
      </c>
      <c r="H378" s="106" t="b">
        <v>0</v>
      </c>
      <c r="I378" s="106" t="b">
        <v>0</v>
      </c>
      <c r="J378" s="106" t="b">
        <v>0</v>
      </c>
      <c r="K378" s="106" t="b">
        <v>0</v>
      </c>
      <c r="L378" s="106" t="b">
        <v>0</v>
      </c>
    </row>
    <row r="379" spans="1:12" ht="15">
      <c r="A379" s="108" t="s">
        <v>459</v>
      </c>
      <c r="B379" s="106" t="s">
        <v>1489</v>
      </c>
      <c r="C379" s="106">
        <v>2</v>
      </c>
      <c r="D379" s="110">
        <v>0.0002861504404488612</v>
      </c>
      <c r="E379" s="110">
        <v>1.6098145409489988</v>
      </c>
      <c r="F379" s="106" t="s">
        <v>2021</v>
      </c>
      <c r="G379" s="106" t="b">
        <v>0</v>
      </c>
      <c r="H379" s="106" t="b">
        <v>0</v>
      </c>
      <c r="I379" s="106" t="b">
        <v>0</v>
      </c>
      <c r="J379" s="106" t="b">
        <v>0</v>
      </c>
      <c r="K379" s="106" t="b">
        <v>0</v>
      </c>
      <c r="L379" s="106" t="b">
        <v>0</v>
      </c>
    </row>
    <row r="380" spans="1:12" ht="15">
      <c r="A380" s="108" t="s">
        <v>1489</v>
      </c>
      <c r="B380" s="106" t="s">
        <v>1490</v>
      </c>
      <c r="C380" s="106">
        <v>2</v>
      </c>
      <c r="D380" s="110">
        <v>0.0002861504404488612</v>
      </c>
      <c r="E380" s="110">
        <v>3.807095099074618</v>
      </c>
      <c r="F380" s="106" t="s">
        <v>2021</v>
      </c>
      <c r="G380" s="106" t="b">
        <v>0</v>
      </c>
      <c r="H380" s="106" t="b">
        <v>0</v>
      </c>
      <c r="I380" s="106" t="b">
        <v>0</v>
      </c>
      <c r="J380" s="106" t="b">
        <v>0</v>
      </c>
      <c r="K380" s="106" t="b">
        <v>0</v>
      </c>
      <c r="L380" s="106" t="b">
        <v>0</v>
      </c>
    </row>
    <row r="381" spans="1:12" ht="15">
      <c r="A381" s="108" t="s">
        <v>458</v>
      </c>
      <c r="B381" s="106" t="s">
        <v>1100</v>
      </c>
      <c r="C381" s="106">
        <v>2</v>
      </c>
      <c r="D381" s="110">
        <v>0.00023946464707665565</v>
      </c>
      <c r="E381" s="110">
        <v>1.220226606641727</v>
      </c>
      <c r="F381" s="106" t="s">
        <v>2021</v>
      </c>
      <c r="G381" s="106" t="b">
        <v>0</v>
      </c>
      <c r="H381" s="106" t="b">
        <v>0</v>
      </c>
      <c r="I381" s="106" t="b">
        <v>0</v>
      </c>
      <c r="J381" s="106" t="b">
        <v>0</v>
      </c>
      <c r="K381" s="106" t="b">
        <v>0</v>
      </c>
      <c r="L381" s="106" t="b">
        <v>0</v>
      </c>
    </row>
    <row r="382" spans="1:12" ht="15">
      <c r="A382" s="108" t="s">
        <v>1100</v>
      </c>
      <c r="B382" s="106" t="s">
        <v>586</v>
      </c>
      <c r="C382" s="106">
        <v>2</v>
      </c>
      <c r="D382" s="110">
        <v>0.0002861504404488612</v>
      </c>
      <c r="E382" s="110">
        <v>2.890641150524693</v>
      </c>
      <c r="F382" s="106" t="s">
        <v>2021</v>
      </c>
      <c r="G382" s="106" t="b">
        <v>0</v>
      </c>
      <c r="H382" s="106" t="b">
        <v>0</v>
      </c>
      <c r="I382" s="106" t="b">
        <v>0</v>
      </c>
      <c r="J382" s="106" t="b">
        <v>0</v>
      </c>
      <c r="K382" s="106" t="b">
        <v>0</v>
      </c>
      <c r="L382" s="106" t="b">
        <v>0</v>
      </c>
    </row>
    <row r="383" spans="1:12" ht="15">
      <c r="A383" s="108" t="s">
        <v>1101</v>
      </c>
      <c r="B383" s="106" t="s">
        <v>459</v>
      </c>
      <c r="C383" s="106">
        <v>2</v>
      </c>
      <c r="D383" s="110">
        <v>0.00023946464707665565</v>
      </c>
      <c r="E383" s="110">
        <v>1.4337232818933177</v>
      </c>
      <c r="F383" s="106" t="s">
        <v>2021</v>
      </c>
      <c r="G383" s="106" t="b">
        <v>0</v>
      </c>
      <c r="H383" s="106" t="b">
        <v>0</v>
      </c>
      <c r="I383" s="106" t="b">
        <v>0</v>
      </c>
      <c r="J383" s="106" t="b">
        <v>0</v>
      </c>
      <c r="K383" s="106" t="b">
        <v>0</v>
      </c>
      <c r="L383" s="106" t="b">
        <v>0</v>
      </c>
    </row>
    <row r="384" spans="1:12" ht="15">
      <c r="A384" s="108" t="s">
        <v>552</v>
      </c>
      <c r="B384" s="106" t="s">
        <v>639</v>
      </c>
      <c r="C384" s="106">
        <v>2</v>
      </c>
      <c r="D384" s="110">
        <v>0.00023946464707665565</v>
      </c>
      <c r="E384" s="110">
        <v>2.359937067732399</v>
      </c>
      <c r="F384" s="106" t="s">
        <v>2021</v>
      </c>
      <c r="G384" s="106" t="b">
        <v>0</v>
      </c>
      <c r="H384" s="106" t="b">
        <v>0</v>
      </c>
      <c r="I384" s="106" t="b">
        <v>0</v>
      </c>
      <c r="J384" s="106" t="b">
        <v>0</v>
      </c>
      <c r="K384" s="106" t="b">
        <v>0</v>
      </c>
      <c r="L384" s="106" t="b">
        <v>0</v>
      </c>
    </row>
    <row r="385" spans="1:12" ht="15">
      <c r="A385" s="108" t="s">
        <v>1493</v>
      </c>
      <c r="B385" s="106" t="s">
        <v>462</v>
      </c>
      <c r="C385" s="106">
        <v>2</v>
      </c>
      <c r="D385" s="110">
        <v>0.00023946464707665565</v>
      </c>
      <c r="E385" s="110">
        <v>2.062802115951942</v>
      </c>
      <c r="F385" s="106" t="s">
        <v>2021</v>
      </c>
      <c r="G385" s="106" t="b">
        <v>0</v>
      </c>
      <c r="H385" s="106" t="b">
        <v>0</v>
      </c>
      <c r="I385" s="106" t="b">
        <v>0</v>
      </c>
      <c r="J385" s="106" t="b">
        <v>0</v>
      </c>
      <c r="K385" s="106" t="b">
        <v>0</v>
      </c>
      <c r="L385" s="106" t="b">
        <v>0</v>
      </c>
    </row>
    <row r="386" spans="1:12" ht="15">
      <c r="A386" s="108" t="s">
        <v>916</v>
      </c>
      <c r="B386" s="106" t="s">
        <v>1494</v>
      </c>
      <c r="C386" s="106">
        <v>2</v>
      </c>
      <c r="D386" s="110">
        <v>0.00023946464707665565</v>
      </c>
      <c r="E386" s="110">
        <v>3.506065103410637</v>
      </c>
      <c r="F386" s="106" t="s">
        <v>2021</v>
      </c>
      <c r="G386" s="106" t="b">
        <v>0</v>
      </c>
      <c r="H386" s="106" t="b">
        <v>0</v>
      </c>
      <c r="I386" s="106" t="b">
        <v>0</v>
      </c>
      <c r="J386" s="106" t="b">
        <v>0</v>
      </c>
      <c r="K386" s="106" t="b">
        <v>0</v>
      </c>
      <c r="L386" s="106" t="b">
        <v>0</v>
      </c>
    </row>
    <row r="387" spans="1:12" ht="15">
      <c r="A387" s="108" t="s">
        <v>1497</v>
      </c>
      <c r="B387" s="106" t="s">
        <v>270</v>
      </c>
      <c r="C387" s="106">
        <v>2</v>
      </c>
      <c r="D387" s="110">
        <v>0.0002861504404488612</v>
      </c>
      <c r="E387" s="110">
        <v>2.0289438486909748</v>
      </c>
      <c r="F387" s="106" t="s">
        <v>2021</v>
      </c>
      <c r="G387" s="106" t="b">
        <v>0</v>
      </c>
      <c r="H387" s="106" t="b">
        <v>0</v>
      </c>
      <c r="I387" s="106" t="b">
        <v>0</v>
      </c>
      <c r="J387" s="106" t="b">
        <v>0</v>
      </c>
      <c r="K387" s="106" t="b">
        <v>0</v>
      </c>
      <c r="L387" s="106" t="b">
        <v>0</v>
      </c>
    </row>
    <row r="388" spans="1:12" ht="15">
      <c r="A388" s="108" t="s">
        <v>1107</v>
      </c>
      <c r="B388" s="106" t="s">
        <v>586</v>
      </c>
      <c r="C388" s="106">
        <v>2</v>
      </c>
      <c r="D388" s="110">
        <v>0.0002861504404488612</v>
      </c>
      <c r="E388" s="110">
        <v>2.890641150524693</v>
      </c>
      <c r="F388" s="106" t="s">
        <v>2021</v>
      </c>
      <c r="G388" s="106" t="b">
        <v>0</v>
      </c>
      <c r="H388" s="106" t="b">
        <v>0</v>
      </c>
      <c r="I388" s="106" t="b">
        <v>0</v>
      </c>
      <c r="J388" s="106" t="b">
        <v>0</v>
      </c>
      <c r="K388" s="106" t="b">
        <v>0</v>
      </c>
      <c r="L388" s="106" t="b">
        <v>0</v>
      </c>
    </row>
    <row r="389" spans="1:12" ht="15">
      <c r="A389" s="108" t="s">
        <v>523</v>
      </c>
      <c r="B389" s="106" t="s">
        <v>587</v>
      </c>
      <c r="C389" s="106">
        <v>2</v>
      </c>
      <c r="D389" s="110">
        <v>0.0002861504404488612</v>
      </c>
      <c r="E389" s="110">
        <v>2.1124899001410498</v>
      </c>
      <c r="F389" s="106" t="s">
        <v>2021</v>
      </c>
      <c r="G389" s="106" t="b">
        <v>0</v>
      </c>
      <c r="H389" s="106" t="b">
        <v>0</v>
      </c>
      <c r="I389" s="106" t="b">
        <v>0</v>
      </c>
      <c r="J389" s="106" t="b">
        <v>0</v>
      </c>
      <c r="K389" s="106" t="b">
        <v>0</v>
      </c>
      <c r="L389" s="106" t="b">
        <v>0</v>
      </c>
    </row>
    <row r="390" spans="1:12" ht="15">
      <c r="A390" s="108" t="s">
        <v>1501</v>
      </c>
      <c r="B390" s="106" t="s">
        <v>462</v>
      </c>
      <c r="C390" s="106">
        <v>2</v>
      </c>
      <c r="D390" s="110">
        <v>0.00023946464707665565</v>
      </c>
      <c r="E390" s="110">
        <v>2.062802115951942</v>
      </c>
      <c r="F390" s="106" t="s">
        <v>2021</v>
      </c>
      <c r="G390" s="106" t="b">
        <v>0</v>
      </c>
      <c r="H390" s="106" t="b">
        <v>0</v>
      </c>
      <c r="I390" s="106" t="b">
        <v>0</v>
      </c>
      <c r="J390" s="106" t="b">
        <v>0</v>
      </c>
      <c r="K390" s="106" t="b">
        <v>0</v>
      </c>
      <c r="L390" s="106" t="b">
        <v>0</v>
      </c>
    </row>
    <row r="391" spans="1:12" ht="15">
      <c r="A391" s="108" t="s">
        <v>460</v>
      </c>
      <c r="B391" s="106" t="s">
        <v>1107</v>
      </c>
      <c r="C391" s="106">
        <v>2</v>
      </c>
      <c r="D391" s="110">
        <v>0.00023946464707665565</v>
      </c>
      <c r="E391" s="110">
        <v>1.6865211678687684</v>
      </c>
      <c r="F391" s="106" t="s">
        <v>2021</v>
      </c>
      <c r="G391" s="106" t="b">
        <v>0</v>
      </c>
      <c r="H391" s="106" t="b">
        <v>0</v>
      </c>
      <c r="I391" s="106" t="b">
        <v>0</v>
      </c>
      <c r="J391" s="106" t="b">
        <v>0</v>
      </c>
      <c r="K391" s="106" t="b">
        <v>0</v>
      </c>
      <c r="L391" s="106" t="b">
        <v>0</v>
      </c>
    </row>
    <row r="392" spans="1:12" ht="15">
      <c r="A392" s="108" t="s">
        <v>460</v>
      </c>
      <c r="B392" s="106" t="s">
        <v>485</v>
      </c>
      <c r="C392" s="106">
        <v>2</v>
      </c>
      <c r="D392" s="110">
        <v>0.00023946464707665565</v>
      </c>
      <c r="E392" s="110">
        <v>0.6073399218211436</v>
      </c>
      <c r="F392" s="106" t="s">
        <v>2021</v>
      </c>
      <c r="G392" s="106" t="b">
        <v>0</v>
      </c>
      <c r="H392" s="106" t="b">
        <v>0</v>
      </c>
      <c r="I392" s="106" t="b">
        <v>0</v>
      </c>
      <c r="J392" s="106" t="b">
        <v>0</v>
      </c>
      <c r="K392" s="106" t="b">
        <v>0</v>
      </c>
      <c r="L392" s="106" t="b">
        <v>0</v>
      </c>
    </row>
    <row r="393" spans="1:12" ht="15">
      <c r="A393" s="108" t="s">
        <v>587</v>
      </c>
      <c r="B393" s="106" t="s">
        <v>1112</v>
      </c>
      <c r="C393" s="106">
        <v>2</v>
      </c>
      <c r="D393" s="110">
        <v>0.0002861504404488612</v>
      </c>
      <c r="E393" s="110">
        <v>2.890641150524693</v>
      </c>
      <c r="F393" s="106" t="s">
        <v>2021</v>
      </c>
      <c r="G393" s="106" t="b">
        <v>0</v>
      </c>
      <c r="H393" s="106" t="b">
        <v>0</v>
      </c>
      <c r="I393" s="106" t="b">
        <v>0</v>
      </c>
      <c r="J393" s="106" t="b">
        <v>0</v>
      </c>
      <c r="K393" s="106" t="b">
        <v>0</v>
      </c>
      <c r="L393" s="106" t="b">
        <v>0</v>
      </c>
    </row>
    <row r="394" spans="1:12" ht="15">
      <c r="A394" s="108" t="s">
        <v>502</v>
      </c>
      <c r="B394" s="106" t="s">
        <v>463</v>
      </c>
      <c r="C394" s="106">
        <v>2</v>
      </c>
      <c r="D394" s="110">
        <v>0.00023946464707665565</v>
      </c>
      <c r="E394" s="110">
        <v>1.1389422355063379</v>
      </c>
      <c r="F394" s="106" t="s">
        <v>2021</v>
      </c>
      <c r="G394" s="106" t="b">
        <v>0</v>
      </c>
      <c r="H394" s="106" t="b">
        <v>0</v>
      </c>
      <c r="I394" s="106" t="b">
        <v>0</v>
      </c>
      <c r="J394" s="106" t="b">
        <v>0</v>
      </c>
      <c r="K394" s="106" t="b">
        <v>0</v>
      </c>
      <c r="L394" s="106" t="b">
        <v>0</v>
      </c>
    </row>
    <row r="395" spans="1:12" ht="15">
      <c r="A395" s="108" t="s">
        <v>1506</v>
      </c>
      <c r="B395" s="106" t="s">
        <v>458</v>
      </c>
      <c r="C395" s="106">
        <v>2</v>
      </c>
      <c r="D395" s="110">
        <v>0.00023946464707665565</v>
      </c>
      <c r="E395" s="110">
        <v>1.3971619757433236</v>
      </c>
      <c r="F395" s="106" t="s">
        <v>2021</v>
      </c>
      <c r="G395" s="106" t="b">
        <v>0</v>
      </c>
      <c r="H395" s="106" t="b">
        <v>0</v>
      </c>
      <c r="I395" s="106" t="b">
        <v>0</v>
      </c>
      <c r="J395" s="106" t="b">
        <v>0</v>
      </c>
      <c r="K395" s="106" t="b">
        <v>0</v>
      </c>
      <c r="L395" s="106" t="b">
        <v>0</v>
      </c>
    </row>
    <row r="396" spans="1:12" ht="15">
      <c r="A396" s="108" t="s">
        <v>786</v>
      </c>
      <c r="B396" s="106" t="s">
        <v>1507</v>
      </c>
      <c r="C396" s="106">
        <v>2</v>
      </c>
      <c r="D396" s="110">
        <v>0.00023946464707665565</v>
      </c>
      <c r="E396" s="110">
        <v>3.4091550904025807</v>
      </c>
      <c r="F396" s="106" t="s">
        <v>2021</v>
      </c>
      <c r="G396" s="106" t="b">
        <v>0</v>
      </c>
      <c r="H396" s="106" t="b">
        <v>0</v>
      </c>
      <c r="I396" s="106" t="b">
        <v>0</v>
      </c>
      <c r="J396" s="106" t="b">
        <v>0</v>
      </c>
      <c r="K396" s="106" t="b">
        <v>0</v>
      </c>
      <c r="L396" s="106" t="b">
        <v>0</v>
      </c>
    </row>
    <row r="397" spans="1:12" ht="15">
      <c r="A397" s="108" t="s">
        <v>555</v>
      </c>
      <c r="B397" s="106" t="s">
        <v>270</v>
      </c>
      <c r="C397" s="106">
        <v>2</v>
      </c>
      <c r="D397" s="110">
        <v>0.0002861504404488612</v>
      </c>
      <c r="E397" s="110">
        <v>1.216030492048119</v>
      </c>
      <c r="F397" s="106" t="s">
        <v>2021</v>
      </c>
      <c r="G397" s="106" t="b">
        <v>0</v>
      </c>
      <c r="H397" s="106" t="b">
        <v>0</v>
      </c>
      <c r="I397" s="106" t="b">
        <v>0</v>
      </c>
      <c r="J397" s="106" t="b">
        <v>0</v>
      </c>
      <c r="K397" s="106" t="b">
        <v>0</v>
      </c>
      <c r="L397" s="106" t="b">
        <v>0</v>
      </c>
    </row>
    <row r="398" spans="1:12" ht="15">
      <c r="A398" s="108" t="s">
        <v>1511</v>
      </c>
      <c r="B398" s="106" t="s">
        <v>462</v>
      </c>
      <c r="C398" s="106">
        <v>2</v>
      </c>
      <c r="D398" s="110">
        <v>0.00023946464707665565</v>
      </c>
      <c r="E398" s="110">
        <v>2.062802115951942</v>
      </c>
      <c r="F398" s="106" t="s">
        <v>2021</v>
      </c>
      <c r="G398" s="106" t="b">
        <v>0</v>
      </c>
      <c r="H398" s="106" t="b">
        <v>0</v>
      </c>
      <c r="I398" s="106" t="b">
        <v>0</v>
      </c>
      <c r="J398" s="106" t="b">
        <v>0</v>
      </c>
      <c r="K398" s="106" t="b">
        <v>0</v>
      </c>
      <c r="L398" s="106" t="b">
        <v>0</v>
      </c>
    </row>
    <row r="399" spans="1:12" ht="15">
      <c r="A399" s="108" t="s">
        <v>462</v>
      </c>
      <c r="B399" s="106" t="s">
        <v>657</v>
      </c>
      <c r="C399" s="106">
        <v>2</v>
      </c>
      <c r="D399" s="110">
        <v>0.00023946464707665565</v>
      </c>
      <c r="E399" s="110">
        <v>1.4607421246239796</v>
      </c>
      <c r="F399" s="106" t="s">
        <v>2021</v>
      </c>
      <c r="G399" s="106" t="b">
        <v>0</v>
      </c>
      <c r="H399" s="106" t="b">
        <v>0</v>
      </c>
      <c r="I399" s="106" t="b">
        <v>0</v>
      </c>
      <c r="J399" s="106" t="b">
        <v>0</v>
      </c>
      <c r="K399" s="106" t="b">
        <v>0</v>
      </c>
      <c r="L399" s="106" t="b">
        <v>0</v>
      </c>
    </row>
    <row r="400" spans="1:12" ht="15">
      <c r="A400" s="108" t="s">
        <v>657</v>
      </c>
      <c r="B400" s="106" t="s">
        <v>462</v>
      </c>
      <c r="C400" s="106">
        <v>2</v>
      </c>
      <c r="D400" s="110">
        <v>0.00023946464707665565</v>
      </c>
      <c r="E400" s="110">
        <v>1.4607421246239796</v>
      </c>
      <c r="F400" s="106" t="s">
        <v>2021</v>
      </c>
      <c r="G400" s="106" t="b">
        <v>0</v>
      </c>
      <c r="H400" s="106" t="b">
        <v>0</v>
      </c>
      <c r="I400" s="106" t="b">
        <v>0</v>
      </c>
      <c r="J400" s="106" t="b">
        <v>0</v>
      </c>
      <c r="K400" s="106" t="b">
        <v>0</v>
      </c>
      <c r="L400" s="106" t="b">
        <v>0</v>
      </c>
    </row>
    <row r="401" spans="1:12" ht="15">
      <c r="A401" s="108" t="s">
        <v>1114</v>
      </c>
      <c r="B401" s="106" t="s">
        <v>270</v>
      </c>
      <c r="C401" s="106">
        <v>2</v>
      </c>
      <c r="D401" s="110">
        <v>0.0002861504404488612</v>
      </c>
      <c r="E401" s="110">
        <v>1.8528525896352934</v>
      </c>
      <c r="F401" s="106" t="s">
        <v>2021</v>
      </c>
      <c r="G401" s="106" t="b">
        <v>0</v>
      </c>
      <c r="H401" s="106" t="b">
        <v>0</v>
      </c>
      <c r="I401" s="106" t="b">
        <v>0</v>
      </c>
      <c r="J401" s="106" t="b">
        <v>0</v>
      </c>
      <c r="K401" s="106" t="b">
        <v>0</v>
      </c>
      <c r="L401" s="106" t="b">
        <v>0</v>
      </c>
    </row>
    <row r="402" spans="1:12" ht="15">
      <c r="A402" s="108" t="s">
        <v>270</v>
      </c>
      <c r="B402" s="106" t="s">
        <v>513</v>
      </c>
      <c r="C402" s="106">
        <v>2</v>
      </c>
      <c r="D402" s="110">
        <v>0.0002861504404488612</v>
      </c>
      <c r="E402" s="110">
        <v>1.0362430874324742</v>
      </c>
      <c r="F402" s="106" t="s">
        <v>2021</v>
      </c>
      <c r="G402" s="106" t="b">
        <v>0</v>
      </c>
      <c r="H402" s="106" t="b">
        <v>0</v>
      </c>
      <c r="I402" s="106" t="b">
        <v>0</v>
      </c>
      <c r="J402" s="106" t="b">
        <v>0</v>
      </c>
      <c r="K402" s="106" t="b">
        <v>0</v>
      </c>
      <c r="L402" s="106" t="b">
        <v>0</v>
      </c>
    </row>
    <row r="403" spans="1:12" ht="15">
      <c r="A403" s="108" t="s">
        <v>1516</v>
      </c>
      <c r="B403" s="106" t="s">
        <v>1056</v>
      </c>
      <c r="C403" s="106">
        <v>2</v>
      </c>
      <c r="D403" s="110">
        <v>0.00023946464707665565</v>
      </c>
      <c r="E403" s="110">
        <v>3.631003840018937</v>
      </c>
      <c r="F403" s="106" t="s">
        <v>2021</v>
      </c>
      <c r="G403" s="106" t="b">
        <v>0</v>
      </c>
      <c r="H403" s="106" t="b">
        <v>0</v>
      </c>
      <c r="I403" s="106" t="b">
        <v>0</v>
      </c>
      <c r="J403" s="106" t="b">
        <v>0</v>
      </c>
      <c r="K403" s="106" t="b">
        <v>0</v>
      </c>
      <c r="L403" s="106" t="b">
        <v>0</v>
      </c>
    </row>
    <row r="404" spans="1:12" ht="15">
      <c r="A404" s="108" t="s">
        <v>1116</v>
      </c>
      <c r="B404" s="106" t="s">
        <v>491</v>
      </c>
      <c r="C404" s="106">
        <v>2</v>
      </c>
      <c r="D404" s="110">
        <v>0.00023946464707665565</v>
      </c>
      <c r="E404" s="110">
        <v>2.454912580963256</v>
      </c>
      <c r="F404" s="106" t="s">
        <v>2021</v>
      </c>
      <c r="G404" s="106" t="b">
        <v>0</v>
      </c>
      <c r="H404" s="106" t="b">
        <v>0</v>
      </c>
      <c r="I404" s="106" t="b">
        <v>0</v>
      </c>
      <c r="J404" s="106" t="b">
        <v>0</v>
      </c>
      <c r="K404" s="106" t="b">
        <v>0</v>
      </c>
      <c r="L404" s="106" t="b">
        <v>0</v>
      </c>
    </row>
    <row r="405" spans="1:12" ht="15">
      <c r="A405" s="108" t="s">
        <v>563</v>
      </c>
      <c r="B405" s="106" t="s">
        <v>548</v>
      </c>
      <c r="C405" s="106">
        <v>2</v>
      </c>
      <c r="D405" s="110">
        <v>0.00023946464707665565</v>
      </c>
      <c r="E405" s="110">
        <v>2.183845808676718</v>
      </c>
      <c r="F405" s="106" t="s">
        <v>2021</v>
      </c>
      <c r="G405" s="106" t="b">
        <v>0</v>
      </c>
      <c r="H405" s="106" t="b">
        <v>0</v>
      </c>
      <c r="I405" s="106" t="b">
        <v>0</v>
      </c>
      <c r="J405" s="106" t="b">
        <v>0</v>
      </c>
      <c r="K405" s="106" t="b">
        <v>0</v>
      </c>
      <c r="L405" s="106" t="b">
        <v>0</v>
      </c>
    </row>
    <row r="406" spans="1:12" ht="15">
      <c r="A406" s="108" t="s">
        <v>461</v>
      </c>
      <c r="B406" s="106" t="s">
        <v>549</v>
      </c>
      <c r="C406" s="106">
        <v>2</v>
      </c>
      <c r="D406" s="110">
        <v>0.00023946464707665565</v>
      </c>
      <c r="E406" s="110">
        <v>1.1911450474182173</v>
      </c>
      <c r="F406" s="106" t="s">
        <v>2021</v>
      </c>
      <c r="G406" s="106" t="b">
        <v>0</v>
      </c>
      <c r="H406" s="106" t="b">
        <v>0</v>
      </c>
      <c r="I406" s="106" t="b">
        <v>0</v>
      </c>
      <c r="J406" s="106" t="b">
        <v>0</v>
      </c>
      <c r="K406" s="106" t="b">
        <v>0</v>
      </c>
      <c r="L406" s="106" t="b">
        <v>0</v>
      </c>
    </row>
    <row r="407" spans="1:12" ht="15">
      <c r="A407" s="108" t="s">
        <v>490</v>
      </c>
      <c r="B407" s="106" t="s">
        <v>1520</v>
      </c>
      <c r="C407" s="106">
        <v>2</v>
      </c>
      <c r="D407" s="110">
        <v>0.0002861504404488612</v>
      </c>
      <c r="E407" s="110">
        <v>2.631003840018937</v>
      </c>
      <c r="F407" s="106" t="s">
        <v>2021</v>
      </c>
      <c r="G407" s="106" t="b">
        <v>0</v>
      </c>
      <c r="H407" s="106" t="b">
        <v>0</v>
      </c>
      <c r="I407" s="106" t="b">
        <v>0</v>
      </c>
      <c r="J407" s="106" t="b">
        <v>0</v>
      </c>
      <c r="K407" s="106" t="b">
        <v>0</v>
      </c>
      <c r="L407" s="106" t="b">
        <v>0</v>
      </c>
    </row>
    <row r="408" spans="1:12" ht="15">
      <c r="A408" s="108" t="s">
        <v>485</v>
      </c>
      <c r="B408" s="106" t="s">
        <v>461</v>
      </c>
      <c r="C408" s="106">
        <v>2</v>
      </c>
      <c r="D408" s="110">
        <v>0.00023946464707665565</v>
      </c>
      <c r="E408" s="110">
        <v>0.7809705823291679</v>
      </c>
      <c r="F408" s="106" t="s">
        <v>2021</v>
      </c>
      <c r="G408" s="106" t="b">
        <v>0</v>
      </c>
      <c r="H408" s="106" t="b">
        <v>0</v>
      </c>
      <c r="I408" s="106" t="b">
        <v>0</v>
      </c>
      <c r="J408" s="106" t="b">
        <v>0</v>
      </c>
      <c r="K408" s="106" t="b">
        <v>0</v>
      </c>
      <c r="L408" s="106" t="b">
        <v>0</v>
      </c>
    </row>
    <row r="409" spans="1:12" ht="15">
      <c r="A409" s="108" t="s">
        <v>461</v>
      </c>
      <c r="B409" s="106" t="s">
        <v>695</v>
      </c>
      <c r="C409" s="106">
        <v>2</v>
      </c>
      <c r="D409" s="110">
        <v>0.00023946464707665565</v>
      </c>
      <c r="E409" s="110">
        <v>1.5591218327128116</v>
      </c>
      <c r="F409" s="106" t="s">
        <v>2021</v>
      </c>
      <c r="G409" s="106" t="b">
        <v>0</v>
      </c>
      <c r="H409" s="106" t="b">
        <v>0</v>
      </c>
      <c r="I409" s="106" t="b">
        <v>0</v>
      </c>
      <c r="J409" s="106" t="b">
        <v>0</v>
      </c>
      <c r="K409" s="106" t="b">
        <v>0</v>
      </c>
      <c r="L409" s="106" t="b">
        <v>0</v>
      </c>
    </row>
    <row r="410" spans="1:12" ht="15">
      <c r="A410" s="108" t="s">
        <v>624</v>
      </c>
      <c r="B410" s="106" t="s">
        <v>501</v>
      </c>
      <c r="C410" s="106">
        <v>2</v>
      </c>
      <c r="D410" s="110">
        <v>0.00023946464707665565</v>
      </c>
      <c r="E410" s="110">
        <v>2.1443372673930443</v>
      </c>
      <c r="F410" s="106" t="s">
        <v>2021</v>
      </c>
      <c r="G410" s="106" t="b">
        <v>0</v>
      </c>
      <c r="H410" s="106" t="b">
        <v>0</v>
      </c>
      <c r="I410" s="106" t="b">
        <v>0</v>
      </c>
      <c r="J410" s="106" t="b">
        <v>0</v>
      </c>
      <c r="K410" s="106" t="b">
        <v>0</v>
      </c>
      <c r="L410" s="106" t="b">
        <v>0</v>
      </c>
    </row>
    <row r="411" spans="1:12" ht="15">
      <c r="A411" s="108" t="s">
        <v>1525</v>
      </c>
      <c r="B411" s="106" t="s">
        <v>458</v>
      </c>
      <c r="C411" s="106">
        <v>2</v>
      </c>
      <c r="D411" s="110">
        <v>0.00023946464707665565</v>
      </c>
      <c r="E411" s="110">
        <v>1.3971619757433236</v>
      </c>
      <c r="F411" s="106" t="s">
        <v>2021</v>
      </c>
      <c r="G411" s="106" t="b">
        <v>0</v>
      </c>
      <c r="H411" s="106" t="b">
        <v>0</v>
      </c>
      <c r="I411" s="106" t="b">
        <v>0</v>
      </c>
      <c r="J411" s="106" t="b">
        <v>0</v>
      </c>
      <c r="K411" s="106" t="b">
        <v>0</v>
      </c>
      <c r="L411" s="106" t="b">
        <v>0</v>
      </c>
    </row>
    <row r="412" spans="1:12" ht="15">
      <c r="A412" s="108" t="s">
        <v>734</v>
      </c>
      <c r="B412" s="106" t="s">
        <v>458</v>
      </c>
      <c r="C412" s="106">
        <v>2</v>
      </c>
      <c r="D412" s="110">
        <v>0.00023946464707665565</v>
      </c>
      <c r="E412" s="110">
        <v>0.9200407210236613</v>
      </c>
      <c r="F412" s="106" t="s">
        <v>2021</v>
      </c>
      <c r="G412" s="106" t="b">
        <v>0</v>
      </c>
      <c r="H412" s="106" t="b">
        <v>0</v>
      </c>
      <c r="I412" s="106" t="b">
        <v>0</v>
      </c>
      <c r="J412" s="106" t="b">
        <v>0</v>
      </c>
      <c r="K412" s="106" t="b">
        <v>0</v>
      </c>
      <c r="L412" s="106" t="b">
        <v>0</v>
      </c>
    </row>
    <row r="413" spans="1:12" ht="15">
      <c r="A413" s="108" t="s">
        <v>926</v>
      </c>
      <c r="B413" s="106" t="s">
        <v>480</v>
      </c>
      <c r="C413" s="106">
        <v>2</v>
      </c>
      <c r="D413" s="110">
        <v>0.00023946464707665565</v>
      </c>
      <c r="E413" s="110">
        <v>2.216030492048119</v>
      </c>
      <c r="F413" s="106" t="s">
        <v>2021</v>
      </c>
      <c r="G413" s="106" t="b">
        <v>0</v>
      </c>
      <c r="H413" s="106" t="b">
        <v>0</v>
      </c>
      <c r="I413" s="106" t="b">
        <v>0</v>
      </c>
      <c r="J413" s="106" t="b">
        <v>0</v>
      </c>
      <c r="K413" s="106" t="b">
        <v>0</v>
      </c>
      <c r="L413" s="106" t="b">
        <v>0</v>
      </c>
    </row>
    <row r="414" spans="1:12" ht="15">
      <c r="A414" s="108" t="s">
        <v>480</v>
      </c>
      <c r="B414" s="106" t="s">
        <v>500</v>
      </c>
      <c r="C414" s="106">
        <v>2</v>
      </c>
      <c r="D414" s="110">
        <v>0.00023946464707665565</v>
      </c>
      <c r="E414" s="110">
        <v>1.4563626473584885</v>
      </c>
      <c r="F414" s="106" t="s">
        <v>2021</v>
      </c>
      <c r="G414" s="106" t="b">
        <v>0</v>
      </c>
      <c r="H414" s="106" t="b">
        <v>0</v>
      </c>
      <c r="I414" s="106" t="b">
        <v>0</v>
      </c>
      <c r="J414" s="106" t="b">
        <v>0</v>
      </c>
      <c r="K414" s="106" t="b">
        <v>0</v>
      </c>
      <c r="L414" s="106" t="b">
        <v>0</v>
      </c>
    </row>
    <row r="415" spans="1:12" ht="15">
      <c r="A415" s="108" t="s">
        <v>555</v>
      </c>
      <c r="B415" s="106" t="s">
        <v>550</v>
      </c>
      <c r="C415" s="106">
        <v>2</v>
      </c>
      <c r="D415" s="110">
        <v>0.0002861504404488612</v>
      </c>
      <c r="E415" s="110">
        <v>2.149083702417506</v>
      </c>
      <c r="F415" s="106" t="s">
        <v>2021</v>
      </c>
      <c r="G415" s="106" t="b">
        <v>0</v>
      </c>
      <c r="H415" s="106" t="b">
        <v>0</v>
      </c>
      <c r="I415" s="106" t="b">
        <v>0</v>
      </c>
      <c r="J415" s="106" t="b">
        <v>0</v>
      </c>
      <c r="K415" s="106" t="b">
        <v>0</v>
      </c>
      <c r="L415" s="106" t="b">
        <v>0</v>
      </c>
    </row>
    <row r="416" spans="1:12" ht="15">
      <c r="A416" s="108" t="s">
        <v>1126</v>
      </c>
      <c r="B416" s="106" t="s">
        <v>748</v>
      </c>
      <c r="C416" s="106">
        <v>2</v>
      </c>
      <c r="D416" s="110">
        <v>0.00023946464707665565</v>
      </c>
      <c r="E416" s="110">
        <v>3.1538825852992747</v>
      </c>
      <c r="F416" s="106" t="s">
        <v>2021</v>
      </c>
      <c r="G416" s="106" t="b">
        <v>0</v>
      </c>
      <c r="H416" s="106" t="b">
        <v>0</v>
      </c>
      <c r="I416" s="106" t="b">
        <v>0</v>
      </c>
      <c r="J416" s="106" t="b">
        <v>0</v>
      </c>
      <c r="K416" s="106" t="b">
        <v>0</v>
      </c>
      <c r="L416" s="106" t="b">
        <v>0</v>
      </c>
    </row>
    <row r="417" spans="1:12" ht="15">
      <c r="A417" s="108" t="s">
        <v>550</v>
      </c>
      <c r="B417" s="106" t="s">
        <v>928</v>
      </c>
      <c r="C417" s="106">
        <v>2</v>
      </c>
      <c r="D417" s="110">
        <v>0.00023946464707665565</v>
      </c>
      <c r="E417" s="110">
        <v>2.66096706339638</v>
      </c>
      <c r="F417" s="106" t="s">
        <v>2021</v>
      </c>
      <c r="G417" s="106" t="b">
        <v>0</v>
      </c>
      <c r="H417" s="106" t="b">
        <v>0</v>
      </c>
      <c r="I417" s="106" t="b">
        <v>0</v>
      </c>
      <c r="J417" s="106" t="b">
        <v>0</v>
      </c>
      <c r="K417" s="106" t="b">
        <v>0</v>
      </c>
      <c r="L417" s="106" t="b">
        <v>0</v>
      </c>
    </row>
    <row r="418" spans="1:12" ht="15">
      <c r="A418" s="108" t="s">
        <v>929</v>
      </c>
      <c r="B418" s="106" t="s">
        <v>1127</v>
      </c>
      <c r="C418" s="106">
        <v>2</v>
      </c>
      <c r="D418" s="110">
        <v>0.00023946464707665565</v>
      </c>
      <c r="E418" s="110">
        <v>3.329973844354956</v>
      </c>
      <c r="F418" s="106" t="s">
        <v>2021</v>
      </c>
      <c r="G418" s="106" t="b">
        <v>0</v>
      </c>
      <c r="H418" s="106" t="b">
        <v>0</v>
      </c>
      <c r="I418" s="106" t="b">
        <v>0</v>
      </c>
      <c r="J418" s="106" t="b">
        <v>0</v>
      </c>
      <c r="K418" s="106" t="b">
        <v>0</v>
      </c>
      <c r="L418" s="106" t="b">
        <v>0</v>
      </c>
    </row>
    <row r="419" spans="1:12" ht="15">
      <c r="A419" s="108" t="s">
        <v>459</v>
      </c>
      <c r="B419" s="106" t="s">
        <v>900</v>
      </c>
      <c r="C419" s="106">
        <v>2</v>
      </c>
      <c r="D419" s="110">
        <v>0.0002861504404488612</v>
      </c>
      <c r="E419" s="110">
        <v>1.3087845452850178</v>
      </c>
      <c r="F419" s="106" t="s">
        <v>2021</v>
      </c>
      <c r="G419" s="106" t="b">
        <v>0</v>
      </c>
      <c r="H419" s="106" t="b">
        <v>0</v>
      </c>
      <c r="I419" s="106" t="b">
        <v>0</v>
      </c>
      <c r="J419" s="106" t="b">
        <v>0</v>
      </c>
      <c r="K419" s="106" t="b">
        <v>0</v>
      </c>
      <c r="L419" s="106" t="b">
        <v>0</v>
      </c>
    </row>
    <row r="420" spans="1:12" ht="15">
      <c r="A420" s="108" t="s">
        <v>900</v>
      </c>
      <c r="B420" s="106" t="s">
        <v>1528</v>
      </c>
      <c r="C420" s="106">
        <v>2</v>
      </c>
      <c r="D420" s="110">
        <v>0.0002861504404488612</v>
      </c>
      <c r="E420" s="110">
        <v>3.506065103410637</v>
      </c>
      <c r="F420" s="106" t="s">
        <v>2021</v>
      </c>
      <c r="G420" s="106" t="b">
        <v>0</v>
      </c>
      <c r="H420" s="106" t="b">
        <v>0</v>
      </c>
      <c r="I420" s="106" t="b">
        <v>0</v>
      </c>
      <c r="J420" s="106" t="b">
        <v>0</v>
      </c>
      <c r="K420" s="106" t="b">
        <v>0</v>
      </c>
      <c r="L420" s="106" t="b">
        <v>0</v>
      </c>
    </row>
    <row r="421" spans="1:12" ht="15">
      <c r="A421" s="108" t="s">
        <v>489</v>
      </c>
      <c r="B421" s="106" t="s">
        <v>1130</v>
      </c>
      <c r="C421" s="106">
        <v>2</v>
      </c>
      <c r="D421" s="110">
        <v>0.0002861504404488612</v>
      </c>
      <c r="E421" s="110">
        <v>2.4406721418486454</v>
      </c>
      <c r="F421" s="106" t="s">
        <v>2021</v>
      </c>
      <c r="G421" s="106" t="b">
        <v>0</v>
      </c>
      <c r="H421" s="106" t="b">
        <v>0</v>
      </c>
      <c r="I421" s="106" t="b">
        <v>0</v>
      </c>
      <c r="J421" s="106" t="b">
        <v>0</v>
      </c>
      <c r="K421" s="106" t="b">
        <v>0</v>
      </c>
      <c r="L421" s="106" t="b">
        <v>0</v>
      </c>
    </row>
    <row r="422" spans="1:12" ht="15">
      <c r="A422" s="108" t="s">
        <v>1131</v>
      </c>
      <c r="B422" s="106" t="s">
        <v>659</v>
      </c>
      <c r="C422" s="106">
        <v>2</v>
      </c>
      <c r="D422" s="110">
        <v>0.0002861504404488612</v>
      </c>
      <c r="E422" s="110">
        <v>3.0289438486909748</v>
      </c>
      <c r="F422" s="106" t="s">
        <v>2021</v>
      </c>
      <c r="G422" s="106" t="b">
        <v>0</v>
      </c>
      <c r="H422" s="106" t="b">
        <v>0</v>
      </c>
      <c r="I422" s="106" t="b">
        <v>0</v>
      </c>
      <c r="J422" s="106" t="b">
        <v>0</v>
      </c>
      <c r="K422" s="106" t="b">
        <v>0</v>
      </c>
      <c r="L422" s="106" t="b">
        <v>0</v>
      </c>
    </row>
    <row r="423" spans="1:12" ht="15">
      <c r="A423" s="108" t="s">
        <v>659</v>
      </c>
      <c r="B423" s="106" t="s">
        <v>458</v>
      </c>
      <c r="C423" s="106">
        <v>2</v>
      </c>
      <c r="D423" s="110">
        <v>0.0002861504404488612</v>
      </c>
      <c r="E423" s="110">
        <v>0.7951019844153613</v>
      </c>
      <c r="F423" s="106" t="s">
        <v>2021</v>
      </c>
      <c r="G423" s="106" t="b">
        <v>0</v>
      </c>
      <c r="H423" s="106" t="b">
        <v>0</v>
      </c>
      <c r="I423" s="106" t="b">
        <v>0</v>
      </c>
      <c r="J423" s="106" t="b">
        <v>0</v>
      </c>
      <c r="K423" s="106" t="b">
        <v>0</v>
      </c>
      <c r="L423" s="106" t="b">
        <v>0</v>
      </c>
    </row>
    <row r="424" spans="1:12" ht="15">
      <c r="A424" s="108" t="s">
        <v>485</v>
      </c>
      <c r="B424" s="106" t="s">
        <v>753</v>
      </c>
      <c r="C424" s="106">
        <v>2</v>
      </c>
      <c r="D424" s="110">
        <v>0.0002861504404488612</v>
      </c>
      <c r="E424" s="110">
        <v>2.0747013392516496</v>
      </c>
      <c r="F424" s="106" t="s">
        <v>2021</v>
      </c>
      <c r="G424" s="106" t="b">
        <v>0</v>
      </c>
      <c r="H424" s="106" t="b">
        <v>0</v>
      </c>
      <c r="I424" s="106" t="b">
        <v>0</v>
      </c>
      <c r="J424" s="106" t="b">
        <v>0</v>
      </c>
      <c r="K424" s="106" t="b">
        <v>0</v>
      </c>
      <c r="L424" s="106" t="b">
        <v>0</v>
      </c>
    </row>
    <row r="425" spans="1:12" ht="15">
      <c r="A425" s="108" t="s">
        <v>659</v>
      </c>
      <c r="B425" s="106" t="s">
        <v>585</v>
      </c>
      <c r="C425" s="106">
        <v>2</v>
      </c>
      <c r="D425" s="110">
        <v>0.0002861504404488612</v>
      </c>
      <c r="E425" s="110">
        <v>2.464672418252412</v>
      </c>
      <c r="F425" s="106" t="s">
        <v>2021</v>
      </c>
      <c r="G425" s="106" t="b">
        <v>0</v>
      </c>
      <c r="H425" s="106" t="b">
        <v>0</v>
      </c>
      <c r="I425" s="106" t="b">
        <v>0</v>
      </c>
      <c r="J425" s="106" t="b">
        <v>0</v>
      </c>
      <c r="K425" s="106" t="b">
        <v>0</v>
      </c>
      <c r="L425" s="106" t="b">
        <v>0</v>
      </c>
    </row>
    <row r="426" spans="1:12" ht="15">
      <c r="A426" s="108" t="s">
        <v>458</v>
      </c>
      <c r="B426" s="106" t="s">
        <v>642</v>
      </c>
      <c r="C426" s="106">
        <v>2</v>
      </c>
      <c r="D426" s="110">
        <v>0.00023946464707665565</v>
      </c>
      <c r="E426" s="110">
        <v>0.8522498213471328</v>
      </c>
      <c r="F426" s="106" t="s">
        <v>2021</v>
      </c>
      <c r="G426" s="106" t="b">
        <v>0</v>
      </c>
      <c r="H426" s="106" t="b">
        <v>0</v>
      </c>
      <c r="I426" s="106" t="b">
        <v>0</v>
      </c>
      <c r="J426" s="106" t="b">
        <v>0</v>
      </c>
      <c r="K426" s="106" t="b">
        <v>0</v>
      </c>
      <c r="L426" s="106" t="b">
        <v>0</v>
      </c>
    </row>
    <row r="427" spans="1:12" ht="15">
      <c r="A427" s="108" t="s">
        <v>642</v>
      </c>
      <c r="B427" s="106" t="s">
        <v>270</v>
      </c>
      <c r="C427" s="106">
        <v>2</v>
      </c>
      <c r="D427" s="110">
        <v>0.00023946464707665565</v>
      </c>
      <c r="E427" s="110">
        <v>1.4268838573630123</v>
      </c>
      <c r="F427" s="106" t="s">
        <v>2021</v>
      </c>
      <c r="G427" s="106" t="b">
        <v>0</v>
      </c>
      <c r="H427" s="106" t="b">
        <v>0</v>
      </c>
      <c r="I427" s="106" t="b">
        <v>0</v>
      </c>
      <c r="J427" s="106" t="b">
        <v>0</v>
      </c>
      <c r="K427" s="106" t="b">
        <v>0</v>
      </c>
      <c r="L427" s="106" t="b">
        <v>0</v>
      </c>
    </row>
    <row r="428" spans="1:12" ht="15">
      <c r="A428" s="108" t="s">
        <v>818</v>
      </c>
      <c r="B428" s="106" t="s">
        <v>515</v>
      </c>
      <c r="C428" s="106">
        <v>2</v>
      </c>
      <c r="D428" s="110">
        <v>0.0002861504404488612</v>
      </c>
      <c r="E428" s="110">
        <v>2.4091550904025807</v>
      </c>
      <c r="F428" s="106" t="s">
        <v>2021</v>
      </c>
      <c r="G428" s="106" t="b">
        <v>0</v>
      </c>
      <c r="H428" s="106" t="b">
        <v>0</v>
      </c>
      <c r="I428" s="106" t="b">
        <v>0</v>
      </c>
      <c r="J428" s="106" t="b">
        <v>0</v>
      </c>
      <c r="K428" s="106" t="b">
        <v>0</v>
      </c>
      <c r="L428" s="106" t="b">
        <v>0</v>
      </c>
    </row>
    <row r="429" spans="1:12" ht="15">
      <c r="A429" s="108" t="s">
        <v>515</v>
      </c>
      <c r="B429" s="106" t="s">
        <v>458</v>
      </c>
      <c r="C429" s="106">
        <v>2</v>
      </c>
      <c r="D429" s="110">
        <v>0.00023946464707665565</v>
      </c>
      <c r="E429" s="110">
        <v>0.39716197574332374</v>
      </c>
      <c r="F429" s="106" t="s">
        <v>2021</v>
      </c>
      <c r="G429" s="106" t="b">
        <v>0</v>
      </c>
      <c r="H429" s="106" t="b">
        <v>0</v>
      </c>
      <c r="I429" s="106" t="b">
        <v>0</v>
      </c>
      <c r="J429" s="106" t="b">
        <v>0</v>
      </c>
      <c r="K429" s="106" t="b">
        <v>0</v>
      </c>
      <c r="L429" s="106" t="b">
        <v>0</v>
      </c>
    </row>
    <row r="430" spans="1:12" ht="15">
      <c r="A430" s="108" t="s">
        <v>458</v>
      </c>
      <c r="B430" s="106" t="s">
        <v>603</v>
      </c>
      <c r="C430" s="106">
        <v>2</v>
      </c>
      <c r="D430" s="110">
        <v>0.00023946464707665565</v>
      </c>
      <c r="E430" s="110">
        <v>0.7431053519220647</v>
      </c>
      <c r="F430" s="106" t="s">
        <v>2021</v>
      </c>
      <c r="G430" s="106" t="b">
        <v>0</v>
      </c>
      <c r="H430" s="106" t="b">
        <v>0</v>
      </c>
      <c r="I430" s="106" t="b">
        <v>0</v>
      </c>
      <c r="J430" s="106" t="b">
        <v>0</v>
      </c>
      <c r="K430" s="106" t="b">
        <v>0</v>
      </c>
      <c r="L430" s="106" t="b">
        <v>0</v>
      </c>
    </row>
    <row r="431" spans="1:12" ht="15">
      <c r="A431" s="108" t="s">
        <v>1139</v>
      </c>
      <c r="B431" s="106" t="s">
        <v>502</v>
      </c>
      <c r="C431" s="106">
        <v>2</v>
      </c>
      <c r="D431" s="110">
        <v>0.00023946464707665565</v>
      </c>
      <c r="E431" s="110">
        <v>2.5703059996653255</v>
      </c>
      <c r="F431" s="106" t="s">
        <v>2021</v>
      </c>
      <c r="G431" s="106" t="b">
        <v>0</v>
      </c>
      <c r="H431" s="106" t="b">
        <v>0</v>
      </c>
      <c r="I431" s="106" t="b">
        <v>0</v>
      </c>
      <c r="J431" s="106" t="b">
        <v>0</v>
      </c>
      <c r="K431" s="106" t="b">
        <v>0</v>
      </c>
      <c r="L431" s="106" t="b">
        <v>0</v>
      </c>
    </row>
    <row r="432" spans="1:12" ht="15">
      <c r="A432" s="108" t="s">
        <v>1023</v>
      </c>
      <c r="B432" s="106" t="s">
        <v>485</v>
      </c>
      <c r="C432" s="106">
        <v>2</v>
      </c>
      <c r="D432" s="110">
        <v>0.00023946464707665565</v>
      </c>
      <c r="E432" s="110">
        <v>2.375731334915631</v>
      </c>
      <c r="F432" s="106" t="s">
        <v>2021</v>
      </c>
      <c r="G432" s="106" t="b">
        <v>0</v>
      </c>
      <c r="H432" s="106" t="b">
        <v>0</v>
      </c>
      <c r="I432" s="106" t="b">
        <v>0</v>
      </c>
      <c r="J432" s="106" t="b">
        <v>0</v>
      </c>
      <c r="K432" s="106" t="b">
        <v>0</v>
      </c>
      <c r="L432" s="106" t="b">
        <v>0</v>
      </c>
    </row>
    <row r="433" spans="1:12" ht="15">
      <c r="A433" s="108" t="s">
        <v>1130</v>
      </c>
      <c r="B433" s="106" t="s">
        <v>471</v>
      </c>
      <c r="C433" s="106">
        <v>2</v>
      </c>
      <c r="D433" s="110">
        <v>0.0002861504404488612</v>
      </c>
      <c r="E433" s="110">
        <v>2.2599359777472006</v>
      </c>
      <c r="F433" s="106" t="s">
        <v>2021</v>
      </c>
      <c r="G433" s="106" t="b">
        <v>0</v>
      </c>
      <c r="H433" s="106" t="b">
        <v>0</v>
      </c>
      <c r="I433" s="106" t="b">
        <v>0</v>
      </c>
      <c r="J433" s="106" t="b">
        <v>0</v>
      </c>
      <c r="K433" s="106" t="b">
        <v>0</v>
      </c>
      <c r="L433" s="106" t="b">
        <v>0</v>
      </c>
    </row>
    <row r="434" spans="1:12" ht="15">
      <c r="A434" s="108" t="s">
        <v>458</v>
      </c>
      <c r="B434" s="106" t="s">
        <v>1545</v>
      </c>
      <c r="C434" s="106">
        <v>2</v>
      </c>
      <c r="D434" s="110">
        <v>0.00023946464707665565</v>
      </c>
      <c r="E434" s="110">
        <v>1.3963178656974085</v>
      </c>
      <c r="F434" s="106" t="s">
        <v>2021</v>
      </c>
      <c r="G434" s="106" t="b">
        <v>0</v>
      </c>
      <c r="H434" s="106" t="b">
        <v>0</v>
      </c>
      <c r="I434" s="106" t="b">
        <v>0</v>
      </c>
      <c r="J434" s="106" t="b">
        <v>0</v>
      </c>
      <c r="K434" s="106" t="b">
        <v>0</v>
      </c>
      <c r="L434" s="106" t="b">
        <v>0</v>
      </c>
    </row>
    <row r="435" spans="1:12" ht="15">
      <c r="A435" s="108" t="s">
        <v>935</v>
      </c>
      <c r="B435" s="106" t="s">
        <v>516</v>
      </c>
      <c r="C435" s="106">
        <v>2</v>
      </c>
      <c r="D435" s="110">
        <v>0.0002861504404488612</v>
      </c>
      <c r="E435" s="110">
        <v>2.5283414981217893</v>
      </c>
      <c r="F435" s="106" t="s">
        <v>2021</v>
      </c>
      <c r="G435" s="106" t="b">
        <v>0</v>
      </c>
      <c r="H435" s="106" t="b">
        <v>0</v>
      </c>
      <c r="I435" s="106" t="b">
        <v>0</v>
      </c>
      <c r="J435" s="106" t="b">
        <v>0</v>
      </c>
      <c r="K435" s="106" t="b">
        <v>0</v>
      </c>
      <c r="L435" s="106" t="b">
        <v>0</v>
      </c>
    </row>
    <row r="436" spans="1:12" ht="15">
      <c r="A436" s="108" t="s">
        <v>470</v>
      </c>
      <c r="B436" s="106" t="s">
        <v>756</v>
      </c>
      <c r="C436" s="106">
        <v>2</v>
      </c>
      <c r="D436" s="110">
        <v>0.0002861504404488612</v>
      </c>
      <c r="E436" s="110">
        <v>1.9408077599904234</v>
      </c>
      <c r="F436" s="106" t="s">
        <v>2021</v>
      </c>
      <c r="G436" s="106" t="b">
        <v>0</v>
      </c>
      <c r="H436" s="106" t="b">
        <v>0</v>
      </c>
      <c r="I436" s="106" t="b">
        <v>0</v>
      </c>
      <c r="J436" s="106" t="b">
        <v>0</v>
      </c>
      <c r="K436" s="106" t="b">
        <v>0</v>
      </c>
      <c r="L436" s="106" t="b">
        <v>0</v>
      </c>
    </row>
    <row r="437" spans="1:12" ht="15">
      <c r="A437" s="108" t="s">
        <v>567</v>
      </c>
      <c r="B437" s="106" t="s">
        <v>1547</v>
      </c>
      <c r="C437" s="106">
        <v>2</v>
      </c>
      <c r="D437" s="110">
        <v>0.00023946464707665565</v>
      </c>
      <c r="E437" s="110">
        <v>3.0289438486909748</v>
      </c>
      <c r="F437" s="106" t="s">
        <v>2021</v>
      </c>
      <c r="G437" s="106" t="b">
        <v>0</v>
      </c>
      <c r="H437" s="106" t="b">
        <v>0</v>
      </c>
      <c r="I437" s="106" t="b">
        <v>0</v>
      </c>
      <c r="J437" s="106" t="b">
        <v>0</v>
      </c>
      <c r="K437" s="106" t="b">
        <v>0</v>
      </c>
      <c r="L437" s="106" t="b">
        <v>0</v>
      </c>
    </row>
    <row r="438" spans="1:12" ht="15">
      <c r="A438" s="108" t="s">
        <v>1064</v>
      </c>
      <c r="B438" s="106" t="s">
        <v>711</v>
      </c>
      <c r="C438" s="106">
        <v>2</v>
      </c>
      <c r="D438" s="110">
        <v>0.00023946464707665565</v>
      </c>
      <c r="E438" s="110">
        <v>3.0869357956686616</v>
      </c>
      <c r="F438" s="106" t="s">
        <v>2021</v>
      </c>
      <c r="G438" s="106" t="b">
        <v>0</v>
      </c>
      <c r="H438" s="106" t="b">
        <v>0</v>
      </c>
      <c r="I438" s="106" t="b">
        <v>0</v>
      </c>
      <c r="J438" s="106" t="b">
        <v>0</v>
      </c>
      <c r="K438" s="106" t="b">
        <v>0</v>
      </c>
      <c r="L438" s="106" t="b">
        <v>0</v>
      </c>
    </row>
    <row r="439" spans="1:12" ht="15">
      <c r="A439" s="108" t="s">
        <v>461</v>
      </c>
      <c r="B439" s="106" t="s">
        <v>605</v>
      </c>
      <c r="C439" s="106">
        <v>2</v>
      </c>
      <c r="D439" s="110">
        <v>0.00023946464707665565</v>
      </c>
      <c r="E439" s="110">
        <v>1.3372730830964552</v>
      </c>
      <c r="F439" s="106" t="s">
        <v>2021</v>
      </c>
      <c r="G439" s="106" t="b">
        <v>0</v>
      </c>
      <c r="H439" s="106" t="b">
        <v>0</v>
      </c>
      <c r="I439" s="106" t="b">
        <v>0</v>
      </c>
      <c r="J439" s="106" t="b">
        <v>0</v>
      </c>
      <c r="K439" s="106" t="b">
        <v>0</v>
      </c>
      <c r="L439" s="106" t="b">
        <v>0</v>
      </c>
    </row>
    <row r="440" spans="1:12" ht="15">
      <c r="A440" s="108" t="s">
        <v>685</v>
      </c>
      <c r="B440" s="106" t="s">
        <v>528</v>
      </c>
      <c r="C440" s="106">
        <v>2</v>
      </c>
      <c r="D440" s="110">
        <v>0.00023946464707665565</v>
      </c>
      <c r="E440" s="110">
        <v>2.33360812901005</v>
      </c>
      <c r="F440" s="106" t="s">
        <v>2021</v>
      </c>
      <c r="G440" s="106" t="b">
        <v>0</v>
      </c>
      <c r="H440" s="106" t="b">
        <v>0</v>
      </c>
      <c r="I440" s="106" t="b">
        <v>0</v>
      </c>
      <c r="J440" s="106" t="b">
        <v>0</v>
      </c>
      <c r="K440" s="106" t="b">
        <v>0</v>
      </c>
      <c r="L440" s="106" t="b">
        <v>0</v>
      </c>
    </row>
    <row r="441" spans="1:12" ht="15">
      <c r="A441" s="108" t="s">
        <v>528</v>
      </c>
      <c r="B441" s="106" t="s">
        <v>1142</v>
      </c>
      <c r="C441" s="106">
        <v>2</v>
      </c>
      <c r="D441" s="110">
        <v>0.00023946464707665565</v>
      </c>
      <c r="E441" s="110">
        <v>2.676761330579612</v>
      </c>
      <c r="F441" s="106" t="s">
        <v>2021</v>
      </c>
      <c r="G441" s="106" t="b">
        <v>0</v>
      </c>
      <c r="H441" s="106" t="b">
        <v>0</v>
      </c>
      <c r="I441" s="106" t="b">
        <v>0</v>
      </c>
      <c r="J441" s="106" t="b">
        <v>0</v>
      </c>
      <c r="K441" s="106" t="b">
        <v>0</v>
      </c>
      <c r="L441" s="106" t="b">
        <v>0</v>
      </c>
    </row>
    <row r="442" spans="1:12" ht="15">
      <c r="A442" s="108" t="s">
        <v>558</v>
      </c>
      <c r="B442" s="106" t="s">
        <v>1549</v>
      </c>
      <c r="C442" s="106">
        <v>2</v>
      </c>
      <c r="D442" s="110">
        <v>0.00023946464707665565</v>
      </c>
      <c r="E442" s="110">
        <v>2.994181742431763</v>
      </c>
      <c r="F442" s="106" t="s">
        <v>2021</v>
      </c>
      <c r="G442" s="106" t="b">
        <v>0</v>
      </c>
      <c r="H442" s="106" t="b">
        <v>0</v>
      </c>
      <c r="I442" s="106" t="b">
        <v>0</v>
      </c>
      <c r="J442" s="106" t="b">
        <v>0</v>
      </c>
      <c r="K442" s="106" t="b">
        <v>0</v>
      </c>
      <c r="L442" s="106" t="b">
        <v>0</v>
      </c>
    </row>
    <row r="443" spans="1:12" ht="15">
      <c r="A443" s="108" t="s">
        <v>1549</v>
      </c>
      <c r="B443" s="106" t="s">
        <v>1550</v>
      </c>
      <c r="C443" s="106">
        <v>2</v>
      </c>
      <c r="D443" s="110">
        <v>0.00023946464707665565</v>
      </c>
      <c r="E443" s="110">
        <v>3.807095099074618</v>
      </c>
      <c r="F443" s="106" t="s">
        <v>2021</v>
      </c>
      <c r="G443" s="106" t="b">
        <v>0</v>
      </c>
      <c r="H443" s="106" t="b">
        <v>0</v>
      </c>
      <c r="I443" s="106" t="b">
        <v>0</v>
      </c>
      <c r="J443" s="106" t="b">
        <v>0</v>
      </c>
      <c r="K443" s="106" t="b">
        <v>0</v>
      </c>
      <c r="L443" s="106" t="b">
        <v>0</v>
      </c>
    </row>
    <row r="444" spans="1:12" ht="15">
      <c r="A444" s="108" t="s">
        <v>583</v>
      </c>
      <c r="B444" s="106" t="s">
        <v>823</v>
      </c>
      <c r="C444" s="106">
        <v>2</v>
      </c>
      <c r="D444" s="110">
        <v>0.00023946464707665565</v>
      </c>
      <c r="E444" s="110">
        <v>2.668792400908337</v>
      </c>
      <c r="F444" s="106" t="s">
        <v>2021</v>
      </c>
      <c r="G444" s="106" t="b">
        <v>0</v>
      </c>
      <c r="H444" s="106" t="b">
        <v>0</v>
      </c>
      <c r="I444" s="106" t="b">
        <v>0</v>
      </c>
      <c r="J444" s="106" t="b">
        <v>0</v>
      </c>
      <c r="K444" s="106" t="b">
        <v>0</v>
      </c>
      <c r="L444" s="106" t="b">
        <v>0</v>
      </c>
    </row>
    <row r="445" spans="1:12" ht="15">
      <c r="A445" s="108" t="s">
        <v>823</v>
      </c>
      <c r="B445" s="106" t="s">
        <v>626</v>
      </c>
      <c r="C445" s="106">
        <v>2</v>
      </c>
      <c r="D445" s="110">
        <v>0.00023946464707665565</v>
      </c>
      <c r="E445" s="110">
        <v>2.7559425766272367</v>
      </c>
      <c r="F445" s="106" t="s">
        <v>2021</v>
      </c>
      <c r="G445" s="106" t="b">
        <v>0</v>
      </c>
      <c r="H445" s="106" t="b">
        <v>0</v>
      </c>
      <c r="I445" s="106" t="b">
        <v>0</v>
      </c>
      <c r="J445" s="106" t="b">
        <v>0</v>
      </c>
      <c r="K445" s="106" t="b">
        <v>0</v>
      </c>
      <c r="L445" s="106" t="b">
        <v>0</v>
      </c>
    </row>
    <row r="446" spans="1:12" ht="15">
      <c r="A446" s="108" t="s">
        <v>569</v>
      </c>
      <c r="B446" s="106" t="s">
        <v>756</v>
      </c>
      <c r="C446" s="106">
        <v>2</v>
      </c>
      <c r="D446" s="110">
        <v>0.0002861504404488612</v>
      </c>
      <c r="E446" s="110">
        <v>2.551822593971312</v>
      </c>
      <c r="F446" s="106" t="s">
        <v>2021</v>
      </c>
      <c r="G446" s="106" t="b">
        <v>0</v>
      </c>
      <c r="H446" s="106" t="b">
        <v>0</v>
      </c>
      <c r="I446" s="106" t="b">
        <v>0</v>
      </c>
      <c r="J446" s="106" t="b">
        <v>0</v>
      </c>
      <c r="K446" s="106" t="b">
        <v>0</v>
      </c>
      <c r="L446" s="106" t="b">
        <v>0</v>
      </c>
    </row>
    <row r="447" spans="1:12" ht="15">
      <c r="A447" s="108" t="s">
        <v>607</v>
      </c>
      <c r="B447" s="106" t="s">
        <v>569</v>
      </c>
      <c r="C447" s="106">
        <v>2</v>
      </c>
      <c r="D447" s="110">
        <v>0.00023946464707665565</v>
      </c>
      <c r="E447" s="110">
        <v>2.3299738443549556</v>
      </c>
      <c r="F447" s="106" t="s">
        <v>2021</v>
      </c>
      <c r="G447" s="106" t="b">
        <v>0</v>
      </c>
      <c r="H447" s="106" t="b">
        <v>0</v>
      </c>
      <c r="I447" s="106" t="b">
        <v>0</v>
      </c>
      <c r="J447" s="106" t="b">
        <v>0</v>
      </c>
      <c r="K447" s="106" t="b">
        <v>0</v>
      </c>
      <c r="L447" s="106" t="b">
        <v>0</v>
      </c>
    </row>
    <row r="448" spans="1:12" ht="15">
      <c r="A448" s="108" t="s">
        <v>612</v>
      </c>
      <c r="B448" s="106" t="s">
        <v>465</v>
      </c>
      <c r="C448" s="106">
        <v>2</v>
      </c>
      <c r="D448" s="110">
        <v>0.00023946464707665565</v>
      </c>
      <c r="E448" s="110">
        <v>1.6224036682570193</v>
      </c>
      <c r="F448" s="106" t="s">
        <v>2021</v>
      </c>
      <c r="G448" s="106" t="b">
        <v>0</v>
      </c>
      <c r="H448" s="106" t="b">
        <v>0</v>
      </c>
      <c r="I448" s="106" t="b">
        <v>0</v>
      </c>
      <c r="J448" s="106" t="b">
        <v>0</v>
      </c>
      <c r="K448" s="106" t="b">
        <v>0</v>
      </c>
      <c r="L448" s="106" t="b">
        <v>0</v>
      </c>
    </row>
    <row r="449" spans="1:12" ht="15">
      <c r="A449" s="108" t="s">
        <v>599</v>
      </c>
      <c r="B449" s="106" t="s">
        <v>759</v>
      </c>
      <c r="C449" s="106">
        <v>2</v>
      </c>
      <c r="D449" s="110">
        <v>0.00023946464707665565</v>
      </c>
      <c r="E449" s="110">
        <v>2.631003840018937</v>
      </c>
      <c r="F449" s="106" t="s">
        <v>2021</v>
      </c>
      <c r="G449" s="106" t="b">
        <v>0</v>
      </c>
      <c r="H449" s="106" t="b">
        <v>0</v>
      </c>
      <c r="I449" s="106" t="b">
        <v>0</v>
      </c>
      <c r="J449" s="106" t="b">
        <v>0</v>
      </c>
      <c r="K449" s="106" t="b">
        <v>0</v>
      </c>
      <c r="L449" s="106" t="b">
        <v>0</v>
      </c>
    </row>
    <row r="450" spans="1:12" ht="15">
      <c r="A450" s="108" t="s">
        <v>1147</v>
      </c>
      <c r="B450" s="106" t="s">
        <v>1148</v>
      </c>
      <c r="C450" s="106">
        <v>2</v>
      </c>
      <c r="D450" s="110">
        <v>0.00023946464707665565</v>
      </c>
      <c r="E450" s="110">
        <v>3.454912580963256</v>
      </c>
      <c r="F450" s="106" t="s">
        <v>2021</v>
      </c>
      <c r="G450" s="106" t="b">
        <v>0</v>
      </c>
      <c r="H450" s="106" t="b">
        <v>0</v>
      </c>
      <c r="I450" s="106" t="b">
        <v>0</v>
      </c>
      <c r="J450" s="106" t="b">
        <v>0</v>
      </c>
      <c r="K450" s="106" t="b">
        <v>0</v>
      </c>
      <c r="L450" s="106" t="b">
        <v>0</v>
      </c>
    </row>
    <row r="451" spans="1:12" ht="15">
      <c r="A451" s="108" t="s">
        <v>485</v>
      </c>
      <c r="B451" s="106" t="s">
        <v>1559</v>
      </c>
      <c r="C451" s="106">
        <v>2</v>
      </c>
      <c r="D451" s="110">
        <v>0.00023946464707665565</v>
      </c>
      <c r="E451" s="110">
        <v>2.551822593971312</v>
      </c>
      <c r="F451" s="106" t="s">
        <v>2021</v>
      </c>
      <c r="G451" s="106" t="b">
        <v>0</v>
      </c>
      <c r="H451" s="106" t="b">
        <v>0</v>
      </c>
      <c r="I451" s="106" t="b">
        <v>0</v>
      </c>
      <c r="J451" s="106" t="b">
        <v>0</v>
      </c>
      <c r="K451" s="106" t="b">
        <v>0</v>
      </c>
      <c r="L451" s="106" t="b">
        <v>0</v>
      </c>
    </row>
    <row r="452" spans="1:12" ht="15">
      <c r="A452" s="108" t="s">
        <v>538</v>
      </c>
      <c r="B452" s="106" t="s">
        <v>458</v>
      </c>
      <c r="C452" s="106">
        <v>2</v>
      </c>
      <c r="D452" s="110">
        <v>0.00023946464707665565</v>
      </c>
      <c r="E452" s="110">
        <v>0.4940719887513801</v>
      </c>
      <c r="F452" s="106" t="s">
        <v>2021</v>
      </c>
      <c r="G452" s="106" t="b">
        <v>0</v>
      </c>
      <c r="H452" s="106" t="b">
        <v>0</v>
      </c>
      <c r="I452" s="106" t="b">
        <v>0</v>
      </c>
      <c r="J452" s="106" t="b">
        <v>0</v>
      </c>
      <c r="K452" s="106" t="b">
        <v>0</v>
      </c>
      <c r="L452" s="106" t="b">
        <v>0</v>
      </c>
    </row>
    <row r="453" spans="1:12" ht="15">
      <c r="A453" s="108" t="s">
        <v>613</v>
      </c>
      <c r="B453" s="106" t="s">
        <v>636</v>
      </c>
      <c r="C453" s="106">
        <v>2</v>
      </c>
      <c r="D453" s="110">
        <v>0.00023946464707665565</v>
      </c>
      <c r="E453" s="110">
        <v>2.551822593971312</v>
      </c>
      <c r="F453" s="106" t="s">
        <v>2021</v>
      </c>
      <c r="G453" s="106" t="b">
        <v>0</v>
      </c>
      <c r="H453" s="106" t="b">
        <v>0</v>
      </c>
      <c r="I453" s="106" t="b">
        <v>0</v>
      </c>
      <c r="J453" s="106" t="b">
        <v>0</v>
      </c>
      <c r="K453" s="106" t="b">
        <v>0</v>
      </c>
      <c r="L453" s="106" t="b">
        <v>0</v>
      </c>
    </row>
    <row r="454" spans="1:12" ht="15">
      <c r="A454" s="108" t="s">
        <v>485</v>
      </c>
      <c r="B454" s="106" t="s">
        <v>693</v>
      </c>
      <c r="C454" s="106">
        <v>2</v>
      </c>
      <c r="D454" s="110">
        <v>0.00023946464707665565</v>
      </c>
      <c r="E454" s="110">
        <v>2.0077545496210365</v>
      </c>
      <c r="F454" s="106" t="s">
        <v>2021</v>
      </c>
      <c r="G454" s="106" t="b">
        <v>0</v>
      </c>
      <c r="H454" s="106" t="b">
        <v>0</v>
      </c>
      <c r="I454" s="106" t="b">
        <v>0</v>
      </c>
      <c r="J454" s="106" t="b">
        <v>0</v>
      </c>
      <c r="K454" s="106" t="b">
        <v>0</v>
      </c>
      <c r="L454" s="106" t="b">
        <v>0</v>
      </c>
    </row>
    <row r="455" spans="1:12" ht="15">
      <c r="A455" s="108" t="s">
        <v>1150</v>
      </c>
      <c r="B455" s="106" t="s">
        <v>625</v>
      </c>
      <c r="C455" s="106">
        <v>2</v>
      </c>
      <c r="D455" s="110">
        <v>0.00023946464707665565</v>
      </c>
      <c r="E455" s="110">
        <v>2.9777913262435933</v>
      </c>
      <c r="F455" s="106" t="s">
        <v>2021</v>
      </c>
      <c r="G455" s="106" t="b">
        <v>0</v>
      </c>
      <c r="H455" s="106" t="b">
        <v>0</v>
      </c>
      <c r="I455" s="106" t="b">
        <v>0</v>
      </c>
      <c r="J455" s="106" t="b">
        <v>0</v>
      </c>
      <c r="K455" s="106" t="b">
        <v>0</v>
      </c>
      <c r="L455" s="106" t="b">
        <v>0</v>
      </c>
    </row>
    <row r="456" spans="1:12" ht="15">
      <c r="A456" s="108" t="s">
        <v>458</v>
      </c>
      <c r="B456" s="106" t="s">
        <v>665</v>
      </c>
      <c r="C456" s="106">
        <v>2</v>
      </c>
      <c r="D456" s="110">
        <v>0.00023946464707665565</v>
      </c>
      <c r="E456" s="110">
        <v>0.7942578743694461</v>
      </c>
      <c r="F456" s="106" t="s">
        <v>2021</v>
      </c>
      <c r="G456" s="106" t="b">
        <v>0</v>
      </c>
      <c r="H456" s="106" t="b">
        <v>0</v>
      </c>
      <c r="I456" s="106" t="b">
        <v>0</v>
      </c>
      <c r="J456" s="106" t="b">
        <v>0</v>
      </c>
      <c r="K456" s="106" t="b">
        <v>0</v>
      </c>
      <c r="L456" s="106" t="b">
        <v>0</v>
      </c>
    </row>
    <row r="457" spans="1:12" ht="15">
      <c r="A457" s="108" t="s">
        <v>666</v>
      </c>
      <c r="B457" s="106" t="s">
        <v>943</v>
      </c>
      <c r="C457" s="106">
        <v>2</v>
      </c>
      <c r="D457" s="110">
        <v>0.00023946464707665565</v>
      </c>
      <c r="E457" s="110">
        <v>2.904005112082675</v>
      </c>
      <c r="F457" s="106" t="s">
        <v>2021</v>
      </c>
      <c r="G457" s="106" t="b">
        <v>0</v>
      </c>
      <c r="H457" s="106" t="b">
        <v>0</v>
      </c>
      <c r="I457" s="106" t="b">
        <v>0</v>
      </c>
      <c r="J457" s="106" t="b">
        <v>0</v>
      </c>
      <c r="K457" s="106" t="b">
        <v>0</v>
      </c>
      <c r="L457" s="106" t="b">
        <v>0</v>
      </c>
    </row>
    <row r="458" spans="1:12" ht="15">
      <c r="A458" s="108" t="s">
        <v>1574</v>
      </c>
      <c r="B458" s="106" t="s">
        <v>1575</v>
      </c>
      <c r="C458" s="106">
        <v>2</v>
      </c>
      <c r="D458" s="110">
        <v>0.0002861504404488612</v>
      </c>
      <c r="E458" s="110">
        <v>3.807095099074618</v>
      </c>
      <c r="F458" s="106" t="s">
        <v>2021</v>
      </c>
      <c r="G458" s="106" t="b">
        <v>0</v>
      </c>
      <c r="H458" s="106" t="b">
        <v>0</v>
      </c>
      <c r="I458" s="106" t="b">
        <v>0</v>
      </c>
      <c r="J458" s="106" t="b">
        <v>0</v>
      </c>
      <c r="K458" s="106" t="b">
        <v>0</v>
      </c>
      <c r="L458" s="106" t="b">
        <v>0</v>
      </c>
    </row>
    <row r="459" spans="1:12" ht="15">
      <c r="A459" s="108" t="s">
        <v>1575</v>
      </c>
      <c r="B459" s="106" t="s">
        <v>667</v>
      </c>
      <c r="C459" s="106">
        <v>2</v>
      </c>
      <c r="D459" s="110">
        <v>0.0002861504404488612</v>
      </c>
      <c r="E459" s="110">
        <v>3.2050351077466557</v>
      </c>
      <c r="F459" s="106" t="s">
        <v>2021</v>
      </c>
      <c r="G459" s="106" t="b">
        <v>0</v>
      </c>
      <c r="H459" s="106" t="b">
        <v>0</v>
      </c>
      <c r="I459" s="106" t="b">
        <v>0</v>
      </c>
      <c r="J459" s="106" t="b">
        <v>0</v>
      </c>
      <c r="K459" s="106" t="b">
        <v>0</v>
      </c>
      <c r="L459" s="106" t="b">
        <v>0</v>
      </c>
    </row>
    <row r="460" spans="1:12" ht="15">
      <c r="A460" s="108" t="s">
        <v>466</v>
      </c>
      <c r="B460" s="106" t="s">
        <v>828</v>
      </c>
      <c r="C460" s="106">
        <v>2</v>
      </c>
      <c r="D460" s="110">
        <v>0.00023946464707665565</v>
      </c>
      <c r="E460" s="110">
        <v>1.8841102833657353</v>
      </c>
      <c r="F460" s="106" t="s">
        <v>2021</v>
      </c>
      <c r="G460" s="106" t="b">
        <v>0</v>
      </c>
      <c r="H460" s="106" t="b">
        <v>0</v>
      </c>
      <c r="I460" s="106" t="b">
        <v>0</v>
      </c>
      <c r="J460" s="106" t="b">
        <v>0</v>
      </c>
      <c r="K460" s="106" t="b">
        <v>0</v>
      </c>
      <c r="L460" s="106" t="b">
        <v>0</v>
      </c>
    </row>
    <row r="461" spans="1:12" ht="15">
      <c r="A461" s="108" t="s">
        <v>874</v>
      </c>
      <c r="B461" s="106" t="s">
        <v>478</v>
      </c>
      <c r="C461" s="106">
        <v>2</v>
      </c>
      <c r="D461" s="110">
        <v>0.00023946464707665565</v>
      </c>
      <c r="E461" s="110">
        <v>2.1943112423548827</v>
      </c>
      <c r="F461" s="106" t="s">
        <v>2021</v>
      </c>
      <c r="G461" s="106" t="b">
        <v>0</v>
      </c>
      <c r="H461" s="106" t="b">
        <v>0</v>
      </c>
      <c r="I461" s="106" t="b">
        <v>0</v>
      </c>
      <c r="J461" s="106" t="b">
        <v>0</v>
      </c>
      <c r="K461" s="106" t="b">
        <v>0</v>
      </c>
      <c r="L461" s="106" t="b">
        <v>0</v>
      </c>
    </row>
    <row r="462" spans="1:12" ht="15">
      <c r="A462" s="108" t="s">
        <v>945</v>
      </c>
      <c r="B462" s="106" t="s">
        <v>458</v>
      </c>
      <c r="C462" s="106">
        <v>2</v>
      </c>
      <c r="D462" s="110">
        <v>0.00023946464707665565</v>
      </c>
      <c r="E462" s="110">
        <v>1.0961319800793425</v>
      </c>
      <c r="F462" s="106" t="s">
        <v>2021</v>
      </c>
      <c r="G462" s="106" t="b">
        <v>0</v>
      </c>
      <c r="H462" s="106" t="b">
        <v>0</v>
      </c>
      <c r="I462" s="106" t="b">
        <v>0</v>
      </c>
      <c r="J462" s="106" t="b">
        <v>0</v>
      </c>
      <c r="K462" s="106" t="b">
        <v>0</v>
      </c>
      <c r="L462" s="106" t="b">
        <v>0</v>
      </c>
    </row>
    <row r="463" spans="1:12" ht="15">
      <c r="A463" s="108" t="s">
        <v>1582</v>
      </c>
      <c r="B463" s="106" t="s">
        <v>270</v>
      </c>
      <c r="C463" s="106">
        <v>2</v>
      </c>
      <c r="D463" s="110">
        <v>0.00023946464707665565</v>
      </c>
      <c r="E463" s="110">
        <v>2.0289438486909748</v>
      </c>
      <c r="F463" s="106" t="s">
        <v>2021</v>
      </c>
      <c r="G463" s="106" t="b">
        <v>0</v>
      </c>
      <c r="H463" s="106" t="b">
        <v>0</v>
      </c>
      <c r="I463" s="106" t="b">
        <v>0</v>
      </c>
      <c r="J463" s="106" t="b">
        <v>0</v>
      </c>
      <c r="K463" s="106" t="b">
        <v>0</v>
      </c>
      <c r="L463" s="106" t="b">
        <v>0</v>
      </c>
    </row>
    <row r="464" spans="1:12" ht="15">
      <c r="A464" s="108" t="s">
        <v>569</v>
      </c>
      <c r="B464" s="106" t="s">
        <v>1583</v>
      </c>
      <c r="C464" s="106">
        <v>2</v>
      </c>
      <c r="D464" s="110">
        <v>0.00023946464707665565</v>
      </c>
      <c r="E464" s="110">
        <v>3.0289438486909748</v>
      </c>
      <c r="F464" s="106" t="s">
        <v>2021</v>
      </c>
      <c r="G464" s="106" t="b">
        <v>0</v>
      </c>
      <c r="H464" s="106" t="b">
        <v>0</v>
      </c>
      <c r="I464" s="106" t="b">
        <v>0</v>
      </c>
      <c r="J464" s="106" t="b">
        <v>0</v>
      </c>
      <c r="K464" s="106" t="b">
        <v>0</v>
      </c>
      <c r="L464" s="106" t="b">
        <v>0</v>
      </c>
    </row>
    <row r="465" spans="1:12" ht="15">
      <c r="A465" s="108" t="s">
        <v>461</v>
      </c>
      <c r="B465" s="106" t="s">
        <v>1586</v>
      </c>
      <c r="C465" s="106">
        <v>2</v>
      </c>
      <c r="D465" s="110">
        <v>0.00023946464707665565</v>
      </c>
      <c r="E465" s="110">
        <v>2.036243087432474</v>
      </c>
      <c r="F465" s="106" t="s">
        <v>2021</v>
      </c>
      <c r="G465" s="106" t="b">
        <v>0</v>
      </c>
      <c r="H465" s="106" t="b">
        <v>0</v>
      </c>
      <c r="I465" s="106" t="b">
        <v>0</v>
      </c>
      <c r="J465" s="106" t="b">
        <v>0</v>
      </c>
      <c r="K465" s="106" t="b">
        <v>0</v>
      </c>
      <c r="L465" s="106" t="b">
        <v>0</v>
      </c>
    </row>
    <row r="466" spans="1:12" ht="15">
      <c r="A466" s="108" t="s">
        <v>769</v>
      </c>
      <c r="B466" s="106" t="s">
        <v>1593</v>
      </c>
      <c r="C466" s="106">
        <v>2</v>
      </c>
      <c r="D466" s="110">
        <v>0.0002861504404488612</v>
      </c>
      <c r="E466" s="110">
        <v>3.329973844354956</v>
      </c>
      <c r="F466" s="106" t="s">
        <v>2021</v>
      </c>
      <c r="G466" s="106" t="b">
        <v>0</v>
      </c>
      <c r="H466" s="106" t="b">
        <v>0</v>
      </c>
      <c r="I466" s="106" t="b">
        <v>0</v>
      </c>
      <c r="J466" s="106" t="b">
        <v>0</v>
      </c>
      <c r="K466" s="106" t="b">
        <v>0</v>
      </c>
      <c r="L466" s="106" t="b">
        <v>0</v>
      </c>
    </row>
    <row r="467" spans="1:12" ht="15">
      <c r="A467" s="108" t="s">
        <v>1594</v>
      </c>
      <c r="B467" s="106" t="s">
        <v>1595</v>
      </c>
      <c r="C467" s="106">
        <v>2</v>
      </c>
      <c r="D467" s="110">
        <v>0.0002861504404488612</v>
      </c>
      <c r="E467" s="110">
        <v>3.807095099074618</v>
      </c>
      <c r="F467" s="106" t="s">
        <v>2021</v>
      </c>
      <c r="G467" s="106" t="b">
        <v>0</v>
      </c>
      <c r="H467" s="106" t="b">
        <v>0</v>
      </c>
      <c r="I467" s="106" t="b">
        <v>0</v>
      </c>
      <c r="J467" s="106" t="b">
        <v>0</v>
      </c>
      <c r="K467" s="106" t="b">
        <v>0</v>
      </c>
      <c r="L467" s="106" t="b">
        <v>0</v>
      </c>
    </row>
    <row r="468" spans="1:12" ht="15">
      <c r="A468" s="108" t="s">
        <v>616</v>
      </c>
      <c r="B468" s="106" t="s">
        <v>458</v>
      </c>
      <c r="C468" s="106">
        <v>2</v>
      </c>
      <c r="D468" s="110">
        <v>0.00023946464707665565</v>
      </c>
      <c r="E468" s="110">
        <v>0.7439494619679801</v>
      </c>
      <c r="F468" s="106" t="s">
        <v>2021</v>
      </c>
      <c r="G468" s="106" t="b">
        <v>0</v>
      </c>
      <c r="H468" s="106" t="b">
        <v>0</v>
      </c>
      <c r="I468" s="106" t="b">
        <v>0</v>
      </c>
      <c r="J468" s="106" t="b">
        <v>0</v>
      </c>
      <c r="K468" s="106" t="b">
        <v>0</v>
      </c>
      <c r="L468" s="106" t="b">
        <v>0</v>
      </c>
    </row>
    <row r="469" spans="1:12" ht="15">
      <c r="A469" s="108" t="s">
        <v>1603</v>
      </c>
      <c r="B469" s="106" t="s">
        <v>570</v>
      </c>
      <c r="C469" s="106">
        <v>2</v>
      </c>
      <c r="D469" s="110">
        <v>0.0002861504404488612</v>
      </c>
      <c r="E469" s="110">
        <v>3.0289438486909748</v>
      </c>
      <c r="F469" s="106" t="s">
        <v>2021</v>
      </c>
      <c r="G469" s="106" t="b">
        <v>0</v>
      </c>
      <c r="H469" s="106" t="b">
        <v>0</v>
      </c>
      <c r="I469" s="106" t="b">
        <v>0</v>
      </c>
      <c r="J469" s="106" t="b">
        <v>0</v>
      </c>
      <c r="K469" s="106" t="b">
        <v>0</v>
      </c>
      <c r="L469" s="106" t="b">
        <v>0</v>
      </c>
    </row>
    <row r="470" spans="1:12" ht="15">
      <c r="A470" s="108" t="s">
        <v>1605</v>
      </c>
      <c r="B470" s="106" t="s">
        <v>1606</v>
      </c>
      <c r="C470" s="106">
        <v>2</v>
      </c>
      <c r="D470" s="110">
        <v>0.0002861504404488612</v>
      </c>
      <c r="E470" s="110">
        <v>3.807095099074618</v>
      </c>
      <c r="F470" s="106" t="s">
        <v>2021</v>
      </c>
      <c r="G470" s="106" t="b">
        <v>0</v>
      </c>
      <c r="H470" s="106" t="b">
        <v>0</v>
      </c>
      <c r="I470" s="106" t="b">
        <v>0</v>
      </c>
      <c r="J470" s="106" t="b">
        <v>0</v>
      </c>
      <c r="K470" s="106" t="b">
        <v>0</v>
      </c>
      <c r="L470" s="106" t="b">
        <v>0</v>
      </c>
    </row>
    <row r="471" spans="1:12" ht="15">
      <c r="A471" s="108" t="s">
        <v>570</v>
      </c>
      <c r="B471" s="106" t="s">
        <v>458</v>
      </c>
      <c r="C471" s="106">
        <v>2</v>
      </c>
      <c r="D471" s="110">
        <v>0.0002861504404488612</v>
      </c>
      <c r="E471" s="110">
        <v>0.6190107253596802</v>
      </c>
      <c r="F471" s="106" t="s">
        <v>2021</v>
      </c>
      <c r="G471" s="106" t="b">
        <v>0</v>
      </c>
      <c r="H471" s="106" t="b">
        <v>0</v>
      </c>
      <c r="I471" s="106" t="b">
        <v>0</v>
      </c>
      <c r="J471" s="106" t="b">
        <v>0</v>
      </c>
      <c r="K471" s="106" t="b">
        <v>0</v>
      </c>
      <c r="L471" s="106" t="b">
        <v>0</v>
      </c>
    </row>
    <row r="472" spans="1:12" ht="15">
      <c r="A472" s="108" t="s">
        <v>1611</v>
      </c>
      <c r="B472" s="106" t="s">
        <v>570</v>
      </c>
      <c r="C472" s="106">
        <v>2</v>
      </c>
      <c r="D472" s="110">
        <v>0.0002861504404488612</v>
      </c>
      <c r="E472" s="110">
        <v>3.0289438486909748</v>
      </c>
      <c r="F472" s="106" t="s">
        <v>2021</v>
      </c>
      <c r="G472" s="106" t="b">
        <v>0</v>
      </c>
      <c r="H472" s="106" t="b">
        <v>0</v>
      </c>
      <c r="I472" s="106" t="b">
        <v>0</v>
      </c>
      <c r="J472" s="106" t="b">
        <v>0</v>
      </c>
      <c r="K472" s="106" t="b">
        <v>0</v>
      </c>
      <c r="L472" s="106" t="b">
        <v>0</v>
      </c>
    </row>
    <row r="473" spans="1:12" ht="15">
      <c r="A473" s="108" t="s">
        <v>819</v>
      </c>
      <c r="B473" s="106" t="s">
        <v>458</v>
      </c>
      <c r="C473" s="106">
        <v>2</v>
      </c>
      <c r="D473" s="110">
        <v>0.00023946464707665565</v>
      </c>
      <c r="E473" s="110">
        <v>0.9992219670712861</v>
      </c>
      <c r="F473" s="106" t="s">
        <v>2021</v>
      </c>
      <c r="G473" s="106" t="b">
        <v>0</v>
      </c>
      <c r="H473" s="106" t="b">
        <v>0</v>
      </c>
      <c r="I473" s="106" t="b">
        <v>0</v>
      </c>
      <c r="J473" s="106" t="b">
        <v>0</v>
      </c>
      <c r="K473" s="106" t="b">
        <v>0</v>
      </c>
      <c r="L473" s="106" t="b">
        <v>0</v>
      </c>
    </row>
    <row r="474" spans="1:12" ht="15">
      <c r="A474" s="108" t="s">
        <v>270</v>
      </c>
      <c r="B474" s="106" t="s">
        <v>592</v>
      </c>
      <c r="C474" s="106">
        <v>2</v>
      </c>
      <c r="D474" s="110">
        <v>0.00023946464707665565</v>
      </c>
      <c r="E474" s="110">
        <v>1.29588039793823</v>
      </c>
      <c r="F474" s="106" t="s">
        <v>2021</v>
      </c>
      <c r="G474" s="106" t="b">
        <v>0</v>
      </c>
      <c r="H474" s="106" t="b">
        <v>0</v>
      </c>
      <c r="I474" s="106" t="b">
        <v>0</v>
      </c>
      <c r="J474" s="106" t="b">
        <v>0</v>
      </c>
      <c r="K474" s="106" t="b">
        <v>0</v>
      </c>
      <c r="L474" s="106" t="b">
        <v>0</v>
      </c>
    </row>
    <row r="475" spans="1:12" ht="15">
      <c r="A475" s="108" t="s">
        <v>596</v>
      </c>
      <c r="B475" s="106" t="s">
        <v>884</v>
      </c>
      <c r="C475" s="106">
        <v>2</v>
      </c>
      <c r="D475" s="110">
        <v>0.0002861504404488612</v>
      </c>
      <c r="E475" s="110">
        <v>2.807095099074618</v>
      </c>
      <c r="F475" s="106" t="s">
        <v>2021</v>
      </c>
      <c r="G475" s="106" t="b">
        <v>0</v>
      </c>
      <c r="H475" s="106" t="b">
        <v>0</v>
      </c>
      <c r="I475" s="106" t="b">
        <v>0</v>
      </c>
      <c r="J475" s="106" t="b">
        <v>0</v>
      </c>
      <c r="K475" s="106" t="b">
        <v>0</v>
      </c>
      <c r="L475" s="106" t="b">
        <v>0</v>
      </c>
    </row>
    <row r="476" spans="1:12" ht="15">
      <c r="A476" s="108" t="s">
        <v>458</v>
      </c>
      <c r="B476" s="106" t="s">
        <v>831</v>
      </c>
      <c r="C476" s="106">
        <v>2</v>
      </c>
      <c r="D476" s="110">
        <v>0.00023946464707665565</v>
      </c>
      <c r="E476" s="110">
        <v>0.9983778570253709</v>
      </c>
      <c r="F476" s="106" t="s">
        <v>2021</v>
      </c>
      <c r="G476" s="106" t="b">
        <v>0</v>
      </c>
      <c r="H476" s="106" t="b">
        <v>0</v>
      </c>
      <c r="I476" s="106" t="b">
        <v>0</v>
      </c>
      <c r="J476" s="106" t="b">
        <v>0</v>
      </c>
      <c r="K476" s="106" t="b">
        <v>0</v>
      </c>
      <c r="L476" s="106" t="b">
        <v>0</v>
      </c>
    </row>
    <row r="477" spans="1:12" ht="15">
      <c r="A477" s="108" t="s">
        <v>831</v>
      </c>
      <c r="B477" s="106" t="s">
        <v>933</v>
      </c>
      <c r="C477" s="106">
        <v>2</v>
      </c>
      <c r="D477" s="110">
        <v>0.00023946464707665565</v>
      </c>
      <c r="E477" s="110">
        <v>3.1081250947385994</v>
      </c>
      <c r="F477" s="106" t="s">
        <v>2021</v>
      </c>
      <c r="G477" s="106" t="b">
        <v>0</v>
      </c>
      <c r="H477" s="106" t="b">
        <v>0</v>
      </c>
      <c r="I477" s="106" t="b">
        <v>0</v>
      </c>
      <c r="J477" s="106" t="b">
        <v>0</v>
      </c>
      <c r="K477" s="106" t="b">
        <v>0</v>
      </c>
      <c r="L477" s="106" t="b">
        <v>0</v>
      </c>
    </row>
    <row r="478" spans="1:12" ht="15">
      <c r="A478" s="108" t="s">
        <v>950</v>
      </c>
      <c r="B478" s="106" t="s">
        <v>494</v>
      </c>
      <c r="C478" s="106">
        <v>2</v>
      </c>
      <c r="D478" s="110">
        <v>0.00023946464707665565</v>
      </c>
      <c r="E478" s="110">
        <v>2.375731334915631</v>
      </c>
      <c r="F478" s="106" t="s">
        <v>2021</v>
      </c>
      <c r="G478" s="106" t="b">
        <v>0</v>
      </c>
      <c r="H478" s="106" t="b">
        <v>0</v>
      </c>
      <c r="I478" s="106" t="b">
        <v>0</v>
      </c>
      <c r="J478" s="106" t="b">
        <v>0</v>
      </c>
      <c r="K478" s="106" t="b">
        <v>0</v>
      </c>
      <c r="L478" s="106" t="b">
        <v>0</v>
      </c>
    </row>
    <row r="479" spans="1:12" ht="15">
      <c r="A479" s="108" t="s">
        <v>1620</v>
      </c>
      <c r="B479" s="106" t="s">
        <v>1621</v>
      </c>
      <c r="C479" s="106">
        <v>2</v>
      </c>
      <c r="D479" s="110">
        <v>0.0002861504404488612</v>
      </c>
      <c r="E479" s="110">
        <v>3.807095099074618</v>
      </c>
      <c r="F479" s="106" t="s">
        <v>2021</v>
      </c>
      <c r="G479" s="106" t="b">
        <v>0</v>
      </c>
      <c r="H479" s="106" t="b">
        <v>0</v>
      </c>
      <c r="I479" s="106" t="b">
        <v>0</v>
      </c>
      <c r="J479" s="106" t="b">
        <v>0</v>
      </c>
      <c r="K479" s="106" t="b">
        <v>0</v>
      </c>
      <c r="L479" s="106" t="b">
        <v>0</v>
      </c>
    </row>
    <row r="480" spans="1:12" ht="15">
      <c r="A480" s="108" t="s">
        <v>1173</v>
      </c>
      <c r="B480" s="106" t="s">
        <v>463</v>
      </c>
      <c r="C480" s="106">
        <v>2</v>
      </c>
      <c r="D480" s="110">
        <v>0.0002861504404488612</v>
      </c>
      <c r="E480" s="110">
        <v>2.0235488168042686</v>
      </c>
      <c r="F480" s="106" t="s">
        <v>2021</v>
      </c>
      <c r="G480" s="106" t="b">
        <v>0</v>
      </c>
      <c r="H480" s="106" t="b">
        <v>0</v>
      </c>
      <c r="I480" s="106" t="b">
        <v>0</v>
      </c>
      <c r="J480" s="106" t="b">
        <v>0</v>
      </c>
      <c r="K480" s="106" t="b">
        <v>0</v>
      </c>
      <c r="L480" s="106" t="b">
        <v>0</v>
      </c>
    </row>
    <row r="481" spans="1:12" ht="15">
      <c r="A481" s="108" t="s">
        <v>270</v>
      </c>
      <c r="B481" s="106" t="s">
        <v>466</v>
      </c>
      <c r="C481" s="106">
        <v>2</v>
      </c>
      <c r="D481" s="110">
        <v>0.00023946464707665565</v>
      </c>
      <c r="E481" s="110">
        <v>0.5111982803956288</v>
      </c>
      <c r="F481" s="106" t="s">
        <v>2021</v>
      </c>
      <c r="G481" s="106" t="b">
        <v>0</v>
      </c>
      <c r="H481" s="106" t="b">
        <v>0</v>
      </c>
      <c r="I481" s="106" t="b">
        <v>0</v>
      </c>
      <c r="J481" s="106" t="b">
        <v>0</v>
      </c>
      <c r="K481" s="106" t="b">
        <v>0</v>
      </c>
      <c r="L481" s="106" t="b">
        <v>0</v>
      </c>
    </row>
    <row r="482" spans="1:12" ht="15">
      <c r="A482" s="108" t="s">
        <v>1626</v>
      </c>
      <c r="B482" s="106" t="s">
        <v>462</v>
      </c>
      <c r="C482" s="106">
        <v>2</v>
      </c>
      <c r="D482" s="110">
        <v>0.0002861504404488612</v>
      </c>
      <c r="E482" s="110">
        <v>2.062802115951942</v>
      </c>
      <c r="F482" s="106" t="s">
        <v>2021</v>
      </c>
      <c r="G482" s="106" t="b">
        <v>0</v>
      </c>
      <c r="H482" s="106" t="b">
        <v>0</v>
      </c>
      <c r="I482" s="106" t="b">
        <v>0</v>
      </c>
      <c r="J482" s="106" t="b">
        <v>0</v>
      </c>
      <c r="K482" s="106" t="b">
        <v>0</v>
      </c>
      <c r="L482" s="106" t="b">
        <v>0</v>
      </c>
    </row>
    <row r="483" spans="1:12" ht="15">
      <c r="A483" s="108" t="s">
        <v>1176</v>
      </c>
      <c r="B483" s="106" t="s">
        <v>571</v>
      </c>
      <c r="C483" s="106">
        <v>2</v>
      </c>
      <c r="D483" s="110">
        <v>0.00023946464707665565</v>
      </c>
      <c r="E483" s="110">
        <v>2.8528525896352934</v>
      </c>
      <c r="F483" s="106" t="s">
        <v>2021</v>
      </c>
      <c r="G483" s="106" t="b">
        <v>0</v>
      </c>
      <c r="H483" s="106" t="b">
        <v>0</v>
      </c>
      <c r="I483" s="106" t="b">
        <v>0</v>
      </c>
      <c r="J483" s="106" t="b">
        <v>0</v>
      </c>
      <c r="K483" s="106" t="b">
        <v>0</v>
      </c>
      <c r="L483" s="106" t="b">
        <v>0</v>
      </c>
    </row>
    <row r="484" spans="1:12" ht="15">
      <c r="A484" s="108" t="s">
        <v>548</v>
      </c>
      <c r="B484" s="106" t="s">
        <v>270</v>
      </c>
      <c r="C484" s="106">
        <v>2</v>
      </c>
      <c r="D484" s="110">
        <v>0.00023946464707665565</v>
      </c>
      <c r="E484" s="110">
        <v>1.1838458086767178</v>
      </c>
      <c r="F484" s="106" t="s">
        <v>2021</v>
      </c>
      <c r="G484" s="106" t="b">
        <v>0</v>
      </c>
      <c r="H484" s="106" t="b">
        <v>0</v>
      </c>
      <c r="I484" s="106" t="b">
        <v>0</v>
      </c>
      <c r="J484" s="106" t="b">
        <v>0</v>
      </c>
      <c r="K484" s="106" t="b">
        <v>0</v>
      </c>
      <c r="L484" s="106" t="b">
        <v>0</v>
      </c>
    </row>
    <row r="485" spans="1:12" ht="15">
      <c r="A485" s="108" t="s">
        <v>563</v>
      </c>
      <c r="B485" s="106" t="s">
        <v>1177</v>
      </c>
      <c r="C485" s="106">
        <v>2</v>
      </c>
      <c r="D485" s="110">
        <v>0.00023946464707665565</v>
      </c>
      <c r="E485" s="110">
        <v>2.8528525896352934</v>
      </c>
      <c r="F485" s="106" t="s">
        <v>2021</v>
      </c>
      <c r="G485" s="106" t="b">
        <v>0</v>
      </c>
      <c r="H485" s="106" t="b">
        <v>0</v>
      </c>
      <c r="I485" s="106" t="b">
        <v>0</v>
      </c>
      <c r="J485" s="106" t="b">
        <v>0</v>
      </c>
      <c r="K485" s="106" t="b">
        <v>0</v>
      </c>
      <c r="L485" s="106" t="b">
        <v>0</v>
      </c>
    </row>
    <row r="486" spans="1:12" ht="15">
      <c r="A486" s="108" t="s">
        <v>458</v>
      </c>
      <c r="B486" s="106" t="s">
        <v>648</v>
      </c>
      <c r="C486" s="106">
        <v>2</v>
      </c>
      <c r="D486" s="110">
        <v>0.00023946464707665565</v>
      </c>
      <c r="E486" s="110">
        <v>0.7942578743694461</v>
      </c>
      <c r="F486" s="106" t="s">
        <v>2021</v>
      </c>
      <c r="G486" s="106" t="b">
        <v>0</v>
      </c>
      <c r="H486" s="106" t="b">
        <v>0</v>
      </c>
      <c r="I486" s="106" t="b">
        <v>0</v>
      </c>
      <c r="J486" s="106" t="b">
        <v>0</v>
      </c>
      <c r="K486" s="106" t="b">
        <v>0</v>
      </c>
      <c r="L486" s="106" t="b">
        <v>0</v>
      </c>
    </row>
    <row r="487" spans="1:12" ht="15">
      <c r="A487" s="108" t="s">
        <v>605</v>
      </c>
      <c r="B487" s="106" t="s">
        <v>951</v>
      </c>
      <c r="C487" s="106">
        <v>2</v>
      </c>
      <c r="D487" s="110">
        <v>0.00023946464707665565</v>
      </c>
      <c r="E487" s="110">
        <v>2.807095099074618</v>
      </c>
      <c r="F487" s="106" t="s">
        <v>2021</v>
      </c>
      <c r="G487" s="106" t="b">
        <v>0</v>
      </c>
      <c r="H487" s="106" t="b">
        <v>0</v>
      </c>
      <c r="I487" s="106" t="b">
        <v>0</v>
      </c>
      <c r="J487" s="106" t="b">
        <v>0</v>
      </c>
      <c r="K487" s="106" t="b">
        <v>0</v>
      </c>
      <c r="L487" s="106" t="b">
        <v>0</v>
      </c>
    </row>
    <row r="488" spans="1:12" ht="15">
      <c r="A488" s="108" t="s">
        <v>495</v>
      </c>
      <c r="B488" s="106" t="s">
        <v>563</v>
      </c>
      <c r="C488" s="106">
        <v>2</v>
      </c>
      <c r="D488" s="110">
        <v>0.00023946464707665565</v>
      </c>
      <c r="E488" s="110">
        <v>1.9150004963841378</v>
      </c>
      <c r="F488" s="106" t="s">
        <v>2021</v>
      </c>
      <c r="G488" s="106" t="b">
        <v>0</v>
      </c>
      <c r="H488" s="106" t="b">
        <v>0</v>
      </c>
      <c r="I488" s="106" t="b">
        <v>0</v>
      </c>
      <c r="J488" s="106" t="b">
        <v>0</v>
      </c>
      <c r="K488" s="106" t="b">
        <v>0</v>
      </c>
      <c r="L488" s="106" t="b">
        <v>0</v>
      </c>
    </row>
    <row r="489" spans="1:12" ht="15">
      <c r="A489" s="108" t="s">
        <v>697</v>
      </c>
      <c r="B489" s="106" t="s">
        <v>462</v>
      </c>
      <c r="C489" s="106">
        <v>2</v>
      </c>
      <c r="D489" s="110">
        <v>0.00023946464707665565</v>
      </c>
      <c r="E489" s="110">
        <v>1.5187340716016664</v>
      </c>
      <c r="F489" s="106" t="s">
        <v>2021</v>
      </c>
      <c r="G489" s="106" t="b">
        <v>0</v>
      </c>
      <c r="H489" s="106" t="b">
        <v>0</v>
      </c>
      <c r="I489" s="106" t="b">
        <v>0</v>
      </c>
      <c r="J489" s="106" t="b">
        <v>0</v>
      </c>
      <c r="K489" s="106" t="b">
        <v>0</v>
      </c>
      <c r="L489" s="106" t="b">
        <v>0</v>
      </c>
    </row>
    <row r="490" spans="1:12" ht="15">
      <c r="A490" s="108" t="s">
        <v>572</v>
      </c>
      <c r="B490" s="106" t="s">
        <v>1633</v>
      </c>
      <c r="C490" s="106">
        <v>2</v>
      </c>
      <c r="D490" s="110">
        <v>0.00023946464707665565</v>
      </c>
      <c r="E490" s="110">
        <v>3.0289438486909748</v>
      </c>
      <c r="F490" s="106" t="s">
        <v>2021</v>
      </c>
      <c r="G490" s="106" t="b">
        <v>0</v>
      </c>
      <c r="H490" s="106" t="b">
        <v>0</v>
      </c>
      <c r="I490" s="106" t="b">
        <v>0</v>
      </c>
      <c r="J490" s="106" t="b">
        <v>0</v>
      </c>
      <c r="K490" s="106" t="b">
        <v>0</v>
      </c>
      <c r="L490" s="106" t="b">
        <v>0</v>
      </c>
    </row>
    <row r="491" spans="1:12" ht="15">
      <c r="A491" s="108" t="s">
        <v>458</v>
      </c>
      <c r="B491" s="106" t="s">
        <v>487</v>
      </c>
      <c r="C491" s="106">
        <v>2</v>
      </c>
      <c r="D491" s="110">
        <v>0.00023946464707665565</v>
      </c>
      <c r="E491" s="110">
        <v>0.16586894431913454</v>
      </c>
      <c r="F491" s="106" t="s">
        <v>2021</v>
      </c>
      <c r="G491" s="106" t="b">
        <v>0</v>
      </c>
      <c r="H491" s="106" t="b">
        <v>0</v>
      </c>
      <c r="I491" s="106" t="b">
        <v>0</v>
      </c>
      <c r="J491" s="106" t="b">
        <v>0</v>
      </c>
      <c r="K491" s="106" t="b">
        <v>0</v>
      </c>
      <c r="L491" s="106" t="b">
        <v>0</v>
      </c>
    </row>
    <row r="492" spans="1:12" ht="15">
      <c r="A492" s="108" t="s">
        <v>774</v>
      </c>
      <c r="B492" s="106" t="s">
        <v>569</v>
      </c>
      <c r="C492" s="106">
        <v>2</v>
      </c>
      <c r="D492" s="110">
        <v>0.00023946464707665565</v>
      </c>
      <c r="E492" s="110">
        <v>2.551822593971312</v>
      </c>
      <c r="F492" s="106" t="s">
        <v>2021</v>
      </c>
      <c r="G492" s="106" t="b">
        <v>0</v>
      </c>
      <c r="H492" s="106" t="b">
        <v>0</v>
      </c>
      <c r="I492" s="106" t="b">
        <v>0</v>
      </c>
      <c r="J492" s="106" t="b">
        <v>0</v>
      </c>
      <c r="K492" s="106" t="b">
        <v>0</v>
      </c>
      <c r="L492" s="106" t="b">
        <v>0</v>
      </c>
    </row>
    <row r="493" spans="1:12" ht="15">
      <c r="A493" s="108" t="s">
        <v>619</v>
      </c>
      <c r="B493" s="106" t="s">
        <v>1184</v>
      </c>
      <c r="C493" s="106">
        <v>2</v>
      </c>
      <c r="D493" s="110">
        <v>0.00023946464707665565</v>
      </c>
      <c r="E493" s="110">
        <v>3.0289438486909748</v>
      </c>
      <c r="F493" s="106" t="s">
        <v>2021</v>
      </c>
      <c r="G493" s="106" t="b">
        <v>0</v>
      </c>
      <c r="H493" s="106" t="b">
        <v>0</v>
      </c>
      <c r="I493" s="106" t="b">
        <v>0</v>
      </c>
      <c r="J493" s="106" t="b">
        <v>0</v>
      </c>
      <c r="K493" s="106" t="b">
        <v>0</v>
      </c>
      <c r="L493" s="106" t="b">
        <v>0</v>
      </c>
    </row>
    <row r="494" spans="1:12" ht="15">
      <c r="A494" s="108" t="s">
        <v>1184</v>
      </c>
      <c r="B494" s="106" t="s">
        <v>597</v>
      </c>
      <c r="C494" s="106">
        <v>2</v>
      </c>
      <c r="D494" s="110">
        <v>0.00023946464707665565</v>
      </c>
      <c r="E494" s="110">
        <v>2.932033835682918</v>
      </c>
      <c r="F494" s="106" t="s">
        <v>2021</v>
      </c>
      <c r="G494" s="106" t="b">
        <v>0</v>
      </c>
      <c r="H494" s="106" t="b">
        <v>0</v>
      </c>
      <c r="I494" s="106" t="b">
        <v>0</v>
      </c>
      <c r="J494" s="106" t="b">
        <v>0</v>
      </c>
      <c r="K494" s="106" t="b">
        <v>0</v>
      </c>
      <c r="L494" s="106" t="b">
        <v>0</v>
      </c>
    </row>
    <row r="495" spans="1:12" ht="15">
      <c r="A495" s="108" t="s">
        <v>458</v>
      </c>
      <c r="B495" s="106" t="s">
        <v>768</v>
      </c>
      <c r="C495" s="106">
        <v>2</v>
      </c>
      <c r="D495" s="110">
        <v>0.00023946464707665565</v>
      </c>
      <c r="E495" s="110">
        <v>0.919196610977746</v>
      </c>
      <c r="F495" s="106" t="s">
        <v>2021</v>
      </c>
      <c r="G495" s="106" t="b">
        <v>0</v>
      </c>
      <c r="H495" s="106" t="b">
        <v>0</v>
      </c>
      <c r="I495" s="106" t="b">
        <v>0</v>
      </c>
      <c r="J495" s="106" t="b">
        <v>0</v>
      </c>
      <c r="K495" s="106" t="b">
        <v>0</v>
      </c>
      <c r="L495" s="106" t="b">
        <v>0</v>
      </c>
    </row>
    <row r="496" spans="1:12" ht="15">
      <c r="A496" s="108" t="s">
        <v>507</v>
      </c>
      <c r="B496" s="106" t="s">
        <v>492</v>
      </c>
      <c r="C496" s="106">
        <v>2</v>
      </c>
      <c r="D496" s="110">
        <v>0.0002861504404488612</v>
      </c>
      <c r="E496" s="110">
        <v>1.589611154860712</v>
      </c>
      <c r="F496" s="106" t="s">
        <v>2021</v>
      </c>
      <c r="G496" s="106" t="b">
        <v>0</v>
      </c>
      <c r="H496" s="106" t="b">
        <v>0</v>
      </c>
      <c r="I496" s="106" t="b">
        <v>0</v>
      </c>
      <c r="J496" s="106" t="b">
        <v>0</v>
      </c>
      <c r="K496" s="106" t="b">
        <v>0</v>
      </c>
      <c r="L496" s="106" t="b">
        <v>0</v>
      </c>
    </row>
    <row r="497" spans="1:12" ht="15">
      <c r="A497" s="108" t="s">
        <v>511</v>
      </c>
      <c r="B497" s="106" t="s">
        <v>1641</v>
      </c>
      <c r="C497" s="106">
        <v>2</v>
      </c>
      <c r="D497" s="110">
        <v>0.0002861504404488612</v>
      </c>
      <c r="E497" s="110">
        <v>2.7859058000046804</v>
      </c>
      <c r="F497" s="106" t="s">
        <v>2021</v>
      </c>
      <c r="G497" s="106" t="b">
        <v>0</v>
      </c>
      <c r="H497" s="106" t="b">
        <v>0</v>
      </c>
      <c r="I497" s="106" t="b">
        <v>0</v>
      </c>
      <c r="J497" s="106" t="b">
        <v>0</v>
      </c>
      <c r="K497" s="106" t="b">
        <v>0</v>
      </c>
      <c r="L497" s="106" t="b">
        <v>0</v>
      </c>
    </row>
    <row r="498" spans="1:12" ht="15">
      <c r="A498" s="108" t="s">
        <v>1187</v>
      </c>
      <c r="B498" s="106" t="s">
        <v>833</v>
      </c>
      <c r="C498" s="106">
        <v>2</v>
      </c>
      <c r="D498" s="110">
        <v>0.0002861504404488612</v>
      </c>
      <c r="E498" s="110">
        <v>3.2330638313468993</v>
      </c>
      <c r="F498" s="106" t="s">
        <v>2021</v>
      </c>
      <c r="G498" s="106" t="b">
        <v>0</v>
      </c>
      <c r="H498" s="106" t="b">
        <v>0</v>
      </c>
      <c r="I498" s="106" t="b">
        <v>0</v>
      </c>
      <c r="J498" s="106" t="b">
        <v>0</v>
      </c>
      <c r="K498" s="106" t="b">
        <v>0</v>
      </c>
      <c r="L498" s="106" t="b">
        <v>0</v>
      </c>
    </row>
    <row r="499" spans="1:12" ht="15">
      <c r="A499" s="108" t="s">
        <v>765</v>
      </c>
      <c r="B499" s="106" t="s">
        <v>529</v>
      </c>
      <c r="C499" s="106">
        <v>2</v>
      </c>
      <c r="D499" s="110">
        <v>0.0002861504404488612</v>
      </c>
      <c r="E499" s="110">
        <v>2.400554918640663</v>
      </c>
      <c r="F499" s="106" t="s">
        <v>2021</v>
      </c>
      <c r="G499" s="106" t="b">
        <v>0</v>
      </c>
      <c r="H499" s="106" t="b">
        <v>0</v>
      </c>
      <c r="I499" s="106" t="b">
        <v>0</v>
      </c>
      <c r="J499" s="106" t="b">
        <v>0</v>
      </c>
      <c r="K499" s="106" t="b">
        <v>0</v>
      </c>
      <c r="L499" s="106" t="b">
        <v>0</v>
      </c>
    </row>
    <row r="500" spans="1:12" ht="15">
      <c r="A500" s="108" t="s">
        <v>511</v>
      </c>
      <c r="B500" s="106" t="s">
        <v>1188</v>
      </c>
      <c r="C500" s="106">
        <v>2</v>
      </c>
      <c r="D500" s="110">
        <v>0.0002861504404488612</v>
      </c>
      <c r="E500" s="110">
        <v>2.609814540948999</v>
      </c>
      <c r="F500" s="106" t="s">
        <v>2021</v>
      </c>
      <c r="G500" s="106" t="b">
        <v>0</v>
      </c>
      <c r="H500" s="106" t="b">
        <v>0</v>
      </c>
      <c r="I500" s="106" t="b">
        <v>0</v>
      </c>
      <c r="J500" s="106" t="b">
        <v>0</v>
      </c>
      <c r="K500" s="106" t="b">
        <v>0</v>
      </c>
      <c r="L500" s="106" t="b">
        <v>0</v>
      </c>
    </row>
    <row r="501" spans="1:12" ht="15">
      <c r="A501" s="108" t="s">
        <v>1063</v>
      </c>
      <c r="B501" s="106" t="s">
        <v>544</v>
      </c>
      <c r="C501" s="106">
        <v>2</v>
      </c>
      <c r="D501" s="110">
        <v>0.0002861504404488612</v>
      </c>
      <c r="E501" s="110">
        <v>2.755942576627237</v>
      </c>
      <c r="F501" s="106" t="s">
        <v>2021</v>
      </c>
      <c r="G501" s="106" t="b">
        <v>0</v>
      </c>
      <c r="H501" s="106" t="b">
        <v>0</v>
      </c>
      <c r="I501" s="106" t="b">
        <v>0</v>
      </c>
      <c r="J501" s="106" t="b">
        <v>0</v>
      </c>
      <c r="K501" s="106" t="b">
        <v>0</v>
      </c>
      <c r="L501" s="106" t="b">
        <v>0</v>
      </c>
    </row>
    <row r="502" spans="1:12" ht="15">
      <c r="A502" s="108" t="s">
        <v>1072</v>
      </c>
      <c r="B502" s="106" t="s">
        <v>833</v>
      </c>
      <c r="C502" s="106">
        <v>2</v>
      </c>
      <c r="D502" s="110">
        <v>0.0002861504404488612</v>
      </c>
      <c r="E502" s="110">
        <v>3.2330638313468993</v>
      </c>
      <c r="F502" s="106" t="s">
        <v>2021</v>
      </c>
      <c r="G502" s="106" t="b">
        <v>0</v>
      </c>
      <c r="H502" s="106" t="b">
        <v>0</v>
      </c>
      <c r="I502" s="106" t="b">
        <v>0</v>
      </c>
      <c r="J502" s="106" t="b">
        <v>0</v>
      </c>
      <c r="K502" s="106" t="b">
        <v>0</v>
      </c>
      <c r="L502" s="106" t="b">
        <v>0</v>
      </c>
    </row>
    <row r="503" spans="1:12" ht="15">
      <c r="A503" s="108" t="s">
        <v>716</v>
      </c>
      <c r="B503" s="106" t="s">
        <v>1644</v>
      </c>
      <c r="C503" s="106">
        <v>2</v>
      </c>
      <c r="D503" s="110">
        <v>0.0002861504404488612</v>
      </c>
      <c r="E503" s="110">
        <v>3.2630270547243425</v>
      </c>
      <c r="F503" s="106" t="s">
        <v>2021</v>
      </c>
      <c r="G503" s="106" t="b">
        <v>0</v>
      </c>
      <c r="H503" s="106" t="b">
        <v>0</v>
      </c>
      <c r="I503" s="106" t="b">
        <v>0</v>
      </c>
      <c r="J503" s="106" t="b">
        <v>0</v>
      </c>
      <c r="K503" s="106" t="b">
        <v>0</v>
      </c>
      <c r="L503" s="106" t="b">
        <v>0</v>
      </c>
    </row>
    <row r="504" spans="1:12" ht="15">
      <c r="A504" s="108" t="s">
        <v>458</v>
      </c>
      <c r="B504" s="106" t="s">
        <v>629</v>
      </c>
      <c r="C504" s="106">
        <v>2</v>
      </c>
      <c r="D504" s="110">
        <v>0.0002861504404488612</v>
      </c>
      <c r="E504" s="110">
        <v>0.7431053519220647</v>
      </c>
      <c r="F504" s="106" t="s">
        <v>2021</v>
      </c>
      <c r="G504" s="106" t="b">
        <v>0</v>
      </c>
      <c r="H504" s="106" t="b">
        <v>0</v>
      </c>
      <c r="I504" s="106" t="b">
        <v>0</v>
      </c>
      <c r="J504" s="106" t="b">
        <v>0</v>
      </c>
      <c r="K504" s="106" t="b">
        <v>0</v>
      </c>
      <c r="L504" s="106" t="b">
        <v>0</v>
      </c>
    </row>
    <row r="505" spans="1:12" ht="15">
      <c r="A505" s="108" t="s">
        <v>1650</v>
      </c>
      <c r="B505" s="106" t="s">
        <v>460</v>
      </c>
      <c r="C505" s="106">
        <v>2</v>
      </c>
      <c r="D505" s="110">
        <v>0.00023946464707665565</v>
      </c>
      <c r="E505" s="110">
        <v>1.8626124269244497</v>
      </c>
      <c r="F505" s="106" t="s">
        <v>2021</v>
      </c>
      <c r="G505" s="106" t="b">
        <v>0</v>
      </c>
      <c r="H505" s="106" t="b">
        <v>0</v>
      </c>
      <c r="I505" s="106" t="b">
        <v>0</v>
      </c>
      <c r="J505" s="106" t="b">
        <v>0</v>
      </c>
      <c r="K505" s="106" t="b">
        <v>0</v>
      </c>
      <c r="L505" s="106" t="b">
        <v>0</v>
      </c>
    </row>
    <row r="506" spans="1:12" ht="15">
      <c r="A506" s="108" t="s">
        <v>837</v>
      </c>
      <c r="B506" s="106" t="s">
        <v>460</v>
      </c>
      <c r="C506" s="106">
        <v>2</v>
      </c>
      <c r="D506" s="110">
        <v>0.00023946464707665565</v>
      </c>
      <c r="E506" s="110">
        <v>1.464672418252412</v>
      </c>
      <c r="F506" s="106" t="s">
        <v>2021</v>
      </c>
      <c r="G506" s="106" t="b">
        <v>0</v>
      </c>
      <c r="H506" s="106" t="b">
        <v>0</v>
      </c>
      <c r="I506" s="106" t="b">
        <v>0</v>
      </c>
      <c r="J506" s="106" t="b">
        <v>0</v>
      </c>
      <c r="K506" s="106" t="b">
        <v>0</v>
      </c>
      <c r="L506" s="106" t="b">
        <v>0</v>
      </c>
    </row>
    <row r="507" spans="1:12" ht="15">
      <c r="A507" s="108" t="s">
        <v>543</v>
      </c>
      <c r="B507" s="106" t="s">
        <v>517</v>
      </c>
      <c r="C507" s="106">
        <v>2</v>
      </c>
      <c r="D507" s="110">
        <v>0.00023946464707665565</v>
      </c>
      <c r="E507" s="110">
        <v>1.9543102303940705</v>
      </c>
      <c r="F507" s="106" t="s">
        <v>2021</v>
      </c>
      <c r="G507" s="106" t="b">
        <v>0</v>
      </c>
      <c r="H507" s="106" t="b">
        <v>0</v>
      </c>
      <c r="I507" s="106" t="b">
        <v>0</v>
      </c>
      <c r="J507" s="106" t="b">
        <v>0</v>
      </c>
      <c r="K507" s="106" t="b">
        <v>0</v>
      </c>
      <c r="L507" s="106" t="b">
        <v>0</v>
      </c>
    </row>
    <row r="508" spans="1:12" ht="15">
      <c r="A508" s="108" t="s">
        <v>1193</v>
      </c>
      <c r="B508" s="106" t="s">
        <v>529</v>
      </c>
      <c r="C508" s="106">
        <v>2</v>
      </c>
      <c r="D508" s="110">
        <v>0.0002861504404488612</v>
      </c>
      <c r="E508" s="110">
        <v>2.7015849143046444</v>
      </c>
      <c r="F508" s="106" t="s">
        <v>2021</v>
      </c>
      <c r="G508" s="106" t="b">
        <v>0</v>
      </c>
      <c r="H508" s="106" t="b">
        <v>0</v>
      </c>
      <c r="I508" s="106" t="b">
        <v>0</v>
      </c>
      <c r="J508" s="106" t="b">
        <v>0</v>
      </c>
      <c r="K508" s="106" t="b">
        <v>0</v>
      </c>
      <c r="L508" s="106" t="b">
        <v>0</v>
      </c>
    </row>
    <row r="509" spans="1:12" ht="15">
      <c r="A509" s="108" t="s">
        <v>458</v>
      </c>
      <c r="B509" s="106" t="s">
        <v>958</v>
      </c>
      <c r="C509" s="106">
        <v>2</v>
      </c>
      <c r="D509" s="110">
        <v>0.00023946464707665565</v>
      </c>
      <c r="E509" s="110">
        <v>1.0952878700334272</v>
      </c>
      <c r="F509" s="106" t="s">
        <v>2021</v>
      </c>
      <c r="G509" s="106" t="b">
        <v>0</v>
      </c>
      <c r="H509" s="106" t="b">
        <v>0</v>
      </c>
      <c r="I509" s="106" t="b">
        <v>0</v>
      </c>
      <c r="J509" s="106" t="b">
        <v>0</v>
      </c>
      <c r="K509" s="106" t="b">
        <v>0</v>
      </c>
      <c r="L509" s="106" t="b">
        <v>0</v>
      </c>
    </row>
    <row r="510" spans="1:12" ht="15">
      <c r="A510" s="108" t="s">
        <v>886</v>
      </c>
      <c r="B510" s="106" t="s">
        <v>483</v>
      </c>
      <c r="C510" s="106">
        <v>2</v>
      </c>
      <c r="D510" s="110">
        <v>0.00023946464707665565</v>
      </c>
      <c r="E510" s="110">
        <v>2.227311502457808</v>
      </c>
      <c r="F510" s="106" t="s">
        <v>2021</v>
      </c>
      <c r="G510" s="106" t="b">
        <v>0</v>
      </c>
      <c r="H510" s="106" t="b">
        <v>0</v>
      </c>
      <c r="I510" s="106" t="b">
        <v>0</v>
      </c>
      <c r="J510" s="106" t="b">
        <v>0</v>
      </c>
      <c r="K510" s="106" t="b">
        <v>0</v>
      </c>
      <c r="L510" s="106" t="b">
        <v>0</v>
      </c>
    </row>
    <row r="511" spans="1:12" ht="15">
      <c r="A511" s="108" t="s">
        <v>964</v>
      </c>
      <c r="B511" s="106" t="s">
        <v>459</v>
      </c>
      <c r="C511" s="106">
        <v>2</v>
      </c>
      <c r="D511" s="110">
        <v>0.00023946464707665565</v>
      </c>
      <c r="E511" s="110">
        <v>1.3087845452850178</v>
      </c>
      <c r="F511" s="106" t="s">
        <v>2021</v>
      </c>
      <c r="G511" s="106" t="b">
        <v>0</v>
      </c>
      <c r="H511" s="106" t="b">
        <v>0</v>
      </c>
      <c r="I511" s="106" t="b">
        <v>0</v>
      </c>
      <c r="J511" s="106" t="b">
        <v>0</v>
      </c>
      <c r="K511" s="106" t="b">
        <v>0</v>
      </c>
      <c r="L511" s="106" t="b">
        <v>0</v>
      </c>
    </row>
    <row r="512" spans="1:12" ht="15">
      <c r="A512" s="108" t="s">
        <v>661</v>
      </c>
      <c r="B512" s="106" t="s">
        <v>959</v>
      </c>
      <c r="C512" s="106">
        <v>2</v>
      </c>
      <c r="D512" s="110">
        <v>0.0002861504404488612</v>
      </c>
      <c r="E512" s="110">
        <v>2.904005112082675</v>
      </c>
      <c r="F512" s="106" t="s">
        <v>2021</v>
      </c>
      <c r="G512" s="106" t="b">
        <v>0</v>
      </c>
      <c r="H512" s="106" t="b">
        <v>0</v>
      </c>
      <c r="I512" s="106" t="b">
        <v>0</v>
      </c>
      <c r="J512" s="106" t="b">
        <v>0</v>
      </c>
      <c r="K512" s="106" t="b">
        <v>0</v>
      </c>
      <c r="L512" s="106" t="b">
        <v>0</v>
      </c>
    </row>
    <row r="513" spans="1:12" ht="15">
      <c r="A513" s="108" t="s">
        <v>959</v>
      </c>
      <c r="B513" s="106" t="s">
        <v>529</v>
      </c>
      <c r="C513" s="106">
        <v>2</v>
      </c>
      <c r="D513" s="110">
        <v>0.0002861504404488612</v>
      </c>
      <c r="E513" s="110">
        <v>2.5766461776963445</v>
      </c>
      <c r="F513" s="106" t="s">
        <v>2021</v>
      </c>
      <c r="G513" s="106" t="b">
        <v>0</v>
      </c>
      <c r="H513" s="106" t="b">
        <v>0</v>
      </c>
      <c r="I513" s="106" t="b">
        <v>0</v>
      </c>
      <c r="J513" s="106" t="b">
        <v>0</v>
      </c>
      <c r="K513" s="106" t="b">
        <v>0</v>
      </c>
      <c r="L513" s="106" t="b">
        <v>0</v>
      </c>
    </row>
    <row r="514" spans="1:12" ht="15">
      <c r="A514" s="108" t="s">
        <v>507</v>
      </c>
      <c r="B514" s="106" t="s">
        <v>1660</v>
      </c>
      <c r="C514" s="106">
        <v>2</v>
      </c>
      <c r="D514" s="110">
        <v>0.0002861504404488612</v>
      </c>
      <c r="E514" s="110">
        <v>2.7657024139163933</v>
      </c>
      <c r="F514" s="106" t="s">
        <v>2021</v>
      </c>
      <c r="G514" s="106" t="b">
        <v>0</v>
      </c>
      <c r="H514" s="106" t="b">
        <v>0</v>
      </c>
      <c r="I514" s="106" t="b">
        <v>0</v>
      </c>
      <c r="J514" s="106" t="b">
        <v>0</v>
      </c>
      <c r="K514" s="106" t="b">
        <v>0</v>
      </c>
      <c r="L514" s="106" t="b">
        <v>0</v>
      </c>
    </row>
    <row r="515" spans="1:12" ht="15">
      <c r="A515" s="108" t="s">
        <v>1660</v>
      </c>
      <c r="B515" s="106" t="s">
        <v>473</v>
      </c>
      <c r="C515" s="106">
        <v>2</v>
      </c>
      <c r="D515" s="110">
        <v>0.0002861504404488612</v>
      </c>
      <c r="E515" s="110">
        <v>2.454912580963256</v>
      </c>
      <c r="F515" s="106" t="s">
        <v>2021</v>
      </c>
      <c r="G515" s="106" t="b">
        <v>0</v>
      </c>
      <c r="H515" s="106" t="b">
        <v>0</v>
      </c>
      <c r="I515" s="106" t="b">
        <v>0</v>
      </c>
      <c r="J515" s="106" t="b">
        <v>0</v>
      </c>
      <c r="K515" s="106" t="b">
        <v>0</v>
      </c>
      <c r="L515" s="106" t="b">
        <v>0</v>
      </c>
    </row>
    <row r="516" spans="1:12" ht="15">
      <c r="A516" s="108" t="s">
        <v>473</v>
      </c>
      <c r="B516" s="106" t="s">
        <v>1661</v>
      </c>
      <c r="C516" s="106">
        <v>2</v>
      </c>
      <c r="D516" s="110">
        <v>0.0002861504404488612</v>
      </c>
      <c r="E516" s="110">
        <v>2.454912580963256</v>
      </c>
      <c r="F516" s="106" t="s">
        <v>2021</v>
      </c>
      <c r="G516" s="106" t="b">
        <v>0</v>
      </c>
      <c r="H516" s="106" t="b">
        <v>0</v>
      </c>
      <c r="I516" s="106" t="b">
        <v>0</v>
      </c>
      <c r="J516" s="106" t="b">
        <v>0</v>
      </c>
      <c r="K516" s="106" t="b">
        <v>0</v>
      </c>
      <c r="L516" s="106" t="b">
        <v>0</v>
      </c>
    </row>
    <row r="517" spans="1:12" ht="15">
      <c r="A517" s="108" t="s">
        <v>1662</v>
      </c>
      <c r="B517" s="106" t="s">
        <v>529</v>
      </c>
      <c r="C517" s="106">
        <v>2</v>
      </c>
      <c r="D517" s="110">
        <v>0.0002861504404488612</v>
      </c>
      <c r="E517" s="110">
        <v>2.8776761733603253</v>
      </c>
      <c r="F517" s="106" t="s">
        <v>2021</v>
      </c>
      <c r="G517" s="106" t="b">
        <v>0</v>
      </c>
      <c r="H517" s="106" t="b">
        <v>0</v>
      </c>
      <c r="I517" s="106" t="b">
        <v>0</v>
      </c>
      <c r="J517" s="106" t="b">
        <v>0</v>
      </c>
      <c r="K517" s="106" t="b">
        <v>0</v>
      </c>
      <c r="L517" s="106" t="b">
        <v>0</v>
      </c>
    </row>
    <row r="518" spans="1:12" ht="15">
      <c r="A518" s="108" t="s">
        <v>1149</v>
      </c>
      <c r="B518" s="106" t="s">
        <v>650</v>
      </c>
      <c r="C518" s="106">
        <v>2</v>
      </c>
      <c r="D518" s="110">
        <v>0.0002861504404488612</v>
      </c>
      <c r="E518" s="110">
        <v>3.0289438486909748</v>
      </c>
      <c r="F518" s="106" t="s">
        <v>2021</v>
      </c>
      <c r="G518" s="106" t="b">
        <v>0</v>
      </c>
      <c r="H518" s="106" t="b">
        <v>0</v>
      </c>
      <c r="I518" s="106" t="b">
        <v>0</v>
      </c>
      <c r="J518" s="106" t="b">
        <v>0</v>
      </c>
      <c r="K518" s="106" t="b">
        <v>0</v>
      </c>
      <c r="L518" s="106" t="b">
        <v>0</v>
      </c>
    </row>
    <row r="519" spans="1:12" ht="15">
      <c r="A519" s="108" t="s">
        <v>507</v>
      </c>
      <c r="B519" s="106" t="s">
        <v>459</v>
      </c>
      <c r="C519" s="106">
        <v>2</v>
      </c>
      <c r="D519" s="110">
        <v>0.0002861504404488612</v>
      </c>
      <c r="E519" s="110">
        <v>0.568421855790774</v>
      </c>
      <c r="F519" s="106" t="s">
        <v>2021</v>
      </c>
      <c r="G519" s="106" t="b">
        <v>0</v>
      </c>
      <c r="H519" s="106" t="b">
        <v>0</v>
      </c>
      <c r="I519" s="106" t="b">
        <v>0</v>
      </c>
      <c r="J519" s="106" t="b">
        <v>0</v>
      </c>
      <c r="K519" s="106" t="b">
        <v>0</v>
      </c>
      <c r="L519" s="106" t="b">
        <v>0</v>
      </c>
    </row>
    <row r="520" spans="1:12" ht="15">
      <c r="A520" s="108" t="s">
        <v>702</v>
      </c>
      <c r="B520" s="106" t="s">
        <v>1664</v>
      </c>
      <c r="C520" s="106">
        <v>2</v>
      </c>
      <c r="D520" s="110">
        <v>0.0002861504404488612</v>
      </c>
      <c r="E520" s="110">
        <v>3.2630270547243425</v>
      </c>
      <c r="F520" s="106" t="s">
        <v>2021</v>
      </c>
      <c r="G520" s="106" t="b">
        <v>0</v>
      </c>
      <c r="H520" s="106" t="b">
        <v>0</v>
      </c>
      <c r="I520" s="106" t="b">
        <v>0</v>
      </c>
      <c r="J520" s="106" t="b">
        <v>0</v>
      </c>
      <c r="K520" s="106" t="b">
        <v>0</v>
      </c>
      <c r="L520" s="106" t="b">
        <v>0</v>
      </c>
    </row>
    <row r="521" spans="1:12" ht="15">
      <c r="A521" s="108" t="s">
        <v>1664</v>
      </c>
      <c r="B521" s="106" t="s">
        <v>963</v>
      </c>
      <c r="C521" s="106">
        <v>2</v>
      </c>
      <c r="D521" s="110">
        <v>0.0002861504404488612</v>
      </c>
      <c r="E521" s="110">
        <v>3.506065103410637</v>
      </c>
      <c r="F521" s="106" t="s">
        <v>2021</v>
      </c>
      <c r="G521" s="106" t="b">
        <v>0</v>
      </c>
      <c r="H521" s="106" t="b">
        <v>0</v>
      </c>
      <c r="I521" s="106" t="b">
        <v>0</v>
      </c>
      <c r="J521" s="106" t="b">
        <v>0</v>
      </c>
      <c r="K521" s="106" t="b">
        <v>0</v>
      </c>
      <c r="L521" s="106" t="b">
        <v>0</v>
      </c>
    </row>
    <row r="522" spans="1:12" ht="15">
      <c r="A522" s="108" t="s">
        <v>839</v>
      </c>
      <c r="B522" s="106" t="s">
        <v>515</v>
      </c>
      <c r="C522" s="106">
        <v>2</v>
      </c>
      <c r="D522" s="110">
        <v>0.00023946464707665565</v>
      </c>
      <c r="E522" s="110">
        <v>2.4091550904025807</v>
      </c>
      <c r="F522" s="106" t="s">
        <v>2021</v>
      </c>
      <c r="G522" s="106" t="b">
        <v>0</v>
      </c>
      <c r="H522" s="106" t="b">
        <v>0</v>
      </c>
      <c r="I522" s="106" t="b">
        <v>0</v>
      </c>
      <c r="J522" s="106" t="b">
        <v>0</v>
      </c>
      <c r="K522" s="106" t="b">
        <v>0</v>
      </c>
      <c r="L522" s="106" t="b">
        <v>0</v>
      </c>
    </row>
    <row r="523" spans="1:12" ht="15">
      <c r="A523" s="108" t="s">
        <v>515</v>
      </c>
      <c r="B523" s="106" t="s">
        <v>826</v>
      </c>
      <c r="C523" s="106">
        <v>2</v>
      </c>
      <c r="D523" s="110">
        <v>0.00023946464707665565</v>
      </c>
      <c r="E523" s="110">
        <v>2.4091550904025807</v>
      </c>
      <c r="F523" s="106" t="s">
        <v>2021</v>
      </c>
      <c r="G523" s="106" t="b">
        <v>0</v>
      </c>
      <c r="H523" s="106" t="b">
        <v>0</v>
      </c>
      <c r="I523" s="106" t="b">
        <v>0</v>
      </c>
      <c r="J523" s="106" t="b">
        <v>0</v>
      </c>
      <c r="K523" s="106" t="b">
        <v>0</v>
      </c>
      <c r="L523" s="106" t="b">
        <v>0</v>
      </c>
    </row>
    <row r="524" spans="1:12" ht="15">
      <c r="A524" s="108" t="s">
        <v>826</v>
      </c>
      <c r="B524" s="106" t="s">
        <v>471</v>
      </c>
      <c r="C524" s="106">
        <v>2</v>
      </c>
      <c r="D524" s="110">
        <v>0.00023946464707665565</v>
      </c>
      <c r="E524" s="110">
        <v>2.0380872281308444</v>
      </c>
      <c r="F524" s="106" t="s">
        <v>2021</v>
      </c>
      <c r="G524" s="106" t="b">
        <v>0</v>
      </c>
      <c r="H524" s="106" t="b">
        <v>0</v>
      </c>
      <c r="I524" s="106" t="b">
        <v>0</v>
      </c>
      <c r="J524" s="106" t="b">
        <v>0</v>
      </c>
      <c r="K524" s="106" t="b">
        <v>0</v>
      </c>
      <c r="L524" s="106" t="b">
        <v>0</v>
      </c>
    </row>
    <row r="525" spans="1:12" ht="15">
      <c r="A525" s="108" t="s">
        <v>464</v>
      </c>
      <c r="B525" s="106" t="s">
        <v>577</v>
      </c>
      <c r="C525" s="106">
        <v>2</v>
      </c>
      <c r="D525" s="110">
        <v>0.0002861504404488612</v>
      </c>
      <c r="E525" s="110">
        <v>1.4985306855133795</v>
      </c>
      <c r="F525" s="106" t="s">
        <v>2021</v>
      </c>
      <c r="G525" s="106" t="b">
        <v>0</v>
      </c>
      <c r="H525" s="106" t="b">
        <v>0</v>
      </c>
      <c r="I525" s="106" t="b">
        <v>0</v>
      </c>
      <c r="J525" s="106" t="b">
        <v>0</v>
      </c>
      <c r="K525" s="106" t="b">
        <v>0</v>
      </c>
      <c r="L525" s="106" t="b">
        <v>0</v>
      </c>
    </row>
    <row r="526" spans="1:12" ht="15">
      <c r="A526" s="108" t="s">
        <v>458</v>
      </c>
      <c r="B526" s="106" t="s">
        <v>965</v>
      </c>
      <c r="C526" s="106">
        <v>2</v>
      </c>
      <c r="D526" s="110">
        <v>0.00023946464707665565</v>
      </c>
      <c r="E526" s="110">
        <v>1.0952878700334272</v>
      </c>
      <c r="F526" s="106" t="s">
        <v>2021</v>
      </c>
      <c r="G526" s="106" t="b">
        <v>0</v>
      </c>
      <c r="H526" s="106" t="b">
        <v>0</v>
      </c>
      <c r="I526" s="106" t="b">
        <v>0</v>
      </c>
      <c r="J526" s="106" t="b">
        <v>0</v>
      </c>
      <c r="K526" s="106" t="b">
        <v>0</v>
      </c>
      <c r="L526" s="106" t="b">
        <v>0</v>
      </c>
    </row>
    <row r="527" spans="1:12" ht="15">
      <c r="A527" s="108" t="s">
        <v>1671</v>
      </c>
      <c r="B527" s="106" t="s">
        <v>463</v>
      </c>
      <c r="C527" s="106">
        <v>2</v>
      </c>
      <c r="D527" s="110">
        <v>0.00023946464707665565</v>
      </c>
      <c r="E527" s="110">
        <v>2.1996400758599495</v>
      </c>
      <c r="F527" s="106" t="s">
        <v>2021</v>
      </c>
      <c r="G527" s="106" t="b">
        <v>0</v>
      </c>
      <c r="H527" s="106" t="b">
        <v>0</v>
      </c>
      <c r="I527" s="106" t="b">
        <v>0</v>
      </c>
      <c r="J527" s="106" t="b">
        <v>0</v>
      </c>
      <c r="K527" s="106" t="b">
        <v>0</v>
      </c>
      <c r="L527" s="106" t="b">
        <v>0</v>
      </c>
    </row>
    <row r="528" spans="1:12" ht="15">
      <c r="A528" s="108" t="s">
        <v>458</v>
      </c>
      <c r="B528" s="106" t="s">
        <v>670</v>
      </c>
      <c r="C528" s="106">
        <v>2</v>
      </c>
      <c r="D528" s="110">
        <v>0.00023946464707665565</v>
      </c>
      <c r="E528" s="110">
        <v>0.7942578743694461</v>
      </c>
      <c r="F528" s="106" t="s">
        <v>2021</v>
      </c>
      <c r="G528" s="106" t="b">
        <v>0</v>
      </c>
      <c r="H528" s="106" t="b">
        <v>0</v>
      </c>
      <c r="I528" s="106" t="b">
        <v>0</v>
      </c>
      <c r="J528" s="106" t="b">
        <v>0</v>
      </c>
      <c r="K528" s="106" t="b">
        <v>0</v>
      </c>
      <c r="L528" s="106" t="b">
        <v>0</v>
      </c>
    </row>
    <row r="529" spans="1:12" ht="15">
      <c r="A529" s="108" t="s">
        <v>463</v>
      </c>
      <c r="B529" s="106" t="s">
        <v>1200</v>
      </c>
      <c r="C529" s="106">
        <v>2</v>
      </c>
      <c r="D529" s="110">
        <v>0.00023946464707665565</v>
      </c>
      <c r="E529" s="110">
        <v>2.0235488168042686</v>
      </c>
      <c r="F529" s="106" t="s">
        <v>2021</v>
      </c>
      <c r="G529" s="106" t="b">
        <v>0</v>
      </c>
      <c r="H529" s="106" t="b">
        <v>0</v>
      </c>
      <c r="I529" s="106" t="b">
        <v>0</v>
      </c>
      <c r="J529" s="106" t="b">
        <v>0</v>
      </c>
      <c r="K529" s="106" t="b">
        <v>0</v>
      </c>
      <c r="L529" s="106" t="b">
        <v>0</v>
      </c>
    </row>
    <row r="530" spans="1:12" ht="15">
      <c r="A530" s="108" t="s">
        <v>471</v>
      </c>
      <c r="B530" s="106" t="s">
        <v>459</v>
      </c>
      <c r="C530" s="106">
        <v>2</v>
      </c>
      <c r="D530" s="110">
        <v>0.00023946464707665565</v>
      </c>
      <c r="E530" s="110">
        <v>0.22960329923739292</v>
      </c>
      <c r="F530" s="106" t="s">
        <v>2021</v>
      </c>
      <c r="G530" s="106" t="b">
        <v>0</v>
      </c>
      <c r="H530" s="106" t="b">
        <v>0</v>
      </c>
      <c r="I530" s="106" t="b">
        <v>0</v>
      </c>
      <c r="J530" s="106" t="b">
        <v>0</v>
      </c>
      <c r="K530" s="106" t="b">
        <v>0</v>
      </c>
      <c r="L530" s="106" t="b">
        <v>0</v>
      </c>
    </row>
    <row r="531" spans="1:12" ht="15">
      <c r="A531" s="108" t="s">
        <v>475</v>
      </c>
      <c r="B531" s="106" t="s">
        <v>1203</v>
      </c>
      <c r="C531" s="106">
        <v>2</v>
      </c>
      <c r="D531" s="110">
        <v>0.00023946464707665565</v>
      </c>
      <c r="E531" s="110">
        <v>2.2885811591967307</v>
      </c>
      <c r="F531" s="106" t="s">
        <v>2021</v>
      </c>
      <c r="G531" s="106" t="b">
        <v>0</v>
      </c>
      <c r="H531" s="106" t="b">
        <v>0</v>
      </c>
      <c r="I531" s="106" t="b">
        <v>0</v>
      </c>
      <c r="J531" s="106" t="b">
        <v>0</v>
      </c>
      <c r="K531" s="106" t="b">
        <v>0</v>
      </c>
      <c r="L531" s="106" t="b">
        <v>0</v>
      </c>
    </row>
    <row r="532" spans="1:12" ht="15">
      <c r="A532" s="108" t="s">
        <v>1678</v>
      </c>
      <c r="B532" s="106" t="s">
        <v>609</v>
      </c>
      <c r="C532" s="106">
        <v>2</v>
      </c>
      <c r="D532" s="110">
        <v>0.00023946464707665565</v>
      </c>
      <c r="E532" s="110">
        <v>3.1081250947385994</v>
      </c>
      <c r="F532" s="106" t="s">
        <v>2021</v>
      </c>
      <c r="G532" s="106" t="b">
        <v>0</v>
      </c>
      <c r="H532" s="106" t="b">
        <v>0</v>
      </c>
      <c r="I532" s="106" t="b">
        <v>0</v>
      </c>
      <c r="J532" s="106" t="b">
        <v>0</v>
      </c>
      <c r="K532" s="106" t="b">
        <v>0</v>
      </c>
      <c r="L532" s="106" t="b">
        <v>0</v>
      </c>
    </row>
    <row r="533" spans="1:12" ht="15">
      <c r="A533" s="108" t="s">
        <v>479</v>
      </c>
      <c r="B533" s="106" t="s">
        <v>1679</v>
      </c>
      <c r="C533" s="106">
        <v>2</v>
      </c>
      <c r="D533" s="110">
        <v>0.00023946464707665565</v>
      </c>
      <c r="E533" s="110">
        <v>2.5170604877121003</v>
      </c>
      <c r="F533" s="106" t="s">
        <v>2021</v>
      </c>
      <c r="G533" s="106" t="b">
        <v>0</v>
      </c>
      <c r="H533" s="106" t="b">
        <v>0</v>
      </c>
      <c r="I533" s="106" t="b">
        <v>0</v>
      </c>
      <c r="J533" s="106" t="b">
        <v>0</v>
      </c>
      <c r="K533" s="106" t="b">
        <v>0</v>
      </c>
      <c r="L533" s="106" t="b">
        <v>0</v>
      </c>
    </row>
    <row r="534" spans="1:12" ht="15">
      <c r="A534" s="108" t="s">
        <v>472</v>
      </c>
      <c r="B534" s="106" t="s">
        <v>840</v>
      </c>
      <c r="C534" s="106">
        <v>2</v>
      </c>
      <c r="D534" s="110">
        <v>0.00023946464707665565</v>
      </c>
      <c r="E534" s="110">
        <v>2.0474272543849876</v>
      </c>
      <c r="F534" s="106" t="s">
        <v>2021</v>
      </c>
      <c r="G534" s="106" t="b">
        <v>0</v>
      </c>
      <c r="H534" s="106" t="b">
        <v>0</v>
      </c>
      <c r="I534" s="106" t="b">
        <v>0</v>
      </c>
      <c r="J534" s="106" t="b">
        <v>0</v>
      </c>
      <c r="K534" s="106" t="b">
        <v>0</v>
      </c>
      <c r="L534" s="106" t="b">
        <v>0</v>
      </c>
    </row>
    <row r="535" spans="1:12" ht="15">
      <c r="A535" s="108" t="s">
        <v>1690</v>
      </c>
      <c r="B535" s="106" t="s">
        <v>1208</v>
      </c>
      <c r="C535" s="106">
        <v>2</v>
      </c>
      <c r="D535" s="110">
        <v>0.0002861504404488612</v>
      </c>
      <c r="E535" s="110">
        <v>3.631003840018937</v>
      </c>
      <c r="F535" s="106" t="s">
        <v>2021</v>
      </c>
      <c r="G535" s="106" t="b">
        <v>0</v>
      </c>
      <c r="H535" s="106" t="b">
        <v>0</v>
      </c>
      <c r="I535" s="106" t="b">
        <v>0</v>
      </c>
      <c r="J535" s="106" t="b">
        <v>0</v>
      </c>
      <c r="K535" s="106" t="b">
        <v>0</v>
      </c>
      <c r="L535" s="106" t="b">
        <v>0</v>
      </c>
    </row>
    <row r="536" spans="1:12" ht="15">
      <c r="A536" s="108" t="s">
        <v>1208</v>
      </c>
      <c r="B536" s="106" t="s">
        <v>1691</v>
      </c>
      <c r="C536" s="106">
        <v>2</v>
      </c>
      <c r="D536" s="110">
        <v>0.0002861504404488612</v>
      </c>
      <c r="E536" s="110">
        <v>3.631003840018937</v>
      </c>
      <c r="F536" s="106" t="s">
        <v>2021</v>
      </c>
      <c r="G536" s="106" t="b">
        <v>0</v>
      </c>
      <c r="H536" s="106" t="b">
        <v>0</v>
      </c>
      <c r="I536" s="106" t="b">
        <v>0</v>
      </c>
      <c r="J536" s="106" t="b">
        <v>0</v>
      </c>
      <c r="K536" s="106" t="b">
        <v>0</v>
      </c>
      <c r="L536" s="106" t="b">
        <v>0</v>
      </c>
    </row>
    <row r="537" spans="1:12" ht="15">
      <c r="A537" s="108" t="s">
        <v>459</v>
      </c>
      <c r="B537" s="106" t="s">
        <v>1695</v>
      </c>
      <c r="C537" s="106">
        <v>2</v>
      </c>
      <c r="D537" s="110">
        <v>0.00023946464707665565</v>
      </c>
      <c r="E537" s="110">
        <v>1.6098145409489988</v>
      </c>
      <c r="F537" s="106" t="s">
        <v>2021</v>
      </c>
      <c r="G537" s="106" t="b">
        <v>0</v>
      </c>
      <c r="H537" s="106" t="b">
        <v>0</v>
      </c>
      <c r="I537" s="106" t="b">
        <v>0</v>
      </c>
      <c r="J537" s="106" t="b">
        <v>0</v>
      </c>
      <c r="K537" s="106" t="b">
        <v>0</v>
      </c>
      <c r="L537" s="106" t="b">
        <v>0</v>
      </c>
    </row>
    <row r="538" spans="1:12" ht="15">
      <c r="A538" s="108" t="s">
        <v>1697</v>
      </c>
      <c r="B538" s="106" t="s">
        <v>475</v>
      </c>
      <c r="C538" s="106">
        <v>2</v>
      </c>
      <c r="D538" s="110">
        <v>0.00023946464707665565</v>
      </c>
      <c r="E538" s="110">
        <v>2.474656639159013</v>
      </c>
      <c r="F538" s="106" t="s">
        <v>2021</v>
      </c>
      <c r="G538" s="106" t="b">
        <v>0</v>
      </c>
      <c r="H538" s="106" t="b">
        <v>0</v>
      </c>
      <c r="I538" s="106" t="b">
        <v>0</v>
      </c>
      <c r="J538" s="106" t="b">
        <v>0</v>
      </c>
      <c r="K538" s="106" t="b">
        <v>0</v>
      </c>
      <c r="L538" s="106" t="b">
        <v>0</v>
      </c>
    </row>
    <row r="539" spans="1:12" ht="15">
      <c r="A539" s="108" t="s">
        <v>492</v>
      </c>
      <c r="B539" s="106" t="s">
        <v>583</v>
      </c>
      <c r="C539" s="106">
        <v>2</v>
      </c>
      <c r="D539" s="110">
        <v>0.00023946464707665565</v>
      </c>
      <c r="E539" s="110">
        <v>1.9320338356829183</v>
      </c>
      <c r="F539" s="106" t="s">
        <v>2021</v>
      </c>
      <c r="G539" s="106" t="b">
        <v>0</v>
      </c>
      <c r="H539" s="106" t="b">
        <v>0</v>
      </c>
      <c r="I539" s="106" t="b">
        <v>0</v>
      </c>
      <c r="J539" s="106" t="b">
        <v>0</v>
      </c>
      <c r="K539" s="106" t="b">
        <v>0</v>
      </c>
      <c r="L539" s="106" t="b">
        <v>0</v>
      </c>
    </row>
    <row r="540" spans="1:12" ht="15">
      <c r="A540" s="108" t="s">
        <v>579</v>
      </c>
      <c r="B540" s="106" t="s">
        <v>597</v>
      </c>
      <c r="C540" s="106">
        <v>2</v>
      </c>
      <c r="D540" s="110">
        <v>0.0002861504404488612</v>
      </c>
      <c r="E540" s="110">
        <v>2.3677624052443558</v>
      </c>
      <c r="F540" s="106" t="s">
        <v>2021</v>
      </c>
      <c r="G540" s="106" t="b">
        <v>0</v>
      </c>
      <c r="H540" s="106" t="b">
        <v>0</v>
      </c>
      <c r="I540" s="106" t="b">
        <v>0</v>
      </c>
      <c r="J540" s="106" t="b">
        <v>0</v>
      </c>
      <c r="K540" s="106" t="b">
        <v>0</v>
      </c>
      <c r="L540" s="106" t="b">
        <v>0</v>
      </c>
    </row>
    <row r="541" spans="1:12" ht="15">
      <c r="A541" s="108" t="s">
        <v>622</v>
      </c>
      <c r="B541" s="106" t="s">
        <v>1702</v>
      </c>
      <c r="C541" s="106">
        <v>2</v>
      </c>
      <c r="D541" s="110">
        <v>0.00023946464707665565</v>
      </c>
      <c r="E541" s="110">
        <v>3.1538825852992747</v>
      </c>
      <c r="F541" s="106" t="s">
        <v>2021</v>
      </c>
      <c r="G541" s="106" t="b">
        <v>0</v>
      </c>
      <c r="H541" s="106" t="b">
        <v>0</v>
      </c>
      <c r="I541" s="106" t="b">
        <v>0</v>
      </c>
      <c r="J541" s="106" t="b">
        <v>0</v>
      </c>
      <c r="K541" s="106" t="b">
        <v>0</v>
      </c>
      <c r="L541" s="106" t="b">
        <v>0</v>
      </c>
    </row>
    <row r="542" spans="1:12" ht="15">
      <c r="A542" s="108" t="s">
        <v>492</v>
      </c>
      <c r="B542" s="106" t="s">
        <v>1212</v>
      </c>
      <c r="C542" s="106">
        <v>2</v>
      </c>
      <c r="D542" s="110">
        <v>0.00023946464707665565</v>
      </c>
      <c r="E542" s="110">
        <v>2.454912580963256</v>
      </c>
      <c r="F542" s="106" t="s">
        <v>2021</v>
      </c>
      <c r="G542" s="106" t="b">
        <v>0</v>
      </c>
      <c r="H542" s="106" t="b">
        <v>0</v>
      </c>
      <c r="I542" s="106" t="b">
        <v>0</v>
      </c>
      <c r="J542" s="106" t="b">
        <v>0</v>
      </c>
      <c r="K542" s="106" t="b">
        <v>0</v>
      </c>
      <c r="L542" s="106" t="b">
        <v>0</v>
      </c>
    </row>
    <row r="543" spans="1:12" ht="15">
      <c r="A543" s="108" t="s">
        <v>970</v>
      </c>
      <c r="B543" s="106" t="s">
        <v>515</v>
      </c>
      <c r="C543" s="106">
        <v>2</v>
      </c>
      <c r="D543" s="110">
        <v>0.00023946464707665565</v>
      </c>
      <c r="E543" s="110">
        <v>2.506065103410637</v>
      </c>
      <c r="F543" s="106" t="s">
        <v>2021</v>
      </c>
      <c r="G543" s="106" t="b">
        <v>0</v>
      </c>
      <c r="H543" s="106" t="b">
        <v>0</v>
      </c>
      <c r="I543" s="106" t="b">
        <v>0</v>
      </c>
      <c r="J543" s="106" t="b">
        <v>0</v>
      </c>
      <c r="K543" s="106" t="b">
        <v>0</v>
      </c>
      <c r="L543" s="106" t="b">
        <v>0</v>
      </c>
    </row>
    <row r="544" spans="1:12" ht="15">
      <c r="A544" s="108" t="s">
        <v>515</v>
      </c>
      <c r="B544" s="106" t="s">
        <v>459</v>
      </c>
      <c r="C544" s="106">
        <v>2</v>
      </c>
      <c r="D544" s="110">
        <v>0.00023946464707665565</v>
      </c>
      <c r="E544" s="110">
        <v>0.6098145409489989</v>
      </c>
      <c r="F544" s="106" t="s">
        <v>2021</v>
      </c>
      <c r="G544" s="106" t="b">
        <v>0</v>
      </c>
      <c r="H544" s="106" t="b">
        <v>0</v>
      </c>
      <c r="I544" s="106" t="b">
        <v>0</v>
      </c>
      <c r="J544" s="106" t="b">
        <v>0</v>
      </c>
      <c r="K544" s="106" t="b">
        <v>0</v>
      </c>
      <c r="L544" s="106" t="b">
        <v>0</v>
      </c>
    </row>
    <row r="545" spans="1:12" ht="15">
      <c r="A545" s="108" t="s">
        <v>488</v>
      </c>
      <c r="B545" s="106" t="s">
        <v>1216</v>
      </c>
      <c r="C545" s="106">
        <v>2</v>
      </c>
      <c r="D545" s="110">
        <v>0.00023946464707665565</v>
      </c>
      <c r="E545" s="110">
        <v>2.400554918640663</v>
      </c>
      <c r="F545" s="106" t="s">
        <v>2021</v>
      </c>
      <c r="G545" s="106" t="b">
        <v>0</v>
      </c>
      <c r="H545" s="106" t="b">
        <v>0</v>
      </c>
      <c r="I545" s="106" t="b">
        <v>0</v>
      </c>
      <c r="J545" s="106" t="b">
        <v>0</v>
      </c>
      <c r="K545" s="106" t="b">
        <v>0</v>
      </c>
      <c r="L545" s="106" t="b">
        <v>0</v>
      </c>
    </row>
    <row r="546" spans="1:12" ht="15">
      <c r="A546" s="108" t="s">
        <v>1216</v>
      </c>
      <c r="B546" s="106" t="s">
        <v>458</v>
      </c>
      <c r="C546" s="106">
        <v>2</v>
      </c>
      <c r="D546" s="110">
        <v>0.00023946464707665565</v>
      </c>
      <c r="E546" s="110">
        <v>1.2210707166876424</v>
      </c>
      <c r="F546" s="106" t="s">
        <v>2021</v>
      </c>
      <c r="G546" s="106" t="b">
        <v>0</v>
      </c>
      <c r="H546" s="106" t="b">
        <v>0</v>
      </c>
      <c r="I546" s="106" t="b">
        <v>0</v>
      </c>
      <c r="J546" s="106" t="b">
        <v>0</v>
      </c>
      <c r="K546" s="106" t="b">
        <v>0</v>
      </c>
      <c r="L546" s="106" t="b">
        <v>0</v>
      </c>
    </row>
    <row r="547" spans="1:12" ht="15">
      <c r="A547" s="108" t="s">
        <v>459</v>
      </c>
      <c r="B547" s="106" t="s">
        <v>583</v>
      </c>
      <c r="C547" s="106">
        <v>2</v>
      </c>
      <c r="D547" s="110">
        <v>0.00023946464707665565</v>
      </c>
      <c r="E547" s="110">
        <v>0.9108445366129801</v>
      </c>
      <c r="F547" s="106" t="s">
        <v>2021</v>
      </c>
      <c r="G547" s="106" t="b">
        <v>0</v>
      </c>
      <c r="H547" s="106" t="b">
        <v>0</v>
      </c>
      <c r="I547" s="106" t="b">
        <v>0</v>
      </c>
      <c r="J547" s="106" t="b">
        <v>0</v>
      </c>
      <c r="K547" s="106" t="b">
        <v>0</v>
      </c>
      <c r="L547" s="106" t="b">
        <v>0</v>
      </c>
    </row>
    <row r="548" spans="1:12" ht="15">
      <c r="A548" s="108" t="s">
        <v>1722</v>
      </c>
      <c r="B548" s="106" t="s">
        <v>1217</v>
      </c>
      <c r="C548" s="106">
        <v>2</v>
      </c>
      <c r="D548" s="110">
        <v>0.0002861504404488612</v>
      </c>
      <c r="E548" s="110">
        <v>3.631003840018937</v>
      </c>
      <c r="F548" s="106" t="s">
        <v>2021</v>
      </c>
      <c r="G548" s="106" t="b">
        <v>0</v>
      </c>
      <c r="H548" s="106" t="b">
        <v>0</v>
      </c>
      <c r="I548" s="106" t="b">
        <v>0</v>
      </c>
      <c r="J548" s="106" t="b">
        <v>0</v>
      </c>
      <c r="K548" s="106" t="b">
        <v>0</v>
      </c>
      <c r="L548" s="106" t="b">
        <v>0</v>
      </c>
    </row>
    <row r="549" spans="1:12" ht="15">
      <c r="A549" s="108" t="s">
        <v>458</v>
      </c>
      <c r="B549" s="106" t="s">
        <v>719</v>
      </c>
      <c r="C549" s="106">
        <v>2</v>
      </c>
      <c r="D549" s="110">
        <v>0.00023946464707665565</v>
      </c>
      <c r="E549" s="110">
        <v>0.8522498213471328</v>
      </c>
      <c r="F549" s="106" t="s">
        <v>2021</v>
      </c>
      <c r="G549" s="106" t="b">
        <v>0</v>
      </c>
      <c r="H549" s="106" t="b">
        <v>0</v>
      </c>
      <c r="I549" s="106" t="b">
        <v>0</v>
      </c>
      <c r="J549" s="106" t="b">
        <v>0</v>
      </c>
      <c r="K549" s="106" t="b">
        <v>0</v>
      </c>
      <c r="L549" s="106" t="b">
        <v>0</v>
      </c>
    </row>
    <row r="550" spans="1:12" ht="15">
      <c r="A550" s="108" t="s">
        <v>478</v>
      </c>
      <c r="B550" s="106" t="s">
        <v>460</v>
      </c>
      <c r="C550" s="106">
        <v>2</v>
      </c>
      <c r="D550" s="110">
        <v>0.00023946464707665565</v>
      </c>
      <c r="E550" s="110">
        <v>0.5508585658686954</v>
      </c>
      <c r="F550" s="106" t="s">
        <v>2021</v>
      </c>
      <c r="G550" s="106" t="b">
        <v>0</v>
      </c>
      <c r="H550" s="106" t="b">
        <v>0</v>
      </c>
      <c r="I550" s="106" t="b">
        <v>0</v>
      </c>
      <c r="J550" s="106" t="b">
        <v>0</v>
      </c>
      <c r="K550" s="106" t="b">
        <v>0</v>
      </c>
      <c r="L550" s="106" t="b">
        <v>0</v>
      </c>
    </row>
    <row r="551" spans="1:12" ht="15">
      <c r="A551" s="108" t="s">
        <v>466</v>
      </c>
      <c r="B551" s="106" t="s">
        <v>756</v>
      </c>
      <c r="C551" s="106">
        <v>2</v>
      </c>
      <c r="D551" s="110">
        <v>0.00023946464707665565</v>
      </c>
      <c r="E551" s="110">
        <v>1.8049290373181106</v>
      </c>
      <c r="F551" s="106" t="s">
        <v>2021</v>
      </c>
      <c r="G551" s="106" t="b">
        <v>0</v>
      </c>
      <c r="H551" s="106" t="b">
        <v>0</v>
      </c>
      <c r="I551" s="106" t="b">
        <v>0</v>
      </c>
      <c r="J551" s="106" t="b">
        <v>0</v>
      </c>
      <c r="K551" s="106" t="b">
        <v>0</v>
      </c>
      <c r="L551" s="106" t="b">
        <v>0</v>
      </c>
    </row>
    <row r="552" spans="1:12" ht="15">
      <c r="A552" s="108" t="s">
        <v>1730</v>
      </c>
      <c r="B552" s="106" t="s">
        <v>458</v>
      </c>
      <c r="C552" s="106">
        <v>2</v>
      </c>
      <c r="D552" s="110">
        <v>0.00023946464707665565</v>
      </c>
      <c r="E552" s="110">
        <v>1.3971619757433236</v>
      </c>
      <c r="F552" s="106" t="s">
        <v>2021</v>
      </c>
      <c r="G552" s="106" t="b">
        <v>0</v>
      </c>
      <c r="H552" s="106" t="b">
        <v>0</v>
      </c>
      <c r="I552" s="106" t="b">
        <v>0</v>
      </c>
      <c r="J552" s="106" t="b">
        <v>0</v>
      </c>
      <c r="K552" s="106" t="b">
        <v>0</v>
      </c>
      <c r="L552" s="106" t="b">
        <v>0</v>
      </c>
    </row>
    <row r="553" spans="1:12" ht="15">
      <c r="A553" s="108" t="s">
        <v>757</v>
      </c>
      <c r="B553" s="106" t="s">
        <v>465</v>
      </c>
      <c r="C553" s="106">
        <v>2</v>
      </c>
      <c r="D553" s="110">
        <v>0.00023946464707665565</v>
      </c>
      <c r="E553" s="110">
        <v>1.7984949273127007</v>
      </c>
      <c r="F553" s="106" t="s">
        <v>2021</v>
      </c>
      <c r="G553" s="106" t="b">
        <v>0</v>
      </c>
      <c r="H553" s="106" t="b">
        <v>0</v>
      </c>
      <c r="I553" s="106" t="b">
        <v>0</v>
      </c>
      <c r="J553" s="106" t="b">
        <v>0</v>
      </c>
      <c r="K553" s="106" t="b">
        <v>0</v>
      </c>
      <c r="L553" s="106" t="b">
        <v>0</v>
      </c>
    </row>
    <row r="554" spans="1:12" ht="15">
      <c r="A554" s="108" t="s">
        <v>1733</v>
      </c>
      <c r="B554" s="106" t="s">
        <v>586</v>
      </c>
      <c r="C554" s="106">
        <v>2</v>
      </c>
      <c r="D554" s="110">
        <v>0.0002861504404488612</v>
      </c>
      <c r="E554" s="110">
        <v>3.0667324095803745</v>
      </c>
      <c r="F554" s="106" t="s">
        <v>2021</v>
      </c>
      <c r="G554" s="106" t="b">
        <v>0</v>
      </c>
      <c r="H554" s="106" t="b">
        <v>0</v>
      </c>
      <c r="I554" s="106" t="b">
        <v>0</v>
      </c>
      <c r="J554" s="106" t="b">
        <v>0</v>
      </c>
      <c r="K554" s="106" t="b">
        <v>0</v>
      </c>
      <c r="L554" s="106" t="b">
        <v>0</v>
      </c>
    </row>
    <row r="555" spans="1:12" ht="15">
      <c r="A555" s="108" t="s">
        <v>586</v>
      </c>
      <c r="B555" s="106" t="s">
        <v>458</v>
      </c>
      <c r="C555" s="106">
        <v>2</v>
      </c>
      <c r="D555" s="110">
        <v>0.00023946464707665565</v>
      </c>
      <c r="E555" s="110">
        <v>0.6567992862490799</v>
      </c>
      <c r="F555" s="106" t="s">
        <v>2021</v>
      </c>
      <c r="G555" s="106" t="b">
        <v>0</v>
      </c>
      <c r="H555" s="106" t="b">
        <v>0</v>
      </c>
      <c r="I555" s="106" t="b">
        <v>0</v>
      </c>
      <c r="J555" s="106" t="b">
        <v>0</v>
      </c>
      <c r="K555" s="106" t="b">
        <v>0</v>
      </c>
      <c r="L555" s="106" t="b">
        <v>0</v>
      </c>
    </row>
    <row r="556" spans="1:12" ht="15">
      <c r="A556" s="108" t="s">
        <v>630</v>
      </c>
      <c r="B556" s="106" t="s">
        <v>526</v>
      </c>
      <c r="C556" s="106">
        <v>2</v>
      </c>
      <c r="D556" s="110">
        <v>0.00023946464707665565</v>
      </c>
      <c r="E556" s="110">
        <v>2.1996400758599495</v>
      </c>
      <c r="F556" s="106" t="s">
        <v>2021</v>
      </c>
      <c r="G556" s="106" t="b">
        <v>0</v>
      </c>
      <c r="H556" s="106" t="b">
        <v>0</v>
      </c>
      <c r="I556" s="106" t="b">
        <v>0</v>
      </c>
      <c r="J556" s="106" t="b">
        <v>0</v>
      </c>
      <c r="K556" s="106" t="b">
        <v>0</v>
      </c>
      <c r="L556" s="106" t="b">
        <v>0</v>
      </c>
    </row>
    <row r="557" spans="1:12" ht="15">
      <c r="A557" s="108" t="s">
        <v>1227</v>
      </c>
      <c r="B557" s="106" t="s">
        <v>458</v>
      </c>
      <c r="C557" s="106">
        <v>2</v>
      </c>
      <c r="D557" s="110">
        <v>0.00023946464707665565</v>
      </c>
      <c r="E557" s="110">
        <v>1.2210707166876424</v>
      </c>
      <c r="F557" s="106" t="s">
        <v>2021</v>
      </c>
      <c r="G557" s="106" t="b">
        <v>0</v>
      </c>
      <c r="H557" s="106" t="b">
        <v>0</v>
      </c>
      <c r="I557" s="106" t="b">
        <v>0</v>
      </c>
      <c r="J557" s="106" t="b">
        <v>0</v>
      </c>
      <c r="K557" s="106" t="b">
        <v>0</v>
      </c>
      <c r="L557" s="106" t="b">
        <v>0</v>
      </c>
    </row>
    <row r="558" spans="1:12" ht="15">
      <c r="A558" s="108" t="s">
        <v>503</v>
      </c>
      <c r="B558" s="106" t="s">
        <v>1740</v>
      </c>
      <c r="C558" s="106">
        <v>2</v>
      </c>
      <c r="D558" s="110">
        <v>0.00023946464707665565</v>
      </c>
      <c r="E558" s="110">
        <v>2.7657024139163933</v>
      </c>
      <c r="F558" s="106" t="s">
        <v>2021</v>
      </c>
      <c r="G558" s="106" t="b">
        <v>0</v>
      </c>
      <c r="H558" s="106" t="b">
        <v>0</v>
      </c>
      <c r="I558" s="106" t="b">
        <v>0</v>
      </c>
      <c r="J558" s="106" t="b">
        <v>0</v>
      </c>
      <c r="K558" s="106" t="b">
        <v>0</v>
      </c>
      <c r="L558" s="106" t="b">
        <v>0</v>
      </c>
    </row>
    <row r="559" spans="1:12" ht="15">
      <c r="A559" s="108" t="s">
        <v>677</v>
      </c>
      <c r="B559" s="106" t="s">
        <v>466</v>
      </c>
      <c r="C559" s="106">
        <v>2</v>
      </c>
      <c r="D559" s="110">
        <v>0.0002861504404488612</v>
      </c>
      <c r="E559" s="110">
        <v>1.6799903007098107</v>
      </c>
      <c r="F559" s="106" t="s">
        <v>2021</v>
      </c>
      <c r="G559" s="106" t="b">
        <v>0</v>
      </c>
      <c r="H559" s="106" t="b">
        <v>0</v>
      </c>
      <c r="I559" s="106" t="b">
        <v>0</v>
      </c>
      <c r="J559" s="106" t="b">
        <v>0</v>
      </c>
      <c r="K559" s="106" t="b">
        <v>0</v>
      </c>
      <c r="L559" s="106" t="b">
        <v>0</v>
      </c>
    </row>
    <row r="560" spans="1:12" ht="15">
      <c r="A560" s="108" t="s">
        <v>466</v>
      </c>
      <c r="B560" s="106" t="s">
        <v>251</v>
      </c>
      <c r="C560" s="106">
        <v>2</v>
      </c>
      <c r="D560" s="110">
        <v>0.00023946464707665565</v>
      </c>
      <c r="E560" s="110">
        <v>1.8841102833657353</v>
      </c>
      <c r="F560" s="106" t="s">
        <v>2021</v>
      </c>
      <c r="G560" s="106" t="b">
        <v>0</v>
      </c>
      <c r="H560" s="106" t="b">
        <v>0</v>
      </c>
      <c r="I560" s="106" t="b">
        <v>0</v>
      </c>
      <c r="J560" s="106" t="b">
        <v>0</v>
      </c>
      <c r="K560" s="106" t="b">
        <v>0</v>
      </c>
      <c r="L560" s="106" t="b">
        <v>0</v>
      </c>
    </row>
    <row r="561" spans="1:12" ht="15">
      <c r="A561" s="108" t="s">
        <v>545</v>
      </c>
      <c r="B561" s="106" t="s">
        <v>458</v>
      </c>
      <c r="C561" s="106">
        <v>2</v>
      </c>
      <c r="D561" s="110">
        <v>0.00023946464707665565</v>
      </c>
      <c r="E561" s="110">
        <v>0.5221007123516237</v>
      </c>
      <c r="F561" s="106" t="s">
        <v>2021</v>
      </c>
      <c r="G561" s="106" t="b">
        <v>0</v>
      </c>
      <c r="H561" s="106" t="b">
        <v>0</v>
      </c>
      <c r="I561" s="106" t="b">
        <v>0</v>
      </c>
      <c r="J561" s="106" t="b">
        <v>0</v>
      </c>
      <c r="K561" s="106" t="b">
        <v>0</v>
      </c>
      <c r="L561" s="106" t="b">
        <v>0</v>
      </c>
    </row>
    <row r="562" spans="1:12" ht="15">
      <c r="A562" s="108" t="s">
        <v>463</v>
      </c>
      <c r="B562" s="106" t="s">
        <v>561</v>
      </c>
      <c r="C562" s="106">
        <v>2</v>
      </c>
      <c r="D562" s="110">
        <v>0.0002861504404488612</v>
      </c>
      <c r="E562" s="110">
        <v>1.3867267192170942</v>
      </c>
      <c r="F562" s="106" t="s">
        <v>2021</v>
      </c>
      <c r="G562" s="106" t="b">
        <v>0</v>
      </c>
      <c r="H562" s="106" t="b">
        <v>0</v>
      </c>
      <c r="I562" s="106" t="b">
        <v>0</v>
      </c>
      <c r="J562" s="106" t="b">
        <v>0</v>
      </c>
      <c r="K562" s="106" t="b">
        <v>0</v>
      </c>
      <c r="L562" s="106" t="b">
        <v>0</v>
      </c>
    </row>
    <row r="563" spans="1:12" ht="15">
      <c r="A563" s="108" t="s">
        <v>787</v>
      </c>
      <c r="B563" s="106" t="s">
        <v>1743</v>
      </c>
      <c r="C563" s="106">
        <v>2</v>
      </c>
      <c r="D563" s="110">
        <v>0.0002861504404488612</v>
      </c>
      <c r="E563" s="110">
        <v>3.4091550904025807</v>
      </c>
      <c r="F563" s="106" t="s">
        <v>2021</v>
      </c>
      <c r="G563" s="106" t="b">
        <v>0</v>
      </c>
      <c r="H563" s="106" t="b">
        <v>0</v>
      </c>
      <c r="I563" s="106" t="b">
        <v>0</v>
      </c>
      <c r="J563" s="106" t="b">
        <v>0</v>
      </c>
      <c r="K563" s="106" t="b">
        <v>0</v>
      </c>
      <c r="L563" s="106" t="b">
        <v>0</v>
      </c>
    </row>
    <row r="564" spans="1:12" ht="15">
      <c r="A564" s="108" t="s">
        <v>1744</v>
      </c>
      <c r="B564" s="106" t="s">
        <v>573</v>
      </c>
      <c r="C564" s="106">
        <v>2</v>
      </c>
      <c r="D564" s="110">
        <v>0.0002861504404488612</v>
      </c>
      <c r="E564" s="110">
        <v>3.0289438486909748</v>
      </c>
      <c r="F564" s="106" t="s">
        <v>2021</v>
      </c>
      <c r="G564" s="106" t="b">
        <v>0</v>
      </c>
      <c r="H564" s="106" t="b">
        <v>0</v>
      </c>
      <c r="I564" s="106" t="b">
        <v>0</v>
      </c>
      <c r="J564" s="106" t="b">
        <v>0</v>
      </c>
      <c r="K564" s="106" t="b">
        <v>0</v>
      </c>
      <c r="L564" s="106" t="b">
        <v>0</v>
      </c>
    </row>
    <row r="565" spans="1:12" ht="15">
      <c r="A565" s="108" t="s">
        <v>944</v>
      </c>
      <c r="B565" s="106" t="s">
        <v>1747</v>
      </c>
      <c r="C565" s="106">
        <v>2</v>
      </c>
      <c r="D565" s="110">
        <v>0.0002861504404488612</v>
      </c>
      <c r="E565" s="110">
        <v>3.506065103410637</v>
      </c>
      <c r="F565" s="106" t="s">
        <v>2021</v>
      </c>
      <c r="G565" s="106" t="b">
        <v>0</v>
      </c>
      <c r="H565" s="106" t="b">
        <v>0</v>
      </c>
      <c r="I565" s="106" t="b">
        <v>0</v>
      </c>
      <c r="J565" s="106" t="b">
        <v>0</v>
      </c>
      <c r="K565" s="106" t="b">
        <v>0</v>
      </c>
      <c r="L565" s="106" t="b">
        <v>0</v>
      </c>
    </row>
    <row r="566" spans="1:12" ht="15">
      <c r="A566" s="108" t="s">
        <v>591</v>
      </c>
      <c r="B566" s="106" t="s">
        <v>685</v>
      </c>
      <c r="C566" s="106">
        <v>2</v>
      </c>
      <c r="D566" s="110">
        <v>0.0002861504404488612</v>
      </c>
      <c r="E566" s="110">
        <v>2.522664365230099</v>
      </c>
      <c r="F566" s="106" t="s">
        <v>2021</v>
      </c>
      <c r="G566" s="106" t="b">
        <v>0</v>
      </c>
      <c r="H566" s="106" t="b">
        <v>0</v>
      </c>
      <c r="I566" s="106" t="b">
        <v>0</v>
      </c>
      <c r="J566" s="106" t="b">
        <v>0</v>
      </c>
      <c r="K566" s="106" t="b">
        <v>0</v>
      </c>
      <c r="L566" s="106" t="b">
        <v>0</v>
      </c>
    </row>
    <row r="567" spans="1:12" ht="15">
      <c r="A567" s="108" t="s">
        <v>458</v>
      </c>
      <c r="B567" s="106" t="s">
        <v>1231</v>
      </c>
      <c r="C567" s="106">
        <v>2</v>
      </c>
      <c r="D567" s="110">
        <v>0.00023946464707665565</v>
      </c>
      <c r="E567" s="110">
        <v>1.220226606641727</v>
      </c>
      <c r="F567" s="106" t="s">
        <v>2021</v>
      </c>
      <c r="G567" s="106" t="b">
        <v>0</v>
      </c>
      <c r="H567" s="106" t="b">
        <v>0</v>
      </c>
      <c r="I567" s="106" t="b">
        <v>0</v>
      </c>
      <c r="J567" s="106" t="b">
        <v>0</v>
      </c>
      <c r="K567" s="106" t="b">
        <v>0</v>
      </c>
      <c r="L567" s="106" t="b">
        <v>0</v>
      </c>
    </row>
    <row r="568" spans="1:12" ht="15">
      <c r="A568" s="108" t="s">
        <v>842</v>
      </c>
      <c r="B568" s="106" t="s">
        <v>844</v>
      </c>
      <c r="C568" s="106">
        <v>2</v>
      </c>
      <c r="D568" s="110">
        <v>0.00023946464707665565</v>
      </c>
      <c r="E568" s="110">
        <v>3.011215081730543</v>
      </c>
      <c r="F568" s="106" t="s">
        <v>2021</v>
      </c>
      <c r="G568" s="106" t="b">
        <v>0</v>
      </c>
      <c r="H568" s="106" t="b">
        <v>0</v>
      </c>
      <c r="I568" s="106" t="b">
        <v>0</v>
      </c>
      <c r="J568" s="106" t="b">
        <v>0</v>
      </c>
      <c r="K568" s="106" t="b">
        <v>0</v>
      </c>
      <c r="L568" s="106" t="b">
        <v>0</v>
      </c>
    </row>
    <row r="569" spans="1:12" ht="15">
      <c r="A569" s="108" t="s">
        <v>480</v>
      </c>
      <c r="B569" s="106" t="s">
        <v>481</v>
      </c>
      <c r="C569" s="106">
        <v>2</v>
      </c>
      <c r="D569" s="110">
        <v>0.00023946464707665565</v>
      </c>
      <c r="E569" s="110">
        <v>1.2383068867592713</v>
      </c>
      <c r="F569" s="106" t="s">
        <v>2021</v>
      </c>
      <c r="G569" s="106" t="b">
        <v>0</v>
      </c>
      <c r="H569" s="106" t="b">
        <v>0</v>
      </c>
      <c r="I569" s="106" t="b">
        <v>0</v>
      </c>
      <c r="J569" s="106" t="b">
        <v>0</v>
      </c>
      <c r="K569" s="106" t="b">
        <v>0</v>
      </c>
      <c r="L569" s="106" t="b">
        <v>0</v>
      </c>
    </row>
    <row r="570" spans="1:12" ht="15">
      <c r="A570" s="108" t="s">
        <v>476</v>
      </c>
      <c r="B570" s="106" t="s">
        <v>539</v>
      </c>
      <c r="C570" s="106">
        <v>2</v>
      </c>
      <c r="D570" s="110">
        <v>0.00023946464707665565</v>
      </c>
      <c r="E570" s="110">
        <v>1.5817858173487553</v>
      </c>
      <c r="F570" s="106" t="s">
        <v>2021</v>
      </c>
      <c r="G570" s="106" t="b">
        <v>0</v>
      </c>
      <c r="H570" s="106" t="b">
        <v>0</v>
      </c>
      <c r="I570" s="106" t="b">
        <v>0</v>
      </c>
      <c r="J570" s="106" t="b">
        <v>0</v>
      </c>
      <c r="K570" s="106" t="b">
        <v>0</v>
      </c>
      <c r="L570" s="106" t="b">
        <v>0</v>
      </c>
    </row>
    <row r="571" spans="1:12" ht="15">
      <c r="A571" s="108" t="s">
        <v>711</v>
      </c>
      <c r="B571" s="106" t="s">
        <v>579</v>
      </c>
      <c r="C571" s="106">
        <v>2</v>
      </c>
      <c r="D571" s="110">
        <v>0.00023946464707665565</v>
      </c>
      <c r="E571" s="110">
        <v>2.522664365230099</v>
      </c>
      <c r="F571" s="106" t="s">
        <v>2021</v>
      </c>
      <c r="G571" s="106" t="b">
        <v>0</v>
      </c>
      <c r="H571" s="106" t="b">
        <v>0</v>
      </c>
      <c r="I571" s="106" t="b">
        <v>0</v>
      </c>
      <c r="J571" s="106" t="b">
        <v>0</v>
      </c>
      <c r="K571" s="106" t="b">
        <v>0</v>
      </c>
      <c r="L571" s="106" t="b">
        <v>0</v>
      </c>
    </row>
    <row r="572" spans="1:12" ht="15">
      <c r="A572" s="108" t="s">
        <v>767</v>
      </c>
      <c r="B572" s="106" t="s">
        <v>458</v>
      </c>
      <c r="C572" s="106">
        <v>2</v>
      </c>
      <c r="D572" s="110">
        <v>0.00023946464707665565</v>
      </c>
      <c r="E572" s="110">
        <v>1.0961319800793425</v>
      </c>
      <c r="F572" s="106" t="s">
        <v>2021</v>
      </c>
      <c r="G572" s="106" t="b">
        <v>0</v>
      </c>
      <c r="H572" s="106" t="b">
        <v>0</v>
      </c>
      <c r="I572" s="106" t="b">
        <v>0</v>
      </c>
      <c r="J572" s="106" t="b">
        <v>0</v>
      </c>
      <c r="K572" s="106" t="b">
        <v>0</v>
      </c>
      <c r="L572" s="106" t="b">
        <v>0</v>
      </c>
    </row>
    <row r="573" spans="1:12" ht="15">
      <c r="A573" s="108" t="s">
        <v>947</v>
      </c>
      <c r="B573" s="106" t="s">
        <v>800</v>
      </c>
      <c r="C573" s="106">
        <v>2</v>
      </c>
      <c r="D573" s="110">
        <v>0.0002861504404488612</v>
      </c>
      <c r="E573" s="110">
        <v>3.1081250947385994</v>
      </c>
      <c r="F573" s="106" t="s">
        <v>2021</v>
      </c>
      <c r="G573" s="106" t="b">
        <v>0</v>
      </c>
      <c r="H573" s="106" t="b">
        <v>0</v>
      </c>
      <c r="I573" s="106" t="b">
        <v>0</v>
      </c>
      <c r="J573" s="106" t="b">
        <v>0</v>
      </c>
      <c r="K573" s="106" t="b">
        <v>0</v>
      </c>
      <c r="L573" s="106" t="b">
        <v>0</v>
      </c>
    </row>
    <row r="574" spans="1:12" ht="15">
      <c r="A574" s="108" t="s">
        <v>1770</v>
      </c>
      <c r="B574" s="106" t="s">
        <v>1075</v>
      </c>
      <c r="C574" s="106">
        <v>2</v>
      </c>
      <c r="D574" s="110">
        <v>0.0002861504404488612</v>
      </c>
      <c r="E574" s="110">
        <v>3.631003840018937</v>
      </c>
      <c r="F574" s="106" t="s">
        <v>2021</v>
      </c>
      <c r="G574" s="106" t="b">
        <v>0</v>
      </c>
      <c r="H574" s="106" t="b">
        <v>0</v>
      </c>
      <c r="I574" s="106" t="b">
        <v>0</v>
      </c>
      <c r="J574" s="106" t="b">
        <v>0</v>
      </c>
      <c r="K574" s="106" t="b">
        <v>0</v>
      </c>
      <c r="L574" s="106" t="b">
        <v>0</v>
      </c>
    </row>
    <row r="575" spans="1:12" ht="15">
      <c r="A575" s="108" t="s">
        <v>483</v>
      </c>
      <c r="B575" s="106" t="s">
        <v>948</v>
      </c>
      <c r="C575" s="106">
        <v>2</v>
      </c>
      <c r="D575" s="110">
        <v>0.00023946464707665565</v>
      </c>
      <c r="E575" s="110">
        <v>2.227311502457808</v>
      </c>
      <c r="F575" s="106" t="s">
        <v>2021</v>
      </c>
      <c r="G575" s="106" t="b">
        <v>0</v>
      </c>
      <c r="H575" s="106" t="b">
        <v>0</v>
      </c>
      <c r="I575" s="106" t="b">
        <v>0</v>
      </c>
      <c r="J575" s="106" t="b">
        <v>0</v>
      </c>
      <c r="K575" s="106" t="b">
        <v>0</v>
      </c>
      <c r="L575" s="106" t="b">
        <v>0</v>
      </c>
    </row>
    <row r="576" spans="1:12" ht="15">
      <c r="A576" s="108" t="s">
        <v>576</v>
      </c>
      <c r="B576" s="106" t="s">
        <v>246</v>
      </c>
      <c r="C576" s="106">
        <v>2</v>
      </c>
      <c r="D576" s="110">
        <v>0.00023946464707665565</v>
      </c>
      <c r="E576" s="110">
        <v>2.668792400908337</v>
      </c>
      <c r="F576" s="106" t="s">
        <v>2021</v>
      </c>
      <c r="G576" s="106" t="b">
        <v>0</v>
      </c>
      <c r="H576" s="106" t="b">
        <v>0</v>
      </c>
      <c r="I576" s="106" t="b">
        <v>0</v>
      </c>
      <c r="J576" s="106" t="b">
        <v>0</v>
      </c>
      <c r="K576" s="106" t="b">
        <v>0</v>
      </c>
      <c r="L576" s="106" t="b">
        <v>0</v>
      </c>
    </row>
    <row r="577" spans="1:12" ht="15">
      <c r="A577" s="108" t="s">
        <v>460</v>
      </c>
      <c r="B577" s="106" t="s">
        <v>965</v>
      </c>
      <c r="C577" s="106">
        <v>2</v>
      </c>
      <c r="D577" s="110">
        <v>0.00023946464707665565</v>
      </c>
      <c r="E577" s="110">
        <v>1.5615824312604685</v>
      </c>
      <c r="F577" s="106" t="s">
        <v>2021</v>
      </c>
      <c r="G577" s="106" t="b">
        <v>0</v>
      </c>
      <c r="H577" s="106" t="b">
        <v>0</v>
      </c>
      <c r="I577" s="106" t="b">
        <v>0</v>
      </c>
      <c r="J577" s="106" t="b">
        <v>0</v>
      </c>
      <c r="K577" s="106" t="b">
        <v>0</v>
      </c>
      <c r="L577" s="106" t="b">
        <v>0</v>
      </c>
    </row>
    <row r="578" spans="1:12" ht="15">
      <c r="A578" s="108" t="s">
        <v>649</v>
      </c>
      <c r="B578" s="106" t="s">
        <v>458</v>
      </c>
      <c r="C578" s="106">
        <v>2</v>
      </c>
      <c r="D578" s="110">
        <v>0.00023946464707665565</v>
      </c>
      <c r="E578" s="110">
        <v>0.7951019844153613</v>
      </c>
      <c r="F578" s="106" t="s">
        <v>2021</v>
      </c>
      <c r="G578" s="106" t="b">
        <v>0</v>
      </c>
      <c r="H578" s="106" t="b">
        <v>0</v>
      </c>
      <c r="I578" s="106" t="b">
        <v>0</v>
      </c>
      <c r="J578" s="106" t="b">
        <v>0</v>
      </c>
      <c r="K578" s="106" t="b">
        <v>0</v>
      </c>
      <c r="L578" s="106" t="b">
        <v>0</v>
      </c>
    </row>
    <row r="579" spans="1:12" ht="15">
      <c r="A579" s="108" t="s">
        <v>270</v>
      </c>
      <c r="B579" s="106" t="s">
        <v>979</v>
      </c>
      <c r="C579" s="106">
        <v>2</v>
      </c>
      <c r="D579" s="110">
        <v>0.00023946464707665565</v>
      </c>
      <c r="E579" s="110">
        <v>1.7352130917684927</v>
      </c>
      <c r="F579" s="106" t="s">
        <v>2021</v>
      </c>
      <c r="G579" s="106" t="b">
        <v>0</v>
      </c>
      <c r="H579" s="106" t="b">
        <v>0</v>
      </c>
      <c r="I579" s="106" t="b">
        <v>0</v>
      </c>
      <c r="J579" s="106" t="b">
        <v>0</v>
      </c>
      <c r="K579" s="106" t="b">
        <v>0</v>
      </c>
      <c r="L579" s="106" t="b">
        <v>0</v>
      </c>
    </row>
    <row r="580" spans="1:12" ht="15">
      <c r="A580" s="108" t="s">
        <v>564</v>
      </c>
      <c r="B580" s="106" t="s">
        <v>738</v>
      </c>
      <c r="C580" s="106">
        <v>2</v>
      </c>
      <c r="D580" s="110">
        <v>0.00023946464707665565</v>
      </c>
      <c r="E580" s="110">
        <v>2.631003840018937</v>
      </c>
      <c r="F580" s="106" t="s">
        <v>2021</v>
      </c>
      <c r="G580" s="106" t="b">
        <v>0</v>
      </c>
      <c r="H580" s="106" t="b">
        <v>0</v>
      </c>
      <c r="I580" s="106" t="b">
        <v>0</v>
      </c>
      <c r="J580" s="106" t="b">
        <v>0</v>
      </c>
      <c r="K580" s="106" t="b">
        <v>0</v>
      </c>
      <c r="L580" s="106" t="b">
        <v>0</v>
      </c>
    </row>
    <row r="581" spans="1:12" ht="15">
      <c r="A581" s="108" t="s">
        <v>807</v>
      </c>
      <c r="B581" s="106" t="s">
        <v>459</v>
      </c>
      <c r="C581" s="106">
        <v>2</v>
      </c>
      <c r="D581" s="110">
        <v>0.00023946464707665565</v>
      </c>
      <c r="E581" s="110">
        <v>1.2118745322769613</v>
      </c>
      <c r="F581" s="106" t="s">
        <v>2021</v>
      </c>
      <c r="G581" s="106" t="b">
        <v>0</v>
      </c>
      <c r="H581" s="106" t="b">
        <v>0</v>
      </c>
      <c r="I581" s="106" t="b">
        <v>0</v>
      </c>
      <c r="J581" s="106" t="b">
        <v>0</v>
      </c>
      <c r="K581" s="106" t="b">
        <v>0</v>
      </c>
      <c r="L581" s="106" t="b">
        <v>0</v>
      </c>
    </row>
    <row r="582" spans="1:12" ht="15">
      <c r="A582" s="108" t="s">
        <v>778</v>
      </c>
      <c r="B582" s="106" t="s">
        <v>477</v>
      </c>
      <c r="C582" s="106">
        <v>2</v>
      </c>
      <c r="D582" s="110">
        <v>0.00023946464707665565</v>
      </c>
      <c r="E582" s="110">
        <v>2.0182199832992014</v>
      </c>
      <c r="F582" s="106" t="s">
        <v>2021</v>
      </c>
      <c r="G582" s="106" t="b">
        <v>0</v>
      </c>
      <c r="H582" s="106" t="b">
        <v>0</v>
      </c>
      <c r="I582" s="106" t="b">
        <v>0</v>
      </c>
      <c r="J582" s="106" t="b">
        <v>0</v>
      </c>
      <c r="K582" s="106" t="b">
        <v>0</v>
      </c>
      <c r="L582" s="106" t="b">
        <v>0</v>
      </c>
    </row>
    <row r="583" spans="1:12" ht="15">
      <c r="A583" s="108" t="s">
        <v>1777</v>
      </c>
      <c r="B583" s="106" t="s">
        <v>1778</v>
      </c>
      <c r="C583" s="106">
        <v>2</v>
      </c>
      <c r="D583" s="110">
        <v>0.0002861504404488612</v>
      </c>
      <c r="E583" s="110">
        <v>3.807095099074618</v>
      </c>
      <c r="F583" s="106" t="s">
        <v>2021</v>
      </c>
      <c r="G583" s="106" t="b">
        <v>0</v>
      </c>
      <c r="H583" s="106" t="b">
        <v>0</v>
      </c>
      <c r="I583" s="106" t="b">
        <v>0</v>
      </c>
      <c r="J583" s="106" t="b">
        <v>0</v>
      </c>
      <c r="K583" s="106" t="b">
        <v>0</v>
      </c>
      <c r="L583" s="106" t="b">
        <v>0</v>
      </c>
    </row>
    <row r="584" spans="1:12" ht="15">
      <c r="A584" s="108" t="s">
        <v>665</v>
      </c>
      <c r="B584" s="106" t="s">
        <v>246</v>
      </c>
      <c r="C584" s="106">
        <v>2</v>
      </c>
      <c r="D584" s="110">
        <v>0.0002861504404488612</v>
      </c>
      <c r="E584" s="110">
        <v>2.807095099074618</v>
      </c>
      <c r="F584" s="106" t="s">
        <v>2021</v>
      </c>
      <c r="G584" s="106" t="b">
        <v>0</v>
      </c>
      <c r="H584" s="106" t="b">
        <v>0</v>
      </c>
      <c r="I584" s="106" t="b">
        <v>0</v>
      </c>
      <c r="J584" s="106" t="b">
        <v>0</v>
      </c>
      <c r="K584" s="106" t="b">
        <v>0</v>
      </c>
      <c r="L584" s="106" t="b">
        <v>0</v>
      </c>
    </row>
    <row r="585" spans="1:12" ht="15">
      <c r="A585" s="108" t="s">
        <v>552</v>
      </c>
      <c r="B585" s="106" t="s">
        <v>1781</v>
      </c>
      <c r="C585" s="106">
        <v>2</v>
      </c>
      <c r="D585" s="110">
        <v>0.0002861504404488612</v>
      </c>
      <c r="E585" s="110">
        <v>2.9619970590603613</v>
      </c>
      <c r="F585" s="106" t="s">
        <v>2021</v>
      </c>
      <c r="G585" s="106" t="b">
        <v>0</v>
      </c>
      <c r="H585" s="106" t="b">
        <v>0</v>
      </c>
      <c r="I585" s="106" t="b">
        <v>0</v>
      </c>
      <c r="J585" s="106" t="b">
        <v>0</v>
      </c>
      <c r="K585" s="106" t="b">
        <v>0</v>
      </c>
      <c r="L585" s="106" t="b">
        <v>0</v>
      </c>
    </row>
    <row r="586" spans="1:12" ht="15">
      <c r="A586" s="108" t="s">
        <v>1782</v>
      </c>
      <c r="B586" s="106" t="s">
        <v>649</v>
      </c>
      <c r="C586" s="106">
        <v>2</v>
      </c>
      <c r="D586" s="110">
        <v>0.0002861504404488612</v>
      </c>
      <c r="E586" s="110">
        <v>3.2050351077466557</v>
      </c>
      <c r="F586" s="106" t="s">
        <v>2021</v>
      </c>
      <c r="G586" s="106" t="b">
        <v>0</v>
      </c>
      <c r="H586" s="106" t="b">
        <v>0</v>
      </c>
      <c r="I586" s="106" t="b">
        <v>0</v>
      </c>
      <c r="J586" s="106" t="b">
        <v>0</v>
      </c>
      <c r="K586" s="106" t="b">
        <v>0</v>
      </c>
      <c r="L586" s="106" t="b">
        <v>0</v>
      </c>
    </row>
    <row r="587" spans="1:12" ht="15">
      <c r="A587" s="108" t="s">
        <v>985</v>
      </c>
      <c r="B587" s="106" t="s">
        <v>489</v>
      </c>
      <c r="C587" s="106">
        <v>2</v>
      </c>
      <c r="D587" s="110">
        <v>0.0002861504404488612</v>
      </c>
      <c r="E587" s="110">
        <v>2.3157334052403455</v>
      </c>
      <c r="F587" s="106" t="s">
        <v>2021</v>
      </c>
      <c r="G587" s="106" t="b">
        <v>0</v>
      </c>
      <c r="H587" s="106" t="b">
        <v>0</v>
      </c>
      <c r="I587" s="106" t="b">
        <v>0</v>
      </c>
      <c r="J587" s="106" t="b">
        <v>0</v>
      </c>
      <c r="K587" s="106" t="b">
        <v>0</v>
      </c>
      <c r="L587" s="106" t="b">
        <v>0</v>
      </c>
    </row>
    <row r="588" spans="1:12" ht="15">
      <c r="A588" s="108" t="s">
        <v>478</v>
      </c>
      <c r="B588" s="106" t="s">
        <v>533</v>
      </c>
      <c r="C588" s="106">
        <v>2</v>
      </c>
      <c r="D588" s="110">
        <v>0.00023946464707665565</v>
      </c>
      <c r="E588" s="110">
        <v>1.5922512510269204</v>
      </c>
      <c r="F588" s="106" t="s">
        <v>2021</v>
      </c>
      <c r="G588" s="106" t="b">
        <v>0</v>
      </c>
      <c r="H588" s="106" t="b">
        <v>0</v>
      </c>
      <c r="I588" s="106" t="b">
        <v>0</v>
      </c>
      <c r="J588" s="106" t="b">
        <v>0</v>
      </c>
      <c r="K588" s="106" t="b">
        <v>0</v>
      </c>
      <c r="L588" s="106" t="b">
        <v>0</v>
      </c>
    </row>
    <row r="589" spans="1:12" ht="15">
      <c r="A589" s="108" t="s">
        <v>461</v>
      </c>
      <c r="B589" s="106" t="s">
        <v>720</v>
      </c>
      <c r="C589" s="106">
        <v>2</v>
      </c>
      <c r="D589" s="110">
        <v>0.0002861504404488612</v>
      </c>
      <c r="E589" s="110">
        <v>1.4921750430821985</v>
      </c>
      <c r="F589" s="106" t="s">
        <v>2021</v>
      </c>
      <c r="G589" s="106" t="b">
        <v>0</v>
      </c>
      <c r="H589" s="106" t="b">
        <v>0</v>
      </c>
      <c r="I589" s="106" t="b">
        <v>0</v>
      </c>
      <c r="J589" s="106" t="b">
        <v>0</v>
      </c>
      <c r="K589" s="106" t="b">
        <v>0</v>
      </c>
      <c r="L589" s="106" t="b">
        <v>0</v>
      </c>
    </row>
    <row r="590" spans="1:12" ht="15">
      <c r="A590" s="108" t="s">
        <v>834</v>
      </c>
      <c r="B590" s="106" t="s">
        <v>848</v>
      </c>
      <c r="C590" s="106">
        <v>2</v>
      </c>
      <c r="D590" s="110">
        <v>0.0002861504404488612</v>
      </c>
      <c r="E590" s="110">
        <v>3.011215081730543</v>
      </c>
      <c r="F590" s="106" t="s">
        <v>2021</v>
      </c>
      <c r="G590" s="106" t="b">
        <v>0</v>
      </c>
      <c r="H590" s="106" t="b">
        <v>0</v>
      </c>
      <c r="I590" s="106" t="b">
        <v>0</v>
      </c>
      <c r="J590" s="106" t="b">
        <v>0</v>
      </c>
      <c r="K590" s="106" t="b">
        <v>0</v>
      </c>
      <c r="L590" s="106" t="b">
        <v>0</v>
      </c>
    </row>
    <row r="591" spans="1:12" ht="15">
      <c r="A591" s="108" t="s">
        <v>458</v>
      </c>
      <c r="B591" s="106" t="s">
        <v>729</v>
      </c>
      <c r="C591" s="106">
        <v>2</v>
      </c>
      <c r="D591" s="110">
        <v>0.00023946464707665565</v>
      </c>
      <c r="E591" s="110">
        <v>0.919196610977746</v>
      </c>
      <c r="F591" s="106" t="s">
        <v>2021</v>
      </c>
      <c r="G591" s="106" t="b">
        <v>0</v>
      </c>
      <c r="H591" s="106" t="b">
        <v>0</v>
      </c>
      <c r="I591" s="106" t="b">
        <v>0</v>
      </c>
      <c r="J591" s="106" t="b">
        <v>0</v>
      </c>
      <c r="K591" s="106" t="b">
        <v>0</v>
      </c>
      <c r="L591" s="106" t="b">
        <v>0</v>
      </c>
    </row>
    <row r="592" spans="1:12" ht="15">
      <c r="A592" s="108" t="s">
        <v>1790</v>
      </c>
      <c r="B592" s="106" t="s">
        <v>848</v>
      </c>
      <c r="C592" s="106">
        <v>2</v>
      </c>
      <c r="D592" s="110">
        <v>0.0002861504404488612</v>
      </c>
      <c r="E592" s="110">
        <v>3.4091550904025807</v>
      </c>
      <c r="F592" s="106" t="s">
        <v>2021</v>
      </c>
      <c r="G592" s="106" t="b">
        <v>0</v>
      </c>
      <c r="H592" s="106" t="b">
        <v>0</v>
      </c>
      <c r="I592" s="106" t="b">
        <v>0</v>
      </c>
      <c r="J592" s="106" t="b">
        <v>0</v>
      </c>
      <c r="K592" s="106" t="b">
        <v>0</v>
      </c>
      <c r="L592" s="106" t="b">
        <v>0</v>
      </c>
    </row>
    <row r="593" spans="1:12" ht="15">
      <c r="A593" s="108" t="s">
        <v>772</v>
      </c>
      <c r="B593" s="106" t="s">
        <v>600</v>
      </c>
      <c r="C593" s="106">
        <v>2</v>
      </c>
      <c r="D593" s="110">
        <v>0.00023946464707665565</v>
      </c>
      <c r="E593" s="110">
        <v>2.631003840018937</v>
      </c>
      <c r="F593" s="106" t="s">
        <v>2021</v>
      </c>
      <c r="G593" s="106" t="b">
        <v>0</v>
      </c>
      <c r="H593" s="106" t="b">
        <v>0</v>
      </c>
      <c r="I593" s="106" t="b">
        <v>0</v>
      </c>
      <c r="J593" s="106" t="b">
        <v>0</v>
      </c>
      <c r="K593" s="106" t="b">
        <v>0</v>
      </c>
      <c r="L593" s="106" t="b">
        <v>0</v>
      </c>
    </row>
    <row r="594" spans="1:12" ht="15">
      <c r="A594" s="108" t="s">
        <v>600</v>
      </c>
      <c r="B594" s="106" t="s">
        <v>500</v>
      </c>
      <c r="C594" s="106">
        <v>2</v>
      </c>
      <c r="D594" s="110">
        <v>0.00023946464707665565</v>
      </c>
      <c r="E594" s="110">
        <v>2.0474272543849876</v>
      </c>
      <c r="F594" s="106" t="s">
        <v>2021</v>
      </c>
      <c r="G594" s="106" t="b">
        <v>0</v>
      </c>
      <c r="H594" s="106" t="b">
        <v>0</v>
      </c>
      <c r="I594" s="106" t="b">
        <v>0</v>
      </c>
      <c r="J594" s="106" t="b">
        <v>0</v>
      </c>
      <c r="K594" s="106" t="b">
        <v>0</v>
      </c>
      <c r="L594" s="106" t="b">
        <v>0</v>
      </c>
    </row>
    <row r="595" spans="1:12" ht="15">
      <c r="A595" s="108" t="s">
        <v>536</v>
      </c>
      <c r="B595" s="106" t="s">
        <v>1793</v>
      </c>
      <c r="C595" s="106">
        <v>2</v>
      </c>
      <c r="D595" s="110">
        <v>0.0002861504404488612</v>
      </c>
      <c r="E595" s="110">
        <v>2.904005112082675</v>
      </c>
      <c r="F595" s="106" t="s">
        <v>2021</v>
      </c>
      <c r="G595" s="106" t="b">
        <v>0</v>
      </c>
      <c r="H595" s="106" t="b">
        <v>0</v>
      </c>
      <c r="I595" s="106" t="b">
        <v>0</v>
      </c>
      <c r="J595" s="106" t="b">
        <v>0</v>
      </c>
      <c r="K595" s="106" t="b">
        <v>0</v>
      </c>
      <c r="L595" s="106" t="b">
        <v>0</v>
      </c>
    </row>
    <row r="596" spans="1:12" ht="15">
      <c r="A596" s="108" t="s">
        <v>270</v>
      </c>
      <c r="B596" s="106" t="s">
        <v>523</v>
      </c>
      <c r="C596" s="106">
        <v>2</v>
      </c>
      <c r="D596" s="110">
        <v>0.00023946464707665565</v>
      </c>
      <c r="E596" s="110">
        <v>1.0820005779931492</v>
      </c>
      <c r="F596" s="106" t="s">
        <v>2021</v>
      </c>
      <c r="G596" s="106" t="b">
        <v>0</v>
      </c>
      <c r="H596" s="106" t="b">
        <v>0</v>
      </c>
      <c r="I596" s="106" t="b">
        <v>0</v>
      </c>
      <c r="J596" s="106" t="b">
        <v>0</v>
      </c>
      <c r="K596" s="106" t="b">
        <v>0</v>
      </c>
      <c r="L596" s="106" t="b">
        <v>0</v>
      </c>
    </row>
    <row r="597" spans="1:12" ht="15">
      <c r="A597" s="108" t="s">
        <v>478</v>
      </c>
      <c r="B597" s="106" t="s">
        <v>1094</v>
      </c>
      <c r="C597" s="106">
        <v>2</v>
      </c>
      <c r="D597" s="110">
        <v>0.00023946464707665565</v>
      </c>
      <c r="E597" s="110">
        <v>2.3192499789631826</v>
      </c>
      <c r="F597" s="106" t="s">
        <v>2021</v>
      </c>
      <c r="G597" s="106" t="b">
        <v>0</v>
      </c>
      <c r="H597" s="106" t="b">
        <v>0</v>
      </c>
      <c r="I597" s="106" t="b">
        <v>0</v>
      </c>
      <c r="J597" s="106" t="b">
        <v>0</v>
      </c>
      <c r="K597" s="106" t="b">
        <v>0</v>
      </c>
      <c r="L597" s="106" t="b">
        <v>0</v>
      </c>
    </row>
    <row r="598" spans="1:12" ht="15">
      <c r="A598" s="108" t="s">
        <v>776</v>
      </c>
      <c r="B598" s="106" t="s">
        <v>458</v>
      </c>
      <c r="C598" s="106">
        <v>2</v>
      </c>
      <c r="D598" s="110">
        <v>0.00023946464707665565</v>
      </c>
      <c r="E598" s="110">
        <v>0.9200407210236613</v>
      </c>
      <c r="F598" s="106" t="s">
        <v>2021</v>
      </c>
      <c r="G598" s="106" t="b">
        <v>0</v>
      </c>
      <c r="H598" s="106" t="b">
        <v>0</v>
      </c>
      <c r="I598" s="106" t="b">
        <v>0</v>
      </c>
      <c r="J598" s="106" t="b">
        <v>0</v>
      </c>
      <c r="K598" s="106" t="b">
        <v>0</v>
      </c>
      <c r="L598" s="106" t="b">
        <v>0</v>
      </c>
    </row>
    <row r="599" spans="1:12" ht="15">
      <c r="A599" s="108" t="s">
        <v>460</v>
      </c>
      <c r="B599" s="106" t="s">
        <v>560</v>
      </c>
      <c r="C599" s="106">
        <v>2</v>
      </c>
      <c r="D599" s="110">
        <v>0.00023946464707665565</v>
      </c>
      <c r="E599" s="110">
        <v>1.049699070281594</v>
      </c>
      <c r="F599" s="106" t="s">
        <v>2021</v>
      </c>
      <c r="G599" s="106" t="b">
        <v>0</v>
      </c>
      <c r="H599" s="106" t="b">
        <v>0</v>
      </c>
      <c r="I599" s="106" t="b">
        <v>0</v>
      </c>
      <c r="J599" s="106" t="b">
        <v>0</v>
      </c>
      <c r="K599" s="106" t="b">
        <v>0</v>
      </c>
      <c r="L599" s="106" t="b">
        <v>0</v>
      </c>
    </row>
    <row r="600" spans="1:12" ht="15">
      <c r="A600" s="108" t="s">
        <v>687</v>
      </c>
      <c r="B600" s="106" t="s">
        <v>475</v>
      </c>
      <c r="C600" s="106">
        <v>2</v>
      </c>
      <c r="D600" s="110">
        <v>0.00023946464707665565</v>
      </c>
      <c r="E600" s="110">
        <v>1.9305885948087373</v>
      </c>
      <c r="F600" s="106" t="s">
        <v>2021</v>
      </c>
      <c r="G600" s="106" t="b">
        <v>0</v>
      </c>
      <c r="H600" s="106" t="b">
        <v>0</v>
      </c>
      <c r="I600" s="106" t="b">
        <v>0</v>
      </c>
      <c r="J600" s="106" t="b">
        <v>0</v>
      </c>
      <c r="K600" s="106" t="b">
        <v>0</v>
      </c>
      <c r="L600" s="106" t="b">
        <v>0</v>
      </c>
    </row>
    <row r="601" spans="1:12" ht="15">
      <c r="A601" s="108" t="s">
        <v>1799</v>
      </c>
      <c r="B601" s="106" t="s">
        <v>1800</v>
      </c>
      <c r="C601" s="106">
        <v>2</v>
      </c>
      <c r="D601" s="110">
        <v>0.00023946464707665565</v>
      </c>
      <c r="E601" s="110">
        <v>3.807095099074618</v>
      </c>
      <c r="F601" s="106" t="s">
        <v>2021</v>
      </c>
      <c r="G601" s="106" t="b">
        <v>0</v>
      </c>
      <c r="H601" s="106" t="b">
        <v>0</v>
      </c>
      <c r="I601" s="106" t="b">
        <v>0</v>
      </c>
      <c r="J601" s="106" t="b">
        <v>0</v>
      </c>
      <c r="K601" s="106" t="b">
        <v>0</v>
      </c>
      <c r="L601" s="106" t="b">
        <v>0</v>
      </c>
    </row>
    <row r="602" spans="1:12" ht="15">
      <c r="A602" s="108" t="s">
        <v>989</v>
      </c>
      <c r="B602" s="106" t="s">
        <v>1248</v>
      </c>
      <c r="C602" s="106">
        <v>2</v>
      </c>
      <c r="D602" s="110">
        <v>0.0002861504404488612</v>
      </c>
      <c r="E602" s="110">
        <v>3.329973844354956</v>
      </c>
      <c r="F602" s="106" t="s">
        <v>2021</v>
      </c>
      <c r="G602" s="106" t="b">
        <v>0</v>
      </c>
      <c r="H602" s="106" t="b">
        <v>0</v>
      </c>
      <c r="I602" s="106" t="b">
        <v>0</v>
      </c>
      <c r="J602" s="106" t="b">
        <v>0</v>
      </c>
      <c r="K602" s="106" t="b">
        <v>0</v>
      </c>
      <c r="L602" s="106" t="b">
        <v>0</v>
      </c>
    </row>
    <row r="603" spans="1:12" ht="15">
      <c r="A603" s="108" t="s">
        <v>270</v>
      </c>
      <c r="B603" s="106" t="s">
        <v>468</v>
      </c>
      <c r="C603" s="106">
        <v>2</v>
      </c>
      <c r="D603" s="110">
        <v>0.00023946464707665565</v>
      </c>
      <c r="E603" s="110">
        <v>0.5664210714543111</v>
      </c>
      <c r="F603" s="106" t="s">
        <v>2021</v>
      </c>
      <c r="G603" s="106" t="b">
        <v>0</v>
      </c>
      <c r="H603" s="106" t="b">
        <v>0</v>
      </c>
      <c r="I603" s="106" t="b">
        <v>0</v>
      </c>
      <c r="J603" s="106" t="b">
        <v>0</v>
      </c>
      <c r="K603" s="106" t="b">
        <v>0</v>
      </c>
      <c r="L603" s="106" t="b">
        <v>0</v>
      </c>
    </row>
    <row r="604" spans="1:12" ht="15">
      <c r="A604" s="108" t="s">
        <v>541</v>
      </c>
      <c r="B604" s="106" t="s">
        <v>1249</v>
      </c>
      <c r="C604" s="106">
        <v>2</v>
      </c>
      <c r="D604" s="110">
        <v>0.0002861504404488612</v>
      </c>
      <c r="E604" s="110">
        <v>2.755942576627237</v>
      </c>
      <c r="F604" s="106" t="s">
        <v>2021</v>
      </c>
      <c r="G604" s="106" t="b">
        <v>0</v>
      </c>
      <c r="H604" s="106" t="b">
        <v>0</v>
      </c>
      <c r="I604" s="106" t="b">
        <v>0</v>
      </c>
      <c r="J604" s="106" t="b">
        <v>0</v>
      </c>
      <c r="K604" s="106" t="b">
        <v>0</v>
      </c>
      <c r="L604" s="106" t="b">
        <v>0</v>
      </c>
    </row>
    <row r="605" spans="1:12" ht="15">
      <c r="A605" s="108" t="s">
        <v>458</v>
      </c>
      <c r="B605" s="106" t="s">
        <v>576</v>
      </c>
      <c r="C605" s="106">
        <v>2</v>
      </c>
      <c r="D605" s="110">
        <v>0.00023946464707665565</v>
      </c>
      <c r="E605" s="110">
        <v>0.7431053519220647</v>
      </c>
      <c r="F605" s="106" t="s">
        <v>2021</v>
      </c>
      <c r="G605" s="106" t="b">
        <v>0</v>
      </c>
      <c r="H605" s="106" t="b">
        <v>0</v>
      </c>
      <c r="I605" s="106" t="b">
        <v>0</v>
      </c>
      <c r="J605" s="106" t="b">
        <v>0</v>
      </c>
      <c r="K605" s="106" t="b">
        <v>0</v>
      </c>
      <c r="L605" s="106" t="b">
        <v>0</v>
      </c>
    </row>
    <row r="606" spans="1:12" ht="15">
      <c r="A606" s="108" t="s">
        <v>1802</v>
      </c>
      <c r="B606" s="106" t="s">
        <v>632</v>
      </c>
      <c r="C606" s="106">
        <v>2</v>
      </c>
      <c r="D606" s="110">
        <v>0.0002861504404488612</v>
      </c>
      <c r="E606" s="110">
        <v>3.1538825852992747</v>
      </c>
      <c r="F606" s="106" t="s">
        <v>2021</v>
      </c>
      <c r="G606" s="106" t="b">
        <v>0</v>
      </c>
      <c r="H606" s="106" t="b">
        <v>0</v>
      </c>
      <c r="I606" s="106" t="b">
        <v>0</v>
      </c>
      <c r="J606" s="106" t="b">
        <v>0</v>
      </c>
      <c r="K606" s="106" t="b">
        <v>0</v>
      </c>
      <c r="L606" s="106" t="b">
        <v>0</v>
      </c>
    </row>
    <row r="607" spans="1:12" ht="15">
      <c r="A607" s="108" t="s">
        <v>533</v>
      </c>
      <c r="B607" s="106" t="s">
        <v>459</v>
      </c>
      <c r="C607" s="106">
        <v>2</v>
      </c>
      <c r="D607" s="110">
        <v>0.0002861504404488612</v>
      </c>
      <c r="E607" s="110">
        <v>0.7067245539570552</v>
      </c>
      <c r="F607" s="106" t="s">
        <v>2021</v>
      </c>
      <c r="G607" s="106" t="b">
        <v>0</v>
      </c>
      <c r="H607" s="106" t="b">
        <v>0</v>
      </c>
      <c r="I607" s="106" t="b">
        <v>0</v>
      </c>
      <c r="J607" s="106" t="b">
        <v>0</v>
      </c>
      <c r="K607" s="106" t="b">
        <v>0</v>
      </c>
      <c r="L607" s="106" t="b">
        <v>0</v>
      </c>
    </row>
    <row r="608" spans="1:12" ht="15">
      <c r="A608" s="108" t="s">
        <v>484</v>
      </c>
      <c r="B608" s="106" t="s">
        <v>1804</v>
      </c>
      <c r="C608" s="106">
        <v>2</v>
      </c>
      <c r="D608" s="110">
        <v>0.00023946464707665565</v>
      </c>
      <c r="E608" s="110">
        <v>2.551822593971312</v>
      </c>
      <c r="F608" s="106" t="s">
        <v>2021</v>
      </c>
      <c r="G608" s="106" t="b">
        <v>0</v>
      </c>
      <c r="H608" s="106" t="b">
        <v>0</v>
      </c>
      <c r="I608" s="106" t="b">
        <v>0</v>
      </c>
      <c r="J608" s="106" t="b">
        <v>0</v>
      </c>
      <c r="K608" s="106" t="b">
        <v>0</v>
      </c>
      <c r="L608" s="106" t="b">
        <v>0</v>
      </c>
    </row>
    <row r="609" spans="1:12" ht="15">
      <c r="A609" s="108" t="s">
        <v>1807</v>
      </c>
      <c r="B609" s="106" t="s">
        <v>270</v>
      </c>
      <c r="C609" s="106">
        <v>2</v>
      </c>
      <c r="D609" s="110">
        <v>0.00023946464707665565</v>
      </c>
      <c r="E609" s="110">
        <v>2.0289438486909748</v>
      </c>
      <c r="F609" s="106" t="s">
        <v>2021</v>
      </c>
      <c r="G609" s="106" t="b">
        <v>0</v>
      </c>
      <c r="H609" s="106" t="b">
        <v>0</v>
      </c>
      <c r="I609" s="106" t="b">
        <v>0</v>
      </c>
      <c r="J609" s="106" t="b">
        <v>0</v>
      </c>
      <c r="K609" s="106" t="b">
        <v>0</v>
      </c>
      <c r="L609" s="106" t="b">
        <v>0</v>
      </c>
    </row>
    <row r="610" spans="1:12" ht="15">
      <c r="A610" s="108" t="s">
        <v>723</v>
      </c>
      <c r="B610" s="106" t="s">
        <v>951</v>
      </c>
      <c r="C610" s="106">
        <v>2</v>
      </c>
      <c r="D610" s="110">
        <v>0.00023946464707665565</v>
      </c>
      <c r="E610" s="110">
        <v>2.9619970590603613</v>
      </c>
      <c r="F610" s="106" t="s">
        <v>2021</v>
      </c>
      <c r="G610" s="106" t="b">
        <v>0</v>
      </c>
      <c r="H610" s="106" t="b">
        <v>0</v>
      </c>
      <c r="I610" s="106" t="b">
        <v>0</v>
      </c>
      <c r="J610" s="106" t="b">
        <v>0</v>
      </c>
      <c r="K610" s="106" t="b">
        <v>0</v>
      </c>
      <c r="L610" s="106" t="b">
        <v>0</v>
      </c>
    </row>
    <row r="611" spans="1:12" ht="15">
      <c r="A611" s="108" t="s">
        <v>458</v>
      </c>
      <c r="B611" s="106" t="s">
        <v>1808</v>
      </c>
      <c r="C611" s="106">
        <v>2</v>
      </c>
      <c r="D611" s="110">
        <v>0.00023946464707665565</v>
      </c>
      <c r="E611" s="110">
        <v>1.3963178656974085</v>
      </c>
      <c r="F611" s="106" t="s">
        <v>2021</v>
      </c>
      <c r="G611" s="106" t="b">
        <v>0</v>
      </c>
      <c r="H611" s="106" t="b">
        <v>0</v>
      </c>
      <c r="I611" s="106" t="b">
        <v>0</v>
      </c>
      <c r="J611" s="106" t="b">
        <v>0</v>
      </c>
      <c r="K611" s="106" t="b">
        <v>0</v>
      </c>
      <c r="L611" s="106" t="b">
        <v>0</v>
      </c>
    </row>
    <row r="612" spans="1:12" ht="15">
      <c r="A612" s="108" t="s">
        <v>1808</v>
      </c>
      <c r="B612" s="106" t="s">
        <v>569</v>
      </c>
      <c r="C612" s="106">
        <v>2</v>
      </c>
      <c r="D612" s="110">
        <v>0.00023946464707665565</v>
      </c>
      <c r="E612" s="110">
        <v>3.0289438486909748</v>
      </c>
      <c r="F612" s="106" t="s">
        <v>2021</v>
      </c>
      <c r="G612" s="106" t="b">
        <v>0</v>
      </c>
      <c r="H612" s="106" t="b">
        <v>0</v>
      </c>
      <c r="I612" s="106" t="b">
        <v>0</v>
      </c>
      <c r="J612" s="106" t="b">
        <v>0</v>
      </c>
      <c r="K612" s="106" t="b">
        <v>0</v>
      </c>
      <c r="L612" s="106" t="b">
        <v>0</v>
      </c>
    </row>
    <row r="613" spans="1:12" ht="15">
      <c r="A613" s="108" t="s">
        <v>1083</v>
      </c>
      <c r="B613" s="106" t="s">
        <v>532</v>
      </c>
      <c r="C613" s="106">
        <v>2</v>
      </c>
      <c r="D613" s="110">
        <v>0.0002861504404488612</v>
      </c>
      <c r="E613" s="110">
        <v>2.7015849143046444</v>
      </c>
      <c r="F613" s="106" t="s">
        <v>2021</v>
      </c>
      <c r="G613" s="106" t="b">
        <v>0</v>
      </c>
      <c r="H613" s="106" t="b">
        <v>0</v>
      </c>
      <c r="I613" s="106" t="b">
        <v>0</v>
      </c>
      <c r="J613" s="106" t="b">
        <v>0</v>
      </c>
      <c r="K613" s="106" t="b">
        <v>0</v>
      </c>
      <c r="L613" s="106" t="b">
        <v>0</v>
      </c>
    </row>
    <row r="614" spans="1:12" ht="15">
      <c r="A614" s="108" t="s">
        <v>493</v>
      </c>
      <c r="B614" s="106" t="s">
        <v>742</v>
      </c>
      <c r="C614" s="106">
        <v>2</v>
      </c>
      <c r="D614" s="110">
        <v>0.0002861504404488612</v>
      </c>
      <c r="E614" s="110">
        <v>2.1996400758599495</v>
      </c>
      <c r="F614" s="106" t="s">
        <v>2021</v>
      </c>
      <c r="G614" s="106" t="b">
        <v>0</v>
      </c>
      <c r="H614" s="106" t="b">
        <v>0</v>
      </c>
      <c r="I614" s="106" t="b">
        <v>0</v>
      </c>
      <c r="J614" s="106" t="b">
        <v>0</v>
      </c>
      <c r="K614" s="106" t="b">
        <v>0</v>
      </c>
      <c r="L614" s="106" t="b">
        <v>0</v>
      </c>
    </row>
    <row r="615" spans="1:12" ht="15">
      <c r="A615" s="108" t="s">
        <v>1254</v>
      </c>
      <c r="B615" s="106" t="s">
        <v>754</v>
      </c>
      <c r="C615" s="106">
        <v>2</v>
      </c>
      <c r="D615" s="110">
        <v>0.0002861504404488612</v>
      </c>
      <c r="E615" s="110">
        <v>3.1538825852992747</v>
      </c>
      <c r="F615" s="106" t="s">
        <v>2021</v>
      </c>
      <c r="G615" s="106" t="b">
        <v>0</v>
      </c>
      <c r="H615" s="106" t="b">
        <v>0</v>
      </c>
      <c r="I615" s="106" t="b">
        <v>0</v>
      </c>
      <c r="J615" s="106" t="b">
        <v>0</v>
      </c>
      <c r="K615" s="106" t="b">
        <v>0</v>
      </c>
      <c r="L615" s="106" t="b">
        <v>0</v>
      </c>
    </row>
    <row r="616" spans="1:12" ht="15">
      <c r="A616" s="108" t="s">
        <v>1813</v>
      </c>
      <c r="B616" s="106" t="s">
        <v>467</v>
      </c>
      <c r="C616" s="106">
        <v>2</v>
      </c>
      <c r="D616" s="110">
        <v>0.0002861504404488612</v>
      </c>
      <c r="E616" s="110">
        <v>2.3157334052403455</v>
      </c>
      <c r="F616" s="106" t="s">
        <v>2021</v>
      </c>
      <c r="G616" s="106" t="b">
        <v>0</v>
      </c>
      <c r="H616" s="106" t="b">
        <v>0</v>
      </c>
      <c r="I616" s="106" t="b">
        <v>0</v>
      </c>
      <c r="J616" s="106" t="b">
        <v>0</v>
      </c>
      <c r="K616" s="106" t="b">
        <v>0</v>
      </c>
      <c r="L616" s="106" t="b">
        <v>0</v>
      </c>
    </row>
    <row r="617" spans="1:12" ht="15">
      <c r="A617" s="108" t="s">
        <v>458</v>
      </c>
      <c r="B617" s="106" t="s">
        <v>1814</v>
      </c>
      <c r="C617" s="106">
        <v>2</v>
      </c>
      <c r="D617" s="110">
        <v>0.00023946464707665565</v>
      </c>
      <c r="E617" s="110">
        <v>1.3963178656974085</v>
      </c>
      <c r="F617" s="106" t="s">
        <v>2021</v>
      </c>
      <c r="G617" s="106" t="b">
        <v>0</v>
      </c>
      <c r="H617" s="106" t="b">
        <v>0</v>
      </c>
      <c r="I617" s="106" t="b">
        <v>0</v>
      </c>
      <c r="J617" s="106" t="b">
        <v>0</v>
      </c>
      <c r="K617" s="106" t="b">
        <v>0</v>
      </c>
      <c r="L617" s="106" t="b">
        <v>0</v>
      </c>
    </row>
    <row r="618" spans="1:12" ht="15">
      <c r="A618" s="108" t="s">
        <v>1816</v>
      </c>
      <c r="B618" s="106" t="s">
        <v>467</v>
      </c>
      <c r="C618" s="106">
        <v>2</v>
      </c>
      <c r="D618" s="110">
        <v>0.0002861504404488612</v>
      </c>
      <c r="E618" s="110">
        <v>2.3157334052403455</v>
      </c>
      <c r="F618" s="106" t="s">
        <v>2021</v>
      </c>
      <c r="G618" s="106" t="b">
        <v>0</v>
      </c>
      <c r="H618" s="106" t="b">
        <v>0</v>
      </c>
      <c r="I618" s="106" t="b">
        <v>0</v>
      </c>
      <c r="J618" s="106" t="b">
        <v>0</v>
      </c>
      <c r="K618" s="106" t="b">
        <v>0</v>
      </c>
      <c r="L618" s="106" t="b">
        <v>0</v>
      </c>
    </row>
    <row r="619" spans="1:12" ht="15">
      <c r="A619" s="108" t="s">
        <v>1817</v>
      </c>
      <c r="B619" s="106" t="s">
        <v>1818</v>
      </c>
      <c r="C619" s="106">
        <v>2</v>
      </c>
      <c r="D619" s="110">
        <v>0.0002861504404488612</v>
      </c>
      <c r="E619" s="110">
        <v>3.807095099074618</v>
      </c>
      <c r="F619" s="106" t="s">
        <v>2021</v>
      </c>
      <c r="G619" s="106" t="b">
        <v>0</v>
      </c>
      <c r="H619" s="106" t="b">
        <v>0</v>
      </c>
      <c r="I619" s="106" t="b">
        <v>0</v>
      </c>
      <c r="J619" s="106" t="b">
        <v>0</v>
      </c>
      <c r="K619" s="106" t="b">
        <v>0</v>
      </c>
      <c r="L619" s="106" t="b">
        <v>0</v>
      </c>
    </row>
    <row r="620" spans="1:12" ht="15">
      <c r="A620" s="108" t="s">
        <v>1818</v>
      </c>
      <c r="B620" s="106" t="s">
        <v>1819</v>
      </c>
      <c r="C620" s="106">
        <v>2</v>
      </c>
      <c r="D620" s="110">
        <v>0.0002861504404488612</v>
      </c>
      <c r="E620" s="110">
        <v>3.807095099074618</v>
      </c>
      <c r="F620" s="106" t="s">
        <v>2021</v>
      </c>
      <c r="G620" s="106" t="b">
        <v>0</v>
      </c>
      <c r="H620" s="106" t="b">
        <v>0</v>
      </c>
      <c r="I620" s="106" t="b">
        <v>0</v>
      </c>
      <c r="J620" s="106" t="b">
        <v>0</v>
      </c>
      <c r="K620" s="106" t="b">
        <v>0</v>
      </c>
      <c r="L620" s="106" t="b">
        <v>0</v>
      </c>
    </row>
    <row r="621" spans="1:12" ht="15">
      <c r="A621" s="108" t="s">
        <v>467</v>
      </c>
      <c r="B621" s="106" t="s">
        <v>465</v>
      </c>
      <c r="C621" s="106">
        <v>2</v>
      </c>
      <c r="D621" s="110">
        <v>0.0002861504404488612</v>
      </c>
      <c r="E621" s="110">
        <v>0.7842544881980904</v>
      </c>
      <c r="F621" s="106" t="s">
        <v>2021</v>
      </c>
      <c r="G621" s="106" t="b">
        <v>0</v>
      </c>
      <c r="H621" s="106" t="b">
        <v>0</v>
      </c>
      <c r="I621" s="106" t="b">
        <v>0</v>
      </c>
      <c r="J621" s="106" t="b">
        <v>0</v>
      </c>
      <c r="K621" s="106" t="b">
        <v>0</v>
      </c>
      <c r="L621" s="106" t="b">
        <v>0</v>
      </c>
    </row>
    <row r="622" spans="1:12" ht="15">
      <c r="A622" s="108" t="s">
        <v>601</v>
      </c>
      <c r="B622" s="106" t="s">
        <v>474</v>
      </c>
      <c r="C622" s="106">
        <v>2</v>
      </c>
      <c r="D622" s="110">
        <v>0.0002861504404488612</v>
      </c>
      <c r="E622" s="110">
        <v>1.7657024139163933</v>
      </c>
      <c r="F622" s="106" t="s">
        <v>2021</v>
      </c>
      <c r="G622" s="106" t="b">
        <v>0</v>
      </c>
      <c r="H622" s="106" t="b">
        <v>0</v>
      </c>
      <c r="I622" s="106" t="b">
        <v>0</v>
      </c>
      <c r="J622" s="106" t="b">
        <v>0</v>
      </c>
      <c r="K622" s="106" t="b">
        <v>0</v>
      </c>
      <c r="L622" s="106" t="b">
        <v>0</v>
      </c>
    </row>
    <row r="623" spans="1:12" ht="15">
      <c r="A623" s="108" t="s">
        <v>461</v>
      </c>
      <c r="B623" s="106" t="s">
        <v>503</v>
      </c>
      <c r="C623" s="106">
        <v>2</v>
      </c>
      <c r="D623" s="110">
        <v>0.00023946464707665565</v>
      </c>
      <c r="E623" s="110">
        <v>0.9948504022742489</v>
      </c>
      <c r="F623" s="106" t="s">
        <v>2021</v>
      </c>
      <c r="G623" s="106" t="b">
        <v>0</v>
      </c>
      <c r="H623" s="106" t="b">
        <v>0</v>
      </c>
      <c r="I623" s="106" t="b">
        <v>0</v>
      </c>
      <c r="J623" s="106" t="b">
        <v>0</v>
      </c>
      <c r="K623" s="106" t="b">
        <v>0</v>
      </c>
      <c r="L623" s="106" t="b">
        <v>0</v>
      </c>
    </row>
    <row r="624" spans="1:12" ht="15">
      <c r="A624" s="108" t="s">
        <v>467</v>
      </c>
      <c r="B624" s="106" t="s">
        <v>468</v>
      </c>
      <c r="C624" s="106">
        <v>2</v>
      </c>
      <c r="D624" s="110">
        <v>0.0002861504404488612</v>
      </c>
      <c r="E624" s="110">
        <v>0.8459113892621825</v>
      </c>
      <c r="F624" s="106" t="s">
        <v>2021</v>
      </c>
      <c r="G624" s="106" t="b">
        <v>0</v>
      </c>
      <c r="H624" s="106" t="b">
        <v>0</v>
      </c>
      <c r="I624" s="106" t="b">
        <v>0</v>
      </c>
      <c r="J624" s="106" t="b">
        <v>0</v>
      </c>
      <c r="K624" s="106" t="b">
        <v>0</v>
      </c>
      <c r="L624" s="106" t="b">
        <v>0</v>
      </c>
    </row>
    <row r="625" spans="1:12" ht="15">
      <c r="A625" s="108" t="s">
        <v>459</v>
      </c>
      <c r="B625" s="106" t="s">
        <v>1255</v>
      </c>
      <c r="C625" s="106">
        <v>2</v>
      </c>
      <c r="D625" s="110">
        <v>0.00023946464707665565</v>
      </c>
      <c r="E625" s="110">
        <v>1.4337232818933177</v>
      </c>
      <c r="F625" s="106" t="s">
        <v>2021</v>
      </c>
      <c r="G625" s="106" t="b">
        <v>0</v>
      </c>
      <c r="H625" s="106" t="b">
        <v>0</v>
      </c>
      <c r="I625" s="106" t="b">
        <v>0</v>
      </c>
      <c r="J625" s="106" t="b">
        <v>0</v>
      </c>
      <c r="K625" s="106" t="b">
        <v>0</v>
      </c>
      <c r="L625" s="106" t="b">
        <v>0</v>
      </c>
    </row>
    <row r="626" spans="1:12" ht="15">
      <c r="A626" s="108" t="s">
        <v>458</v>
      </c>
      <c r="B626" s="106" t="s">
        <v>996</v>
      </c>
      <c r="C626" s="106">
        <v>2</v>
      </c>
      <c r="D626" s="110">
        <v>0.0002861504404488612</v>
      </c>
      <c r="E626" s="110">
        <v>1.0952878700334272</v>
      </c>
      <c r="F626" s="106" t="s">
        <v>2021</v>
      </c>
      <c r="G626" s="106" t="b">
        <v>0</v>
      </c>
      <c r="H626" s="106" t="b">
        <v>0</v>
      </c>
      <c r="I626" s="106" t="b">
        <v>0</v>
      </c>
      <c r="J626" s="106" t="b">
        <v>0</v>
      </c>
      <c r="K626" s="106" t="b">
        <v>0</v>
      </c>
      <c r="L626" s="106" t="b">
        <v>0</v>
      </c>
    </row>
    <row r="627" spans="1:12" ht="15">
      <c r="A627" s="108" t="s">
        <v>558</v>
      </c>
      <c r="B627" s="106" t="s">
        <v>823</v>
      </c>
      <c r="C627" s="106">
        <v>2</v>
      </c>
      <c r="D627" s="110">
        <v>0.00023946464707665565</v>
      </c>
      <c r="E627" s="110">
        <v>2.596241733759725</v>
      </c>
      <c r="F627" s="106" t="s">
        <v>2021</v>
      </c>
      <c r="G627" s="106" t="b">
        <v>0</v>
      </c>
      <c r="H627" s="106" t="b">
        <v>0</v>
      </c>
      <c r="I627" s="106" t="b">
        <v>0</v>
      </c>
      <c r="J627" s="106" t="b">
        <v>0</v>
      </c>
      <c r="K627" s="106" t="b">
        <v>0</v>
      </c>
      <c r="L627" s="106" t="b">
        <v>0</v>
      </c>
    </row>
    <row r="628" spans="1:12" ht="15">
      <c r="A628" s="108" t="s">
        <v>1824</v>
      </c>
      <c r="B628" s="106" t="s">
        <v>997</v>
      </c>
      <c r="C628" s="106">
        <v>2</v>
      </c>
      <c r="D628" s="110">
        <v>0.0002861504404488612</v>
      </c>
      <c r="E628" s="110">
        <v>3.506065103410637</v>
      </c>
      <c r="F628" s="106" t="s">
        <v>2021</v>
      </c>
      <c r="G628" s="106" t="b">
        <v>0</v>
      </c>
      <c r="H628" s="106" t="b">
        <v>0</v>
      </c>
      <c r="I628" s="106" t="b">
        <v>0</v>
      </c>
      <c r="J628" s="106" t="b">
        <v>0</v>
      </c>
      <c r="K628" s="106" t="b">
        <v>0</v>
      </c>
      <c r="L628" s="106" t="b">
        <v>0</v>
      </c>
    </row>
    <row r="629" spans="1:12" ht="15">
      <c r="A629" s="108" t="s">
        <v>1827</v>
      </c>
      <c r="B629" s="106" t="s">
        <v>459</v>
      </c>
      <c r="C629" s="106">
        <v>2</v>
      </c>
      <c r="D629" s="110">
        <v>0.00023946464707665565</v>
      </c>
      <c r="E629" s="110">
        <v>1.6098145409489988</v>
      </c>
      <c r="F629" s="106" t="s">
        <v>2021</v>
      </c>
      <c r="G629" s="106" t="b">
        <v>0</v>
      </c>
      <c r="H629" s="106" t="b">
        <v>0</v>
      </c>
      <c r="I629" s="106" t="b">
        <v>0</v>
      </c>
      <c r="J629" s="106" t="b">
        <v>0</v>
      </c>
      <c r="K629" s="106" t="b">
        <v>0</v>
      </c>
      <c r="L629" s="106" t="b">
        <v>0</v>
      </c>
    </row>
    <row r="630" spans="1:12" ht="15">
      <c r="A630" s="108" t="s">
        <v>629</v>
      </c>
      <c r="B630" s="106" t="s">
        <v>494</v>
      </c>
      <c r="C630" s="106">
        <v>2</v>
      </c>
      <c r="D630" s="110">
        <v>0.00023946464707665565</v>
      </c>
      <c r="E630" s="110">
        <v>2.0235488168042686</v>
      </c>
      <c r="F630" s="106" t="s">
        <v>2021</v>
      </c>
      <c r="G630" s="106" t="b">
        <v>0</v>
      </c>
      <c r="H630" s="106" t="b">
        <v>0</v>
      </c>
      <c r="I630" s="106" t="b">
        <v>0</v>
      </c>
      <c r="J630" s="106" t="b">
        <v>0</v>
      </c>
      <c r="K630" s="106" t="b">
        <v>0</v>
      </c>
      <c r="L630" s="106" t="b">
        <v>0</v>
      </c>
    </row>
    <row r="631" spans="1:12" ht="15">
      <c r="A631" s="108" t="s">
        <v>907</v>
      </c>
      <c r="B631" s="106" t="s">
        <v>462</v>
      </c>
      <c r="C631" s="106">
        <v>2</v>
      </c>
      <c r="D631" s="110">
        <v>0.00023946464707665565</v>
      </c>
      <c r="E631" s="110">
        <v>1.7617721202879608</v>
      </c>
      <c r="F631" s="106" t="s">
        <v>2021</v>
      </c>
      <c r="G631" s="106" t="b">
        <v>0</v>
      </c>
      <c r="H631" s="106" t="b">
        <v>0</v>
      </c>
      <c r="I631" s="106" t="b">
        <v>0</v>
      </c>
      <c r="J631" s="106" t="b">
        <v>0</v>
      </c>
      <c r="K631" s="106" t="b">
        <v>0</v>
      </c>
      <c r="L631" s="106" t="b">
        <v>0</v>
      </c>
    </row>
    <row r="632" spans="1:12" ht="15">
      <c r="A632" s="108" t="s">
        <v>779</v>
      </c>
      <c r="B632" s="106" t="s">
        <v>494</v>
      </c>
      <c r="C632" s="106">
        <v>2</v>
      </c>
      <c r="D632" s="110">
        <v>0.0002861504404488612</v>
      </c>
      <c r="E632" s="110">
        <v>2.1996400758599495</v>
      </c>
      <c r="F632" s="106" t="s">
        <v>2021</v>
      </c>
      <c r="G632" s="106" t="b">
        <v>0</v>
      </c>
      <c r="H632" s="106" t="b">
        <v>0</v>
      </c>
      <c r="I632" s="106" t="b">
        <v>0</v>
      </c>
      <c r="J632" s="106" t="b">
        <v>0</v>
      </c>
      <c r="K632" s="106" t="b">
        <v>0</v>
      </c>
      <c r="L632" s="106" t="b">
        <v>0</v>
      </c>
    </row>
    <row r="633" spans="1:12" ht="15">
      <c r="A633" s="108" t="s">
        <v>1259</v>
      </c>
      <c r="B633" s="106" t="s">
        <v>1253</v>
      </c>
      <c r="C633" s="106">
        <v>2</v>
      </c>
      <c r="D633" s="110">
        <v>0.0002861504404488612</v>
      </c>
      <c r="E633" s="110">
        <v>3.454912580963256</v>
      </c>
      <c r="F633" s="106" t="s">
        <v>2021</v>
      </c>
      <c r="G633" s="106" t="b">
        <v>0</v>
      </c>
      <c r="H633" s="106" t="b">
        <v>0</v>
      </c>
      <c r="I633" s="106" t="b">
        <v>0</v>
      </c>
      <c r="J633" s="106" t="b">
        <v>0</v>
      </c>
      <c r="K633" s="106" t="b">
        <v>0</v>
      </c>
      <c r="L633" s="106" t="b">
        <v>0</v>
      </c>
    </row>
    <row r="634" spans="1:12" ht="15">
      <c r="A634" s="108" t="s">
        <v>488</v>
      </c>
      <c r="B634" s="106" t="s">
        <v>458</v>
      </c>
      <c r="C634" s="106">
        <v>2</v>
      </c>
      <c r="D634" s="110">
        <v>0.0002861504404488612</v>
      </c>
      <c r="E634" s="110">
        <v>0.16671305436504982</v>
      </c>
      <c r="F634" s="106" t="s">
        <v>2021</v>
      </c>
      <c r="G634" s="106" t="b">
        <v>0</v>
      </c>
      <c r="H634" s="106" t="b">
        <v>0</v>
      </c>
      <c r="I634" s="106" t="b">
        <v>0</v>
      </c>
      <c r="J634" s="106" t="b">
        <v>0</v>
      </c>
      <c r="K634" s="106" t="b">
        <v>0</v>
      </c>
      <c r="L634" s="106" t="b">
        <v>0</v>
      </c>
    </row>
    <row r="635" spans="1:12" ht="15">
      <c r="A635" s="108" t="s">
        <v>780</v>
      </c>
      <c r="B635" s="106" t="s">
        <v>891</v>
      </c>
      <c r="C635" s="106">
        <v>2</v>
      </c>
      <c r="D635" s="110">
        <v>0.00023946464707665565</v>
      </c>
      <c r="E635" s="110">
        <v>3.0289438486909748</v>
      </c>
      <c r="F635" s="106" t="s">
        <v>2021</v>
      </c>
      <c r="G635" s="106" t="b">
        <v>0</v>
      </c>
      <c r="H635" s="106" t="b">
        <v>0</v>
      </c>
      <c r="I635" s="106" t="b">
        <v>0</v>
      </c>
      <c r="J635" s="106" t="b">
        <v>0</v>
      </c>
      <c r="K635" s="106" t="b">
        <v>0</v>
      </c>
      <c r="L635" s="106" t="b">
        <v>0</v>
      </c>
    </row>
    <row r="636" spans="1:12" ht="15">
      <c r="A636" s="108" t="s">
        <v>526</v>
      </c>
      <c r="B636" s="106" t="s">
        <v>1835</v>
      </c>
      <c r="C636" s="106">
        <v>2</v>
      </c>
      <c r="D636" s="110">
        <v>0.00023946464707665565</v>
      </c>
      <c r="E636" s="110">
        <v>2.8528525896352934</v>
      </c>
      <c r="F636" s="106" t="s">
        <v>2021</v>
      </c>
      <c r="G636" s="106" t="b">
        <v>0</v>
      </c>
      <c r="H636" s="106" t="b">
        <v>0</v>
      </c>
      <c r="I636" s="106" t="b">
        <v>0</v>
      </c>
      <c r="J636" s="106" t="b">
        <v>0</v>
      </c>
      <c r="K636" s="106" t="b">
        <v>0</v>
      </c>
      <c r="L636" s="106" t="b">
        <v>0</v>
      </c>
    </row>
    <row r="637" spans="1:12" ht="15">
      <c r="A637" s="108" t="s">
        <v>493</v>
      </c>
      <c r="B637" s="106" t="s">
        <v>707</v>
      </c>
      <c r="C637" s="106">
        <v>2</v>
      </c>
      <c r="D637" s="110">
        <v>0.00023946464707665565</v>
      </c>
      <c r="E637" s="110">
        <v>2.1326932862293364</v>
      </c>
      <c r="F637" s="106" t="s">
        <v>2021</v>
      </c>
      <c r="G637" s="106" t="b">
        <v>0</v>
      </c>
      <c r="H637" s="106" t="b">
        <v>0</v>
      </c>
      <c r="I637" s="106" t="b">
        <v>0</v>
      </c>
      <c r="J637" s="106" t="b">
        <v>0</v>
      </c>
      <c r="K637" s="106" t="b">
        <v>0</v>
      </c>
      <c r="L637" s="106" t="b">
        <v>0</v>
      </c>
    </row>
    <row r="638" spans="1:12" ht="15">
      <c r="A638" s="108" t="s">
        <v>786</v>
      </c>
      <c r="B638" s="106" t="s">
        <v>477</v>
      </c>
      <c r="C638" s="106">
        <v>2</v>
      </c>
      <c r="D638" s="110">
        <v>0.00023946464707665565</v>
      </c>
      <c r="E638" s="110">
        <v>2.0974012293468265</v>
      </c>
      <c r="F638" s="106" t="s">
        <v>2021</v>
      </c>
      <c r="G638" s="106" t="b">
        <v>0</v>
      </c>
      <c r="H638" s="106" t="b">
        <v>0</v>
      </c>
      <c r="I638" s="106" t="b">
        <v>0</v>
      </c>
      <c r="J638" s="106" t="b">
        <v>0</v>
      </c>
      <c r="K638" s="106" t="b">
        <v>0</v>
      </c>
      <c r="L638" s="106" t="b">
        <v>0</v>
      </c>
    </row>
    <row r="639" spans="1:12" ht="15">
      <c r="A639" s="108" t="s">
        <v>460</v>
      </c>
      <c r="B639" s="106" t="s">
        <v>474</v>
      </c>
      <c r="C639" s="106">
        <v>2</v>
      </c>
      <c r="D639" s="110">
        <v>0.00023946464707665565</v>
      </c>
      <c r="E639" s="110">
        <v>0.5201897461022433</v>
      </c>
      <c r="F639" s="106" t="s">
        <v>2021</v>
      </c>
      <c r="G639" s="106" t="b">
        <v>0</v>
      </c>
      <c r="H639" s="106" t="b">
        <v>0</v>
      </c>
      <c r="I639" s="106" t="b">
        <v>0</v>
      </c>
      <c r="J639" s="106" t="b">
        <v>0</v>
      </c>
      <c r="K639" s="106" t="b">
        <v>0</v>
      </c>
      <c r="L639" s="106" t="b">
        <v>0</v>
      </c>
    </row>
    <row r="640" spans="1:12" ht="15">
      <c r="A640" s="108" t="s">
        <v>773</v>
      </c>
      <c r="B640" s="106" t="s">
        <v>459</v>
      </c>
      <c r="C640" s="106">
        <v>2</v>
      </c>
      <c r="D640" s="110">
        <v>0.00023946464707665565</v>
      </c>
      <c r="E640" s="110">
        <v>1.1326932862293366</v>
      </c>
      <c r="F640" s="106" t="s">
        <v>2021</v>
      </c>
      <c r="G640" s="106" t="b">
        <v>0</v>
      </c>
      <c r="H640" s="106" t="b">
        <v>0</v>
      </c>
      <c r="I640" s="106" t="b">
        <v>0</v>
      </c>
      <c r="J640" s="106" t="b">
        <v>0</v>
      </c>
      <c r="K640" s="106" t="b">
        <v>0</v>
      </c>
      <c r="L640" s="106" t="b">
        <v>0</v>
      </c>
    </row>
    <row r="641" spans="1:12" ht="15">
      <c r="A641" s="108" t="s">
        <v>462</v>
      </c>
      <c r="B641" s="106" t="s">
        <v>482</v>
      </c>
      <c r="C641" s="106">
        <v>2</v>
      </c>
      <c r="D641" s="110">
        <v>0.00023946464707665565</v>
      </c>
      <c r="E641" s="110">
        <v>0.7840485149991131</v>
      </c>
      <c r="F641" s="106" t="s">
        <v>2021</v>
      </c>
      <c r="G641" s="106" t="b">
        <v>0</v>
      </c>
      <c r="H641" s="106" t="b">
        <v>0</v>
      </c>
      <c r="I641" s="106" t="b">
        <v>0</v>
      </c>
      <c r="J641" s="106" t="b">
        <v>0</v>
      </c>
      <c r="K641" s="106" t="b">
        <v>0</v>
      </c>
      <c r="L641" s="106" t="b">
        <v>0</v>
      </c>
    </row>
    <row r="642" spans="1:12" ht="15">
      <c r="A642" s="108" t="s">
        <v>494</v>
      </c>
      <c r="B642" s="106" t="s">
        <v>459</v>
      </c>
      <c r="C642" s="106">
        <v>2</v>
      </c>
      <c r="D642" s="110">
        <v>0.0002861504404488612</v>
      </c>
      <c r="E642" s="110">
        <v>0.47948077245399284</v>
      </c>
      <c r="F642" s="106" t="s">
        <v>2021</v>
      </c>
      <c r="G642" s="106" t="b">
        <v>0</v>
      </c>
      <c r="H642" s="106" t="b">
        <v>0</v>
      </c>
      <c r="I642" s="106" t="b">
        <v>0</v>
      </c>
      <c r="J642" s="106" t="b">
        <v>0</v>
      </c>
      <c r="K642" s="106" t="b">
        <v>0</v>
      </c>
      <c r="L642" s="106" t="b">
        <v>0</v>
      </c>
    </row>
    <row r="643" spans="1:12" ht="15">
      <c r="A643" s="108" t="s">
        <v>627</v>
      </c>
      <c r="B643" s="106" t="s">
        <v>598</v>
      </c>
      <c r="C643" s="106">
        <v>2</v>
      </c>
      <c r="D643" s="110">
        <v>0.00023946464707665565</v>
      </c>
      <c r="E643" s="110">
        <v>2.454912580963256</v>
      </c>
      <c r="F643" s="106" t="s">
        <v>2021</v>
      </c>
      <c r="G643" s="106" t="b">
        <v>0</v>
      </c>
      <c r="H643" s="106" t="b">
        <v>0</v>
      </c>
      <c r="I643" s="106" t="b">
        <v>0</v>
      </c>
      <c r="J643" s="106" t="b">
        <v>0</v>
      </c>
      <c r="K643" s="106" t="b">
        <v>0</v>
      </c>
      <c r="L643" s="106" t="b">
        <v>0</v>
      </c>
    </row>
    <row r="644" spans="1:12" ht="15">
      <c r="A644" s="108" t="s">
        <v>463</v>
      </c>
      <c r="B644" s="106" t="s">
        <v>654</v>
      </c>
      <c r="C644" s="106">
        <v>2</v>
      </c>
      <c r="D644" s="110">
        <v>0.0002861504404488612</v>
      </c>
      <c r="E644" s="110">
        <v>1.5975800845319874</v>
      </c>
      <c r="F644" s="106" t="s">
        <v>2021</v>
      </c>
      <c r="G644" s="106" t="b">
        <v>0</v>
      </c>
      <c r="H644" s="106" t="b">
        <v>0</v>
      </c>
      <c r="I644" s="106" t="b">
        <v>0</v>
      </c>
      <c r="J644" s="106" t="b">
        <v>0</v>
      </c>
      <c r="K644" s="106" t="b">
        <v>0</v>
      </c>
      <c r="L644" s="106" t="b">
        <v>0</v>
      </c>
    </row>
    <row r="645" spans="1:12" ht="15">
      <c r="A645" s="108" t="s">
        <v>1846</v>
      </c>
      <c r="B645" s="106" t="s">
        <v>462</v>
      </c>
      <c r="C645" s="106">
        <v>2</v>
      </c>
      <c r="D645" s="110">
        <v>0.0002861504404488612</v>
      </c>
      <c r="E645" s="110">
        <v>2.062802115951942</v>
      </c>
      <c r="F645" s="106" t="s">
        <v>2021</v>
      </c>
      <c r="G645" s="106" t="b">
        <v>0</v>
      </c>
      <c r="H645" s="106" t="b">
        <v>0</v>
      </c>
      <c r="I645" s="106" t="b">
        <v>0</v>
      </c>
      <c r="J645" s="106" t="b">
        <v>0</v>
      </c>
      <c r="K645" s="106" t="b">
        <v>0</v>
      </c>
      <c r="L645" s="106" t="b">
        <v>0</v>
      </c>
    </row>
    <row r="646" spans="1:12" ht="15">
      <c r="A646" s="108" t="s">
        <v>721</v>
      </c>
      <c r="B646" s="106" t="s">
        <v>1265</v>
      </c>
      <c r="C646" s="106">
        <v>2</v>
      </c>
      <c r="D646" s="110">
        <v>0.0002861504404488612</v>
      </c>
      <c r="E646" s="110">
        <v>3.0869357956686616</v>
      </c>
      <c r="F646" s="106" t="s">
        <v>2021</v>
      </c>
      <c r="G646" s="106" t="b">
        <v>0</v>
      </c>
      <c r="H646" s="106" t="b">
        <v>0</v>
      </c>
      <c r="I646" s="106" t="b">
        <v>0</v>
      </c>
      <c r="J646" s="106" t="b">
        <v>0</v>
      </c>
      <c r="K646" s="106" t="b">
        <v>0</v>
      </c>
      <c r="L646" s="106" t="b">
        <v>0</v>
      </c>
    </row>
    <row r="647" spans="1:12" ht="15">
      <c r="A647" s="108" t="s">
        <v>516</v>
      </c>
      <c r="B647" s="106" t="s">
        <v>1848</v>
      </c>
      <c r="C647" s="106">
        <v>2</v>
      </c>
      <c r="D647" s="110">
        <v>0.0002861504404488612</v>
      </c>
      <c r="E647" s="110">
        <v>2.807095099074618</v>
      </c>
      <c r="F647" s="106" t="s">
        <v>2021</v>
      </c>
      <c r="G647" s="106" t="b">
        <v>0</v>
      </c>
      <c r="H647" s="106" t="b">
        <v>0</v>
      </c>
      <c r="I647" s="106" t="b">
        <v>0</v>
      </c>
      <c r="J647" s="106" t="b">
        <v>0</v>
      </c>
      <c r="K647" s="106" t="b">
        <v>0</v>
      </c>
      <c r="L647" s="106" t="b">
        <v>0</v>
      </c>
    </row>
    <row r="648" spans="1:12" ht="15">
      <c r="A648" s="108" t="s">
        <v>1848</v>
      </c>
      <c r="B648" s="106" t="s">
        <v>672</v>
      </c>
      <c r="C648" s="106">
        <v>2</v>
      </c>
      <c r="D648" s="110">
        <v>0.0002861504404488612</v>
      </c>
      <c r="E648" s="110">
        <v>3.2050351077466557</v>
      </c>
      <c r="F648" s="106" t="s">
        <v>2021</v>
      </c>
      <c r="G648" s="106" t="b">
        <v>0</v>
      </c>
      <c r="H648" s="106" t="b">
        <v>0</v>
      </c>
      <c r="I648" s="106" t="b">
        <v>0</v>
      </c>
      <c r="J648" s="106" t="b">
        <v>0</v>
      </c>
      <c r="K648" s="106" t="b">
        <v>0</v>
      </c>
      <c r="L648" s="106" t="b">
        <v>0</v>
      </c>
    </row>
    <row r="649" spans="1:12" ht="15">
      <c r="A649" s="108" t="s">
        <v>487</v>
      </c>
      <c r="B649" s="106" t="s">
        <v>1849</v>
      </c>
      <c r="C649" s="106">
        <v>2</v>
      </c>
      <c r="D649" s="110">
        <v>0.00023946464707665565</v>
      </c>
      <c r="E649" s="110">
        <v>2.5766461776963445</v>
      </c>
      <c r="F649" s="106" t="s">
        <v>2021</v>
      </c>
      <c r="G649" s="106" t="b">
        <v>0</v>
      </c>
      <c r="H649" s="106" t="b">
        <v>0</v>
      </c>
      <c r="I649" s="106" t="b">
        <v>0</v>
      </c>
      <c r="J649" s="106" t="b">
        <v>0</v>
      </c>
      <c r="K649" s="106" t="b">
        <v>0</v>
      </c>
      <c r="L649" s="106" t="b">
        <v>0</v>
      </c>
    </row>
    <row r="650" spans="1:12" ht="15">
      <c r="A650" s="108" t="s">
        <v>544</v>
      </c>
      <c r="B650" s="106" t="s">
        <v>1206</v>
      </c>
      <c r="C650" s="106">
        <v>2</v>
      </c>
      <c r="D650" s="110">
        <v>0.0002861504404488612</v>
      </c>
      <c r="E650" s="110">
        <v>2.755942576627237</v>
      </c>
      <c r="F650" s="106" t="s">
        <v>2021</v>
      </c>
      <c r="G650" s="106" t="b">
        <v>0</v>
      </c>
      <c r="H650" s="106" t="b">
        <v>0</v>
      </c>
      <c r="I650" s="106" t="b">
        <v>0</v>
      </c>
      <c r="J650" s="106" t="b">
        <v>0</v>
      </c>
      <c r="K650" s="106" t="b">
        <v>0</v>
      </c>
      <c r="L650" s="106" t="b">
        <v>0</v>
      </c>
    </row>
    <row r="651" spans="1:12" ht="15">
      <c r="A651" s="108" t="s">
        <v>461</v>
      </c>
      <c r="B651" s="106" t="s">
        <v>1266</v>
      </c>
      <c r="C651" s="106">
        <v>2</v>
      </c>
      <c r="D651" s="110">
        <v>0.00023946464707665565</v>
      </c>
      <c r="E651" s="110">
        <v>1.8601518283767928</v>
      </c>
      <c r="F651" s="106" t="s">
        <v>2021</v>
      </c>
      <c r="G651" s="106" t="b">
        <v>0</v>
      </c>
      <c r="H651" s="106" t="b">
        <v>0</v>
      </c>
      <c r="I651" s="106" t="b">
        <v>0</v>
      </c>
      <c r="J651" s="106" t="b">
        <v>0</v>
      </c>
      <c r="K651" s="106" t="b">
        <v>0</v>
      </c>
      <c r="L651" s="106" t="b">
        <v>0</v>
      </c>
    </row>
    <row r="652" spans="1:12" ht="15">
      <c r="A652" s="108" t="s">
        <v>913</v>
      </c>
      <c r="B652" s="106" t="s">
        <v>628</v>
      </c>
      <c r="C652" s="106">
        <v>2</v>
      </c>
      <c r="D652" s="110">
        <v>0.00023946464707665565</v>
      </c>
      <c r="E652" s="110">
        <v>2.8528525896352934</v>
      </c>
      <c r="F652" s="106" t="s">
        <v>2021</v>
      </c>
      <c r="G652" s="106" t="b">
        <v>0</v>
      </c>
      <c r="H652" s="106" t="b">
        <v>0</v>
      </c>
      <c r="I652" s="106" t="b">
        <v>0</v>
      </c>
      <c r="J652" s="106" t="b">
        <v>0</v>
      </c>
      <c r="K652" s="106" t="b">
        <v>0</v>
      </c>
      <c r="L652" s="106" t="b">
        <v>0</v>
      </c>
    </row>
    <row r="653" spans="1:12" ht="15">
      <c r="A653" s="108" t="s">
        <v>858</v>
      </c>
      <c r="B653" s="106" t="s">
        <v>474</v>
      </c>
      <c r="C653" s="106">
        <v>2</v>
      </c>
      <c r="D653" s="110">
        <v>0.0002861504404488612</v>
      </c>
      <c r="E653" s="110">
        <v>2.0667324095803745</v>
      </c>
      <c r="F653" s="106" t="s">
        <v>2021</v>
      </c>
      <c r="G653" s="106" t="b">
        <v>0</v>
      </c>
      <c r="H653" s="106" t="b">
        <v>0</v>
      </c>
      <c r="I653" s="106" t="b">
        <v>0</v>
      </c>
      <c r="J653" s="106" t="b">
        <v>0</v>
      </c>
      <c r="K653" s="106" t="b">
        <v>0</v>
      </c>
      <c r="L653" s="106" t="b">
        <v>0</v>
      </c>
    </row>
    <row r="654" spans="1:12" ht="15">
      <c r="A654" s="108" t="s">
        <v>859</v>
      </c>
      <c r="B654" s="106" t="s">
        <v>541</v>
      </c>
      <c r="C654" s="106">
        <v>2</v>
      </c>
      <c r="D654" s="110">
        <v>0.0002861504404488612</v>
      </c>
      <c r="E654" s="110">
        <v>2.5340938270108806</v>
      </c>
      <c r="F654" s="106" t="s">
        <v>2021</v>
      </c>
      <c r="G654" s="106" t="b">
        <v>0</v>
      </c>
      <c r="H654" s="106" t="b">
        <v>0</v>
      </c>
      <c r="I654" s="106" t="b">
        <v>0</v>
      </c>
      <c r="J654" s="106" t="b">
        <v>0</v>
      </c>
      <c r="K654" s="106" t="b">
        <v>0</v>
      </c>
      <c r="L654" s="106" t="b">
        <v>0</v>
      </c>
    </row>
    <row r="655" spans="1:12" ht="15">
      <c r="A655" s="108" t="s">
        <v>541</v>
      </c>
      <c r="B655" s="106" t="s">
        <v>1854</v>
      </c>
      <c r="C655" s="106">
        <v>2</v>
      </c>
      <c r="D655" s="110">
        <v>0.0002861504404488612</v>
      </c>
      <c r="E655" s="110">
        <v>2.932033835682918</v>
      </c>
      <c r="F655" s="106" t="s">
        <v>2021</v>
      </c>
      <c r="G655" s="106" t="b">
        <v>0</v>
      </c>
      <c r="H655" s="106" t="b">
        <v>0</v>
      </c>
      <c r="I655" s="106" t="b">
        <v>0</v>
      </c>
      <c r="J655" s="106" t="b">
        <v>0</v>
      </c>
      <c r="K655" s="106" t="b">
        <v>0</v>
      </c>
      <c r="L655" s="106" t="b">
        <v>0</v>
      </c>
    </row>
    <row r="656" spans="1:12" ht="15">
      <c r="A656" s="108" t="s">
        <v>505</v>
      </c>
      <c r="B656" s="106" t="s">
        <v>598</v>
      </c>
      <c r="C656" s="106">
        <v>2</v>
      </c>
      <c r="D656" s="110">
        <v>0.00023946464707665565</v>
      </c>
      <c r="E656" s="110">
        <v>2.0667324095803745</v>
      </c>
      <c r="F656" s="106" t="s">
        <v>2021</v>
      </c>
      <c r="G656" s="106" t="b">
        <v>0</v>
      </c>
      <c r="H656" s="106" t="b">
        <v>0</v>
      </c>
      <c r="I656" s="106" t="b">
        <v>0</v>
      </c>
      <c r="J656" s="106" t="b">
        <v>0</v>
      </c>
      <c r="K656" s="106" t="b">
        <v>0</v>
      </c>
      <c r="L656" s="106" t="b">
        <v>0</v>
      </c>
    </row>
    <row r="657" spans="1:12" ht="15">
      <c r="A657" s="108" t="s">
        <v>474</v>
      </c>
      <c r="B657" s="106" t="s">
        <v>1258</v>
      </c>
      <c r="C657" s="106">
        <v>2</v>
      </c>
      <c r="D657" s="110">
        <v>0.00023946464707665565</v>
      </c>
      <c r="E657" s="110">
        <v>2.2885811591967307</v>
      </c>
      <c r="F657" s="106" t="s">
        <v>2021</v>
      </c>
      <c r="G657" s="106" t="b">
        <v>0</v>
      </c>
      <c r="H657" s="106" t="b">
        <v>0</v>
      </c>
      <c r="I657" s="106" t="b">
        <v>0</v>
      </c>
      <c r="J657" s="106" t="b">
        <v>0</v>
      </c>
      <c r="K657" s="106" t="b">
        <v>0</v>
      </c>
      <c r="L657" s="106" t="b">
        <v>0</v>
      </c>
    </row>
    <row r="658" spans="1:12" ht="15">
      <c r="A658" s="108" t="s">
        <v>459</v>
      </c>
      <c r="B658" s="106" t="s">
        <v>910</v>
      </c>
      <c r="C658" s="106">
        <v>2</v>
      </c>
      <c r="D658" s="110">
        <v>0.0002861504404488612</v>
      </c>
      <c r="E658" s="110">
        <v>1.3087845452850178</v>
      </c>
      <c r="F658" s="106" t="s">
        <v>2021</v>
      </c>
      <c r="G658" s="106" t="b">
        <v>0</v>
      </c>
      <c r="H658" s="106" t="b">
        <v>0</v>
      </c>
      <c r="I658" s="106" t="b">
        <v>0</v>
      </c>
      <c r="J658" s="106" t="b">
        <v>0</v>
      </c>
      <c r="K658" s="106" t="b">
        <v>0</v>
      </c>
      <c r="L658" s="106" t="b">
        <v>0</v>
      </c>
    </row>
    <row r="659" spans="1:12" ht="15">
      <c r="A659" s="108" t="s">
        <v>627</v>
      </c>
      <c r="B659" s="106" t="s">
        <v>645</v>
      </c>
      <c r="C659" s="106">
        <v>2</v>
      </c>
      <c r="D659" s="110">
        <v>0.00023946464707665565</v>
      </c>
      <c r="E659" s="110">
        <v>2.551822593971312</v>
      </c>
      <c r="F659" s="106" t="s">
        <v>2021</v>
      </c>
      <c r="G659" s="106" t="b">
        <v>0</v>
      </c>
      <c r="H659" s="106" t="b">
        <v>0</v>
      </c>
      <c r="I659" s="106" t="b">
        <v>0</v>
      </c>
      <c r="J659" s="106" t="b">
        <v>0</v>
      </c>
      <c r="K659" s="106" t="b">
        <v>0</v>
      </c>
      <c r="L659" s="106" t="b">
        <v>0</v>
      </c>
    </row>
    <row r="660" spans="1:12" ht="15">
      <c r="A660" s="108" t="s">
        <v>470</v>
      </c>
      <c r="B660" s="106" t="s">
        <v>1856</v>
      </c>
      <c r="C660" s="106">
        <v>2</v>
      </c>
      <c r="D660" s="110">
        <v>0.00023946464707665565</v>
      </c>
      <c r="E660" s="110">
        <v>2.4179290147100856</v>
      </c>
      <c r="F660" s="106" t="s">
        <v>2021</v>
      </c>
      <c r="G660" s="106" t="b">
        <v>0</v>
      </c>
      <c r="H660" s="106" t="b">
        <v>0</v>
      </c>
      <c r="I660" s="106" t="b">
        <v>0</v>
      </c>
      <c r="J660" s="106" t="b">
        <v>0</v>
      </c>
      <c r="K660" s="106" t="b">
        <v>0</v>
      </c>
      <c r="L660" s="106" t="b">
        <v>0</v>
      </c>
    </row>
    <row r="661" spans="1:12" ht="15">
      <c r="A661" s="108" t="s">
        <v>597</v>
      </c>
      <c r="B661" s="106" t="s">
        <v>681</v>
      </c>
      <c r="C661" s="106">
        <v>2</v>
      </c>
      <c r="D661" s="110">
        <v>0.0002861504404488612</v>
      </c>
      <c r="E661" s="110">
        <v>2.6029751164186936</v>
      </c>
      <c r="F661" s="106" t="s">
        <v>2021</v>
      </c>
      <c r="G661" s="106" t="b">
        <v>0</v>
      </c>
      <c r="H661" s="106" t="b">
        <v>0</v>
      </c>
      <c r="I661" s="106" t="b">
        <v>0</v>
      </c>
      <c r="J661" s="106" t="b">
        <v>0</v>
      </c>
      <c r="K661" s="106" t="b">
        <v>0</v>
      </c>
      <c r="L661" s="106" t="b">
        <v>0</v>
      </c>
    </row>
    <row r="662" spans="1:12" ht="15">
      <c r="A662" s="108" t="s">
        <v>984</v>
      </c>
      <c r="B662" s="106" t="s">
        <v>477</v>
      </c>
      <c r="C662" s="106">
        <v>2</v>
      </c>
      <c r="D662" s="110">
        <v>0.0002861504404488612</v>
      </c>
      <c r="E662" s="110">
        <v>2.1943112423548827</v>
      </c>
      <c r="F662" s="106" t="s">
        <v>2021</v>
      </c>
      <c r="G662" s="106" t="b">
        <v>0</v>
      </c>
      <c r="H662" s="106" t="b">
        <v>0</v>
      </c>
      <c r="I662" s="106" t="b">
        <v>0</v>
      </c>
      <c r="J662" s="106" t="b">
        <v>0</v>
      </c>
      <c r="K662" s="106" t="b">
        <v>0</v>
      </c>
      <c r="L662" s="106" t="b">
        <v>0</v>
      </c>
    </row>
    <row r="663" spans="1:12" ht="15">
      <c r="A663" s="108" t="s">
        <v>474</v>
      </c>
      <c r="B663" s="106" t="s">
        <v>1862</v>
      </c>
      <c r="C663" s="106">
        <v>2</v>
      </c>
      <c r="D663" s="110">
        <v>0.00023946464707665565</v>
      </c>
      <c r="E663" s="110">
        <v>2.464672418252412</v>
      </c>
      <c r="F663" s="106" t="s">
        <v>2021</v>
      </c>
      <c r="G663" s="106" t="b">
        <v>0</v>
      </c>
      <c r="H663" s="106" t="b">
        <v>0</v>
      </c>
      <c r="I663" s="106" t="b">
        <v>0</v>
      </c>
      <c r="J663" s="106" t="b">
        <v>0</v>
      </c>
      <c r="K663" s="106" t="b">
        <v>0</v>
      </c>
      <c r="L663" s="106" t="b">
        <v>0</v>
      </c>
    </row>
    <row r="664" spans="1:12" ht="15">
      <c r="A664" s="108" t="s">
        <v>1863</v>
      </c>
      <c r="B664" s="106" t="s">
        <v>827</v>
      </c>
      <c r="C664" s="106">
        <v>2</v>
      </c>
      <c r="D664" s="110">
        <v>0.00023946464707665565</v>
      </c>
      <c r="E664" s="110">
        <v>3.4091550904025807</v>
      </c>
      <c r="F664" s="106" t="s">
        <v>2021</v>
      </c>
      <c r="G664" s="106" t="b">
        <v>0</v>
      </c>
      <c r="H664" s="106" t="b">
        <v>0</v>
      </c>
      <c r="I664" s="106" t="b">
        <v>0</v>
      </c>
      <c r="J664" s="106" t="b">
        <v>0</v>
      </c>
      <c r="K664" s="106" t="b">
        <v>0</v>
      </c>
      <c r="L664" s="106" t="b">
        <v>0</v>
      </c>
    </row>
    <row r="665" spans="1:12" ht="15">
      <c r="A665" s="108" t="s">
        <v>479</v>
      </c>
      <c r="B665" s="106" t="s">
        <v>759</v>
      </c>
      <c r="C665" s="106">
        <v>2</v>
      </c>
      <c r="D665" s="110">
        <v>0.00023946464707665565</v>
      </c>
      <c r="E665" s="110">
        <v>2.0399392329924377</v>
      </c>
      <c r="F665" s="106" t="s">
        <v>2021</v>
      </c>
      <c r="G665" s="106" t="b">
        <v>0</v>
      </c>
      <c r="H665" s="106" t="b">
        <v>0</v>
      </c>
      <c r="I665" s="106" t="b">
        <v>0</v>
      </c>
      <c r="J665" s="106" t="b">
        <v>0</v>
      </c>
      <c r="K665" s="106" t="b">
        <v>0</v>
      </c>
      <c r="L665" s="106" t="b">
        <v>0</v>
      </c>
    </row>
    <row r="666" spans="1:12" ht="15">
      <c r="A666" s="108" t="s">
        <v>477</v>
      </c>
      <c r="B666" s="106" t="s">
        <v>1865</v>
      </c>
      <c r="C666" s="106">
        <v>2</v>
      </c>
      <c r="D666" s="110">
        <v>0.0002861504404488612</v>
      </c>
      <c r="E666" s="110">
        <v>2.495341238018864</v>
      </c>
      <c r="F666" s="106" t="s">
        <v>2021</v>
      </c>
      <c r="G666" s="106" t="b">
        <v>0</v>
      </c>
      <c r="H666" s="106" t="b">
        <v>0</v>
      </c>
      <c r="I666" s="106" t="b">
        <v>0</v>
      </c>
      <c r="J666" s="106" t="b">
        <v>0</v>
      </c>
      <c r="K666" s="106" t="b">
        <v>0</v>
      </c>
      <c r="L666" s="106" t="b">
        <v>0</v>
      </c>
    </row>
    <row r="667" spans="1:12" ht="15">
      <c r="A667" s="108" t="s">
        <v>1865</v>
      </c>
      <c r="B667" s="106" t="s">
        <v>467</v>
      </c>
      <c r="C667" s="106">
        <v>2</v>
      </c>
      <c r="D667" s="110">
        <v>0.0002861504404488612</v>
      </c>
      <c r="E667" s="110">
        <v>2.3157334052403455</v>
      </c>
      <c r="F667" s="106" t="s">
        <v>2021</v>
      </c>
      <c r="G667" s="106" t="b">
        <v>0</v>
      </c>
      <c r="H667" s="106" t="b">
        <v>0</v>
      </c>
      <c r="I667" s="106" t="b">
        <v>0</v>
      </c>
      <c r="J667" s="106" t="b">
        <v>0</v>
      </c>
      <c r="K667" s="106" t="b">
        <v>0</v>
      </c>
      <c r="L667" s="106" t="b">
        <v>0</v>
      </c>
    </row>
    <row r="668" spans="1:12" ht="15">
      <c r="A668" s="108" t="s">
        <v>493</v>
      </c>
      <c r="B668" s="106" t="s">
        <v>1267</v>
      </c>
      <c r="C668" s="106">
        <v>2</v>
      </c>
      <c r="D668" s="110">
        <v>0.0002861504404488612</v>
      </c>
      <c r="E668" s="110">
        <v>2.5006700715239307</v>
      </c>
      <c r="F668" s="106" t="s">
        <v>2021</v>
      </c>
      <c r="G668" s="106" t="b">
        <v>0</v>
      </c>
      <c r="H668" s="106" t="b">
        <v>0</v>
      </c>
      <c r="I668" s="106" t="b">
        <v>0</v>
      </c>
      <c r="J668" s="106" t="b">
        <v>0</v>
      </c>
      <c r="K668" s="106" t="b">
        <v>0</v>
      </c>
      <c r="L668" s="106" t="b">
        <v>0</v>
      </c>
    </row>
    <row r="669" spans="1:12" ht="15">
      <c r="A669" s="108" t="s">
        <v>465</v>
      </c>
      <c r="B669" s="106" t="s">
        <v>1002</v>
      </c>
      <c r="C669" s="106">
        <v>2</v>
      </c>
      <c r="D669" s="110">
        <v>0.00023946464707665565</v>
      </c>
      <c r="E669" s="110">
        <v>1.974586186368382</v>
      </c>
      <c r="F669" s="106" t="s">
        <v>2021</v>
      </c>
      <c r="G669" s="106" t="b">
        <v>0</v>
      </c>
      <c r="H669" s="106" t="b">
        <v>0</v>
      </c>
      <c r="I669" s="106" t="b">
        <v>0</v>
      </c>
      <c r="J669" s="106" t="b">
        <v>0</v>
      </c>
      <c r="K669" s="106" t="b">
        <v>0</v>
      </c>
      <c r="L669" s="106" t="b">
        <v>0</v>
      </c>
    </row>
    <row r="670" spans="1:12" ht="15">
      <c r="A670" s="108" t="s">
        <v>624</v>
      </c>
      <c r="B670" s="106" t="s">
        <v>465</v>
      </c>
      <c r="C670" s="106">
        <v>2</v>
      </c>
      <c r="D670" s="110">
        <v>0.00023946464707665565</v>
      </c>
      <c r="E670" s="110">
        <v>1.6735561907044008</v>
      </c>
      <c r="F670" s="106" t="s">
        <v>2021</v>
      </c>
      <c r="G670" s="106" t="b">
        <v>0</v>
      </c>
      <c r="H670" s="106" t="b">
        <v>0</v>
      </c>
      <c r="I670" s="106" t="b">
        <v>0</v>
      </c>
      <c r="J670" s="106" t="b">
        <v>0</v>
      </c>
      <c r="K670" s="106" t="b">
        <v>0</v>
      </c>
      <c r="L670" s="106" t="b">
        <v>0</v>
      </c>
    </row>
    <row r="671" spans="1:12" ht="15">
      <c r="A671" s="108" t="s">
        <v>504</v>
      </c>
      <c r="B671" s="106" t="s">
        <v>498</v>
      </c>
      <c r="C671" s="106">
        <v>2</v>
      </c>
      <c r="D671" s="110">
        <v>0.0002861504404488612</v>
      </c>
      <c r="E671" s="110">
        <v>1.6865211678687684</v>
      </c>
      <c r="F671" s="106" t="s">
        <v>2021</v>
      </c>
      <c r="G671" s="106" t="b">
        <v>0</v>
      </c>
      <c r="H671" s="106" t="b">
        <v>0</v>
      </c>
      <c r="I671" s="106" t="b">
        <v>0</v>
      </c>
      <c r="J671" s="106" t="b">
        <v>0</v>
      </c>
      <c r="K671" s="106" t="b">
        <v>0</v>
      </c>
      <c r="L671" s="106" t="b">
        <v>0</v>
      </c>
    </row>
    <row r="672" spans="1:12" ht="15">
      <c r="A672" s="108" t="s">
        <v>461</v>
      </c>
      <c r="B672" s="106" t="s">
        <v>550</v>
      </c>
      <c r="C672" s="106">
        <v>2</v>
      </c>
      <c r="D672" s="110">
        <v>0.0002861504404488612</v>
      </c>
      <c r="E672" s="110">
        <v>1.1911450474182173</v>
      </c>
      <c r="F672" s="106" t="s">
        <v>2021</v>
      </c>
      <c r="G672" s="106" t="b">
        <v>0</v>
      </c>
      <c r="H672" s="106" t="b">
        <v>0</v>
      </c>
      <c r="I672" s="106" t="b">
        <v>0</v>
      </c>
      <c r="J672" s="106" t="b">
        <v>0</v>
      </c>
      <c r="K672" s="106" t="b">
        <v>0</v>
      </c>
      <c r="L672" s="106" t="b">
        <v>0</v>
      </c>
    </row>
    <row r="673" spans="1:12" ht="15">
      <c r="A673" s="108" t="s">
        <v>957</v>
      </c>
      <c r="B673" s="106" t="s">
        <v>459</v>
      </c>
      <c r="C673" s="106">
        <v>2</v>
      </c>
      <c r="D673" s="110">
        <v>0.00023946464707665565</v>
      </c>
      <c r="E673" s="110">
        <v>1.3087845452850178</v>
      </c>
      <c r="F673" s="106" t="s">
        <v>2021</v>
      </c>
      <c r="G673" s="106" t="b">
        <v>0</v>
      </c>
      <c r="H673" s="106" t="b">
        <v>0</v>
      </c>
      <c r="I673" s="106" t="b">
        <v>0</v>
      </c>
      <c r="J673" s="106" t="b">
        <v>0</v>
      </c>
      <c r="K673" s="106" t="b">
        <v>0</v>
      </c>
      <c r="L673" s="106" t="b">
        <v>0</v>
      </c>
    </row>
    <row r="674" spans="1:12" ht="15">
      <c r="A674" s="108" t="s">
        <v>1866</v>
      </c>
      <c r="B674" s="106" t="s">
        <v>1257</v>
      </c>
      <c r="C674" s="106">
        <v>2</v>
      </c>
      <c r="D674" s="110">
        <v>0.0002861504404488612</v>
      </c>
      <c r="E674" s="110">
        <v>3.631003840018937</v>
      </c>
      <c r="F674" s="106" t="s">
        <v>2021</v>
      </c>
      <c r="G674" s="106" t="b">
        <v>0</v>
      </c>
      <c r="H674" s="106" t="b">
        <v>0</v>
      </c>
      <c r="I674" s="106" t="b">
        <v>0</v>
      </c>
      <c r="J674" s="106" t="b">
        <v>0</v>
      </c>
      <c r="K674" s="106" t="b">
        <v>0</v>
      </c>
      <c r="L674" s="106" t="b">
        <v>0</v>
      </c>
    </row>
    <row r="675" spans="1:12" ht="15">
      <c r="A675" s="108" t="s">
        <v>463</v>
      </c>
      <c r="B675" s="106" t="s">
        <v>512</v>
      </c>
      <c r="C675" s="106">
        <v>2</v>
      </c>
      <c r="D675" s="110">
        <v>0.0002861504404488612</v>
      </c>
      <c r="E675" s="110">
        <v>1.1784507767900116</v>
      </c>
      <c r="F675" s="106" t="s">
        <v>2021</v>
      </c>
      <c r="G675" s="106" t="b">
        <v>0</v>
      </c>
      <c r="H675" s="106" t="b">
        <v>0</v>
      </c>
      <c r="I675" s="106" t="b">
        <v>0</v>
      </c>
      <c r="J675" s="106" t="b">
        <v>0</v>
      </c>
      <c r="K675" s="106" t="b">
        <v>0</v>
      </c>
      <c r="L675" s="106" t="b">
        <v>0</v>
      </c>
    </row>
    <row r="676" spans="1:12" ht="15">
      <c r="A676" s="108" t="s">
        <v>476</v>
      </c>
      <c r="B676" s="106" t="s">
        <v>861</v>
      </c>
      <c r="C676" s="106">
        <v>2</v>
      </c>
      <c r="D676" s="110">
        <v>0.0002861504404488612</v>
      </c>
      <c r="E676" s="110">
        <v>2.086935795668661</v>
      </c>
      <c r="F676" s="106" t="s">
        <v>2021</v>
      </c>
      <c r="G676" s="106" t="b">
        <v>0</v>
      </c>
      <c r="H676" s="106" t="b">
        <v>0</v>
      </c>
      <c r="I676" s="106" t="b">
        <v>0</v>
      </c>
      <c r="J676" s="106" t="b">
        <v>0</v>
      </c>
      <c r="K676" s="106" t="b">
        <v>0</v>
      </c>
      <c r="L676" s="106" t="b">
        <v>0</v>
      </c>
    </row>
    <row r="677" spans="1:12" ht="15">
      <c r="A677" s="108" t="s">
        <v>591</v>
      </c>
      <c r="B677" s="106" t="s">
        <v>537</v>
      </c>
      <c r="C677" s="106">
        <v>2</v>
      </c>
      <c r="D677" s="110">
        <v>0.00023946464707665565</v>
      </c>
      <c r="E677" s="110">
        <v>2.1636424225884308</v>
      </c>
      <c r="F677" s="106" t="s">
        <v>2021</v>
      </c>
      <c r="G677" s="106" t="b">
        <v>0</v>
      </c>
      <c r="H677" s="106" t="b">
        <v>0</v>
      </c>
      <c r="I677" s="106" t="b">
        <v>0</v>
      </c>
      <c r="J677" s="106" t="b">
        <v>0</v>
      </c>
      <c r="K677" s="106" t="b">
        <v>0</v>
      </c>
      <c r="L677" s="106" t="b">
        <v>0</v>
      </c>
    </row>
    <row r="678" spans="1:12" ht="15">
      <c r="A678" s="108" t="s">
        <v>545</v>
      </c>
      <c r="B678" s="106" t="s">
        <v>593</v>
      </c>
      <c r="C678" s="106">
        <v>2</v>
      </c>
      <c r="D678" s="110">
        <v>0.00023946464707665565</v>
      </c>
      <c r="E678" s="110">
        <v>2.1916711461886744</v>
      </c>
      <c r="F678" s="106" t="s">
        <v>2021</v>
      </c>
      <c r="G678" s="106" t="b">
        <v>0</v>
      </c>
      <c r="H678" s="106" t="b">
        <v>0</v>
      </c>
      <c r="I678" s="106" t="b">
        <v>0</v>
      </c>
      <c r="J678" s="106" t="b">
        <v>0</v>
      </c>
      <c r="K678" s="106" t="b">
        <v>0</v>
      </c>
      <c r="L678" s="106" t="b">
        <v>0</v>
      </c>
    </row>
    <row r="679" spans="1:12" ht="15">
      <c r="A679" s="108" t="s">
        <v>1877</v>
      </c>
      <c r="B679" s="106" t="s">
        <v>460</v>
      </c>
      <c r="C679" s="106">
        <v>2</v>
      </c>
      <c r="D679" s="110">
        <v>0.00023946464707665565</v>
      </c>
      <c r="E679" s="110">
        <v>1.8626124269244497</v>
      </c>
      <c r="F679" s="106" t="s">
        <v>2021</v>
      </c>
      <c r="G679" s="106" t="b">
        <v>0</v>
      </c>
      <c r="H679" s="106" t="b">
        <v>0</v>
      </c>
      <c r="I679" s="106" t="b">
        <v>0</v>
      </c>
      <c r="J679" s="106" t="b">
        <v>0</v>
      </c>
      <c r="K679" s="106" t="b">
        <v>0</v>
      </c>
      <c r="L679" s="106" t="b">
        <v>0</v>
      </c>
    </row>
    <row r="680" spans="1:12" ht="15">
      <c r="A680" s="108" t="s">
        <v>459</v>
      </c>
      <c r="B680" s="106" t="s">
        <v>1878</v>
      </c>
      <c r="C680" s="106">
        <v>2</v>
      </c>
      <c r="D680" s="110">
        <v>0.00023946464707665565</v>
      </c>
      <c r="E680" s="110">
        <v>1.6098145409489988</v>
      </c>
      <c r="F680" s="106" t="s">
        <v>2021</v>
      </c>
      <c r="G680" s="106" t="b">
        <v>0</v>
      </c>
      <c r="H680" s="106" t="b">
        <v>0</v>
      </c>
      <c r="I680" s="106" t="b">
        <v>0</v>
      </c>
      <c r="J680" s="106" t="b">
        <v>0</v>
      </c>
      <c r="K680" s="106" t="b">
        <v>0</v>
      </c>
      <c r="L680" s="106" t="b">
        <v>0</v>
      </c>
    </row>
    <row r="681" spans="1:12" ht="15">
      <c r="A681" s="108" t="s">
        <v>461</v>
      </c>
      <c r="B681" s="106" t="s">
        <v>1880</v>
      </c>
      <c r="C681" s="106">
        <v>2</v>
      </c>
      <c r="D681" s="110">
        <v>0.00023946464707665565</v>
      </c>
      <c r="E681" s="110">
        <v>2.036243087432474</v>
      </c>
      <c r="F681" s="106" t="s">
        <v>2021</v>
      </c>
      <c r="G681" s="106" t="b">
        <v>0</v>
      </c>
      <c r="H681" s="106" t="b">
        <v>0</v>
      </c>
      <c r="I681" s="106" t="b">
        <v>0</v>
      </c>
      <c r="J681" s="106" t="b">
        <v>0</v>
      </c>
      <c r="K681" s="106" t="b">
        <v>0</v>
      </c>
      <c r="L681" s="106" t="b">
        <v>0</v>
      </c>
    </row>
    <row r="682" spans="1:12" ht="15">
      <c r="A682" s="108" t="s">
        <v>476</v>
      </c>
      <c r="B682" s="106" t="s">
        <v>663</v>
      </c>
      <c r="C682" s="106">
        <v>2</v>
      </c>
      <c r="D682" s="110">
        <v>0.00023946464707665565</v>
      </c>
      <c r="E682" s="110">
        <v>1.8828158130127366</v>
      </c>
      <c r="F682" s="106" t="s">
        <v>2021</v>
      </c>
      <c r="G682" s="106" t="b">
        <v>0</v>
      </c>
      <c r="H682" s="106" t="b">
        <v>0</v>
      </c>
      <c r="I682" s="106" t="b">
        <v>0</v>
      </c>
      <c r="J682" s="106" t="b">
        <v>0</v>
      </c>
      <c r="K682" s="106" t="b">
        <v>0</v>
      </c>
      <c r="L682" s="106" t="b">
        <v>0</v>
      </c>
    </row>
    <row r="683" spans="1:12" ht="15">
      <c r="A683" s="108" t="s">
        <v>270</v>
      </c>
      <c r="B683" s="106" t="s">
        <v>533</v>
      </c>
      <c r="C683" s="106">
        <v>2</v>
      </c>
      <c r="D683" s="110">
        <v>0.00023946464707665565</v>
      </c>
      <c r="E683" s="110">
        <v>1.1331531004405304</v>
      </c>
      <c r="F683" s="106" t="s">
        <v>2021</v>
      </c>
      <c r="G683" s="106" t="b">
        <v>0</v>
      </c>
      <c r="H683" s="106" t="b">
        <v>0</v>
      </c>
      <c r="I683" s="106" t="b">
        <v>0</v>
      </c>
      <c r="J683" s="106" t="b">
        <v>0</v>
      </c>
      <c r="K683" s="106" t="b">
        <v>0</v>
      </c>
      <c r="L683" s="106" t="b">
        <v>0</v>
      </c>
    </row>
    <row r="684" spans="1:12" ht="15">
      <c r="A684" s="108" t="s">
        <v>801</v>
      </c>
      <c r="B684" s="106" t="s">
        <v>459</v>
      </c>
      <c r="C684" s="106">
        <v>2</v>
      </c>
      <c r="D684" s="110">
        <v>0.00023946464707665565</v>
      </c>
      <c r="E684" s="110">
        <v>1.2118745322769613</v>
      </c>
      <c r="F684" s="106" t="s">
        <v>2021</v>
      </c>
      <c r="G684" s="106" t="b">
        <v>0</v>
      </c>
      <c r="H684" s="106" t="b">
        <v>0</v>
      </c>
      <c r="I684" s="106" t="b">
        <v>0</v>
      </c>
      <c r="J684" s="106" t="b">
        <v>0</v>
      </c>
      <c r="K684" s="106" t="b">
        <v>0</v>
      </c>
      <c r="L684" s="106" t="b">
        <v>0</v>
      </c>
    </row>
    <row r="685" spans="1:12" ht="15">
      <c r="A685" s="108" t="s">
        <v>673</v>
      </c>
      <c r="B685" s="106" t="s">
        <v>554</v>
      </c>
      <c r="C685" s="106">
        <v>2</v>
      </c>
      <c r="D685" s="110">
        <v>0.00023946464707665565</v>
      </c>
      <c r="E685" s="110">
        <v>2.3921217511038004</v>
      </c>
      <c r="F685" s="106" t="s">
        <v>2021</v>
      </c>
      <c r="G685" s="106" t="b">
        <v>0</v>
      </c>
      <c r="H685" s="106" t="b">
        <v>0</v>
      </c>
      <c r="I685" s="106" t="b">
        <v>0</v>
      </c>
      <c r="J685" s="106" t="b">
        <v>0</v>
      </c>
      <c r="K685" s="106" t="b">
        <v>0</v>
      </c>
      <c r="L685" s="106" t="b">
        <v>0</v>
      </c>
    </row>
    <row r="686" spans="1:12" ht="15">
      <c r="A686" s="108" t="s">
        <v>1245</v>
      </c>
      <c r="B686" s="106" t="s">
        <v>781</v>
      </c>
      <c r="C686" s="106">
        <v>2</v>
      </c>
      <c r="D686" s="110">
        <v>0.00023946464707665565</v>
      </c>
      <c r="E686" s="110">
        <v>3.1538825852992747</v>
      </c>
      <c r="F686" s="106" t="s">
        <v>2021</v>
      </c>
      <c r="G686" s="106" t="b">
        <v>0</v>
      </c>
      <c r="H686" s="106" t="b">
        <v>0</v>
      </c>
      <c r="I686" s="106" t="b">
        <v>0</v>
      </c>
      <c r="J686" s="106" t="b">
        <v>0</v>
      </c>
      <c r="K686" s="106" t="b">
        <v>0</v>
      </c>
      <c r="L686" s="106" t="b">
        <v>0</v>
      </c>
    </row>
    <row r="687" spans="1:12" ht="15">
      <c r="A687" s="108" t="s">
        <v>1276</v>
      </c>
      <c r="B687" s="106" t="s">
        <v>863</v>
      </c>
      <c r="C687" s="106">
        <v>2</v>
      </c>
      <c r="D687" s="110">
        <v>0.00023946464707665565</v>
      </c>
      <c r="E687" s="110">
        <v>3.2330638313468993</v>
      </c>
      <c r="F687" s="106" t="s">
        <v>2021</v>
      </c>
      <c r="G687" s="106" t="b">
        <v>0</v>
      </c>
      <c r="H687" s="106" t="b">
        <v>0</v>
      </c>
      <c r="I687" s="106" t="b">
        <v>0</v>
      </c>
      <c r="J687" s="106" t="b">
        <v>0</v>
      </c>
      <c r="K687" s="106" t="b">
        <v>0</v>
      </c>
      <c r="L687" s="106" t="b">
        <v>0</v>
      </c>
    </row>
    <row r="688" spans="1:12" ht="15">
      <c r="A688" s="108" t="s">
        <v>476</v>
      </c>
      <c r="B688" s="106" t="s">
        <v>1896</v>
      </c>
      <c r="C688" s="106">
        <v>2</v>
      </c>
      <c r="D688" s="110">
        <v>0.00023946464707665565</v>
      </c>
      <c r="E688" s="110">
        <v>2.484875804340699</v>
      </c>
      <c r="F688" s="106" t="s">
        <v>2021</v>
      </c>
      <c r="G688" s="106" t="b">
        <v>0</v>
      </c>
      <c r="H688" s="106" t="b">
        <v>0</v>
      </c>
      <c r="I688" s="106" t="b">
        <v>0</v>
      </c>
      <c r="J688" s="106" t="b">
        <v>0</v>
      </c>
      <c r="K688" s="106" t="b">
        <v>0</v>
      </c>
      <c r="L688" s="106" t="b">
        <v>0</v>
      </c>
    </row>
    <row r="689" spans="1:12" ht="15">
      <c r="A689" s="108" t="s">
        <v>460</v>
      </c>
      <c r="B689" s="106" t="s">
        <v>1897</v>
      </c>
      <c r="C689" s="106">
        <v>2</v>
      </c>
      <c r="D689" s="110">
        <v>0.00023946464707665565</v>
      </c>
      <c r="E689" s="110">
        <v>1.8626124269244497</v>
      </c>
      <c r="F689" s="106" t="s">
        <v>2021</v>
      </c>
      <c r="G689" s="106" t="b">
        <v>0</v>
      </c>
      <c r="H689" s="106" t="b">
        <v>0</v>
      </c>
      <c r="I689" s="106" t="b">
        <v>0</v>
      </c>
      <c r="J689" s="106" t="b">
        <v>0</v>
      </c>
      <c r="K689" s="106" t="b">
        <v>0</v>
      </c>
      <c r="L689" s="106" t="b">
        <v>0</v>
      </c>
    </row>
    <row r="690" spans="1:12" ht="15">
      <c r="A690" s="108" t="s">
        <v>1283</v>
      </c>
      <c r="B690" s="106" t="s">
        <v>458</v>
      </c>
      <c r="C690" s="106">
        <v>2</v>
      </c>
      <c r="D690" s="110">
        <v>0.0002861504404488612</v>
      </c>
      <c r="E690" s="110">
        <v>1.2210707166876424</v>
      </c>
      <c r="F690" s="106" t="s">
        <v>2021</v>
      </c>
      <c r="G690" s="106" t="b">
        <v>0</v>
      </c>
      <c r="H690" s="106" t="b">
        <v>0</v>
      </c>
      <c r="I690" s="106" t="b">
        <v>0</v>
      </c>
      <c r="J690" s="106" t="b">
        <v>0</v>
      </c>
      <c r="K690" s="106" t="b">
        <v>0</v>
      </c>
      <c r="L690" s="106" t="b">
        <v>0</v>
      </c>
    </row>
    <row r="691" spans="1:12" ht="15">
      <c r="A691" s="108" t="s">
        <v>772</v>
      </c>
      <c r="B691" s="106" t="s">
        <v>458</v>
      </c>
      <c r="C691" s="106">
        <v>2</v>
      </c>
      <c r="D691" s="110">
        <v>0.00023946464707665565</v>
      </c>
      <c r="E691" s="110">
        <v>0.9200407210236613</v>
      </c>
      <c r="F691" s="106" t="s">
        <v>2021</v>
      </c>
      <c r="G691" s="106" t="b">
        <v>0</v>
      </c>
      <c r="H691" s="106" t="b">
        <v>0</v>
      </c>
      <c r="I691" s="106" t="b">
        <v>0</v>
      </c>
      <c r="J691" s="106" t="b">
        <v>0</v>
      </c>
      <c r="K691" s="106" t="b">
        <v>0</v>
      </c>
      <c r="L691" s="106" t="b">
        <v>0</v>
      </c>
    </row>
    <row r="692" spans="1:12" ht="15">
      <c r="A692" s="108" t="s">
        <v>458</v>
      </c>
      <c r="B692" s="106" t="s">
        <v>519</v>
      </c>
      <c r="C692" s="106">
        <v>2</v>
      </c>
      <c r="D692" s="110">
        <v>0.00023946464707665565</v>
      </c>
      <c r="E692" s="110">
        <v>0.4420753562580835</v>
      </c>
      <c r="F692" s="106" t="s">
        <v>2021</v>
      </c>
      <c r="G692" s="106" t="b">
        <v>0</v>
      </c>
      <c r="H692" s="106" t="b">
        <v>0</v>
      </c>
      <c r="I692" s="106" t="b">
        <v>0</v>
      </c>
      <c r="J692" s="106" t="b">
        <v>0</v>
      </c>
      <c r="K692" s="106" t="b">
        <v>0</v>
      </c>
      <c r="L692" s="106" t="b">
        <v>0</v>
      </c>
    </row>
    <row r="693" spans="1:12" ht="15">
      <c r="A693" s="108" t="s">
        <v>519</v>
      </c>
      <c r="B693" s="106" t="s">
        <v>478</v>
      </c>
      <c r="C693" s="106">
        <v>2</v>
      </c>
      <c r="D693" s="110">
        <v>0.00023946464707665565</v>
      </c>
      <c r="E693" s="110">
        <v>1.5176176327300162</v>
      </c>
      <c r="F693" s="106" t="s">
        <v>2021</v>
      </c>
      <c r="G693" s="106" t="b">
        <v>0</v>
      </c>
      <c r="H693" s="106" t="b">
        <v>0</v>
      </c>
      <c r="I693" s="106" t="b">
        <v>0</v>
      </c>
      <c r="J693" s="106" t="b">
        <v>0</v>
      </c>
      <c r="K693" s="106" t="b">
        <v>0</v>
      </c>
      <c r="L693" s="106" t="b">
        <v>0</v>
      </c>
    </row>
    <row r="694" spans="1:12" ht="15">
      <c r="A694" s="108" t="s">
        <v>458</v>
      </c>
      <c r="B694" s="106" t="s">
        <v>1287</v>
      </c>
      <c r="C694" s="106">
        <v>2</v>
      </c>
      <c r="D694" s="110">
        <v>0.00023946464707665565</v>
      </c>
      <c r="E694" s="110">
        <v>1.220226606641727</v>
      </c>
      <c r="F694" s="106" t="s">
        <v>2021</v>
      </c>
      <c r="G694" s="106" t="b">
        <v>0</v>
      </c>
      <c r="H694" s="106" t="b">
        <v>0</v>
      </c>
      <c r="I694" s="106" t="b">
        <v>0</v>
      </c>
      <c r="J694" s="106" t="b">
        <v>0</v>
      </c>
      <c r="K694" s="106" t="b">
        <v>0</v>
      </c>
      <c r="L694" s="106" t="b">
        <v>0</v>
      </c>
    </row>
    <row r="695" spans="1:12" ht="15">
      <c r="A695" s="108" t="s">
        <v>475</v>
      </c>
      <c r="B695" s="106" t="s">
        <v>508</v>
      </c>
      <c r="C695" s="106">
        <v>2</v>
      </c>
      <c r="D695" s="110">
        <v>0.0002861504404488612</v>
      </c>
      <c r="E695" s="110">
        <v>1.4232797330941869</v>
      </c>
      <c r="F695" s="106" t="s">
        <v>2021</v>
      </c>
      <c r="G695" s="106" t="b">
        <v>0</v>
      </c>
      <c r="H695" s="106" t="b">
        <v>0</v>
      </c>
      <c r="I695" s="106" t="b">
        <v>0</v>
      </c>
      <c r="J695" s="106" t="b">
        <v>0</v>
      </c>
      <c r="K695" s="106" t="b">
        <v>0</v>
      </c>
      <c r="L695" s="106" t="b">
        <v>0</v>
      </c>
    </row>
    <row r="696" spans="1:12" ht="15">
      <c r="A696" s="108" t="s">
        <v>1907</v>
      </c>
      <c r="B696" s="106" t="s">
        <v>465</v>
      </c>
      <c r="C696" s="106">
        <v>2</v>
      </c>
      <c r="D696" s="110">
        <v>0.0002861504404488612</v>
      </c>
      <c r="E696" s="110">
        <v>2.2756161820323633</v>
      </c>
      <c r="F696" s="106" t="s">
        <v>2021</v>
      </c>
      <c r="G696" s="106" t="b">
        <v>0</v>
      </c>
      <c r="H696" s="106" t="b">
        <v>0</v>
      </c>
      <c r="I696" s="106" t="b">
        <v>0</v>
      </c>
      <c r="J696" s="106" t="b">
        <v>0</v>
      </c>
      <c r="K696" s="106" t="b">
        <v>0</v>
      </c>
      <c r="L696" s="106" t="b">
        <v>0</v>
      </c>
    </row>
    <row r="697" spans="1:12" ht="15">
      <c r="A697" s="108" t="s">
        <v>614</v>
      </c>
      <c r="B697" s="106" t="s">
        <v>264</v>
      </c>
      <c r="C697" s="106">
        <v>2</v>
      </c>
      <c r="D697" s="110">
        <v>0.0002861504404488612</v>
      </c>
      <c r="E697" s="110">
        <v>2.340969228656419</v>
      </c>
      <c r="F697" s="106" t="s">
        <v>2021</v>
      </c>
      <c r="G697" s="106" t="b">
        <v>0</v>
      </c>
      <c r="H697" s="106" t="b">
        <v>0</v>
      </c>
      <c r="I697" s="106" t="b">
        <v>0</v>
      </c>
      <c r="J697" s="106" t="b">
        <v>0</v>
      </c>
      <c r="K697" s="106" t="b">
        <v>0</v>
      </c>
      <c r="L697" s="106" t="b">
        <v>0</v>
      </c>
    </row>
    <row r="698" spans="1:12" ht="15">
      <c r="A698" s="108" t="s">
        <v>264</v>
      </c>
      <c r="B698" s="106" t="s">
        <v>508</v>
      </c>
      <c r="C698" s="106">
        <v>2</v>
      </c>
      <c r="D698" s="110">
        <v>0.0002861504404488612</v>
      </c>
      <c r="E698" s="110">
        <v>1.9206043739021363</v>
      </c>
      <c r="F698" s="106" t="s">
        <v>2021</v>
      </c>
      <c r="G698" s="106" t="b">
        <v>0</v>
      </c>
      <c r="H698" s="106" t="b">
        <v>0</v>
      </c>
      <c r="I698" s="106" t="b">
        <v>0</v>
      </c>
      <c r="J698" s="106" t="b">
        <v>0</v>
      </c>
      <c r="K698" s="106" t="b">
        <v>0</v>
      </c>
      <c r="L698" s="106" t="b">
        <v>0</v>
      </c>
    </row>
    <row r="699" spans="1:12" ht="15">
      <c r="A699" s="108" t="s">
        <v>474</v>
      </c>
      <c r="B699" s="106" t="s">
        <v>589</v>
      </c>
      <c r="C699" s="106">
        <v>2</v>
      </c>
      <c r="D699" s="110">
        <v>0.00023946464707665565</v>
      </c>
      <c r="E699" s="110">
        <v>1.7243097287581681</v>
      </c>
      <c r="F699" s="106" t="s">
        <v>2021</v>
      </c>
      <c r="G699" s="106" t="b">
        <v>0</v>
      </c>
      <c r="H699" s="106" t="b">
        <v>0</v>
      </c>
      <c r="I699" s="106" t="b">
        <v>0</v>
      </c>
      <c r="J699" s="106" t="b">
        <v>0</v>
      </c>
      <c r="K699" s="106" t="b">
        <v>0</v>
      </c>
      <c r="L699" s="106" t="b">
        <v>0</v>
      </c>
    </row>
    <row r="700" spans="1:12" ht="15">
      <c r="A700" s="108" t="s">
        <v>458</v>
      </c>
      <c r="B700" s="106" t="s">
        <v>691</v>
      </c>
      <c r="C700" s="106">
        <v>2</v>
      </c>
      <c r="D700" s="110">
        <v>0.00023946464707665565</v>
      </c>
      <c r="E700" s="110">
        <v>0.8522498213471328</v>
      </c>
      <c r="F700" s="106" t="s">
        <v>2021</v>
      </c>
      <c r="G700" s="106" t="b">
        <v>0</v>
      </c>
      <c r="H700" s="106" t="b">
        <v>0</v>
      </c>
      <c r="I700" s="106" t="b">
        <v>0</v>
      </c>
      <c r="J700" s="106" t="b">
        <v>0</v>
      </c>
      <c r="K700" s="106" t="b">
        <v>0</v>
      </c>
      <c r="L700" s="106" t="b">
        <v>0</v>
      </c>
    </row>
    <row r="701" spans="1:12" ht="15">
      <c r="A701" s="108" t="s">
        <v>1289</v>
      </c>
      <c r="B701" s="106" t="s">
        <v>264</v>
      </c>
      <c r="C701" s="106">
        <v>2</v>
      </c>
      <c r="D701" s="110">
        <v>0.0002861504404488612</v>
      </c>
      <c r="E701" s="110">
        <v>2.8180904833760816</v>
      </c>
      <c r="F701" s="106" t="s">
        <v>2021</v>
      </c>
      <c r="G701" s="106" t="b">
        <v>0</v>
      </c>
      <c r="H701" s="106" t="b">
        <v>0</v>
      </c>
      <c r="I701" s="106" t="b">
        <v>0</v>
      </c>
      <c r="J701" s="106" t="b">
        <v>0</v>
      </c>
      <c r="K701" s="106" t="b">
        <v>0</v>
      </c>
      <c r="L701" s="106" t="b">
        <v>0</v>
      </c>
    </row>
    <row r="702" spans="1:12" ht="15">
      <c r="A702" s="108" t="s">
        <v>270</v>
      </c>
      <c r="B702" s="106" t="s">
        <v>460</v>
      </c>
      <c r="C702" s="106">
        <v>2</v>
      </c>
      <c r="D702" s="110">
        <v>0.00023946464707665565</v>
      </c>
      <c r="E702" s="110">
        <v>0.09176041528230536</v>
      </c>
      <c r="F702" s="106" t="s">
        <v>2021</v>
      </c>
      <c r="G702" s="106" t="b">
        <v>0</v>
      </c>
      <c r="H702" s="106" t="b">
        <v>0</v>
      </c>
      <c r="I702" s="106" t="b">
        <v>0</v>
      </c>
      <c r="J702" s="106" t="b">
        <v>0</v>
      </c>
      <c r="K702" s="106" t="b">
        <v>0</v>
      </c>
      <c r="L702" s="106" t="b">
        <v>0</v>
      </c>
    </row>
    <row r="703" spans="1:12" ht="15">
      <c r="A703" s="108" t="s">
        <v>793</v>
      </c>
      <c r="B703" s="106" t="s">
        <v>478</v>
      </c>
      <c r="C703" s="106">
        <v>2</v>
      </c>
      <c r="D703" s="110">
        <v>0.0002861504404488612</v>
      </c>
      <c r="E703" s="110">
        <v>2.0974012293468265</v>
      </c>
      <c r="F703" s="106" t="s">
        <v>2021</v>
      </c>
      <c r="G703" s="106" t="b">
        <v>0</v>
      </c>
      <c r="H703" s="106" t="b">
        <v>0</v>
      </c>
      <c r="I703" s="106" t="b">
        <v>0</v>
      </c>
      <c r="J703" s="106" t="b">
        <v>0</v>
      </c>
      <c r="K703" s="106" t="b">
        <v>0</v>
      </c>
      <c r="L703" s="106" t="b">
        <v>0</v>
      </c>
    </row>
    <row r="704" spans="1:12" ht="15">
      <c r="A704" s="108" t="s">
        <v>458</v>
      </c>
      <c r="B704" s="106" t="s">
        <v>786</v>
      </c>
      <c r="C704" s="106">
        <v>2</v>
      </c>
      <c r="D704" s="110">
        <v>0.00023946464707665565</v>
      </c>
      <c r="E704" s="110">
        <v>0.9983778570253709</v>
      </c>
      <c r="F704" s="106" t="s">
        <v>2021</v>
      </c>
      <c r="G704" s="106" t="b">
        <v>0</v>
      </c>
      <c r="H704" s="106" t="b">
        <v>0</v>
      </c>
      <c r="I704" s="106" t="b">
        <v>0</v>
      </c>
      <c r="J704" s="106" t="b">
        <v>0</v>
      </c>
      <c r="K704" s="106" t="b">
        <v>0</v>
      </c>
      <c r="L704" s="106" t="b">
        <v>0</v>
      </c>
    </row>
    <row r="705" spans="1:12" ht="15">
      <c r="A705" s="108" t="s">
        <v>477</v>
      </c>
      <c r="B705" s="106" t="s">
        <v>592</v>
      </c>
      <c r="C705" s="106">
        <v>2</v>
      </c>
      <c r="D705" s="110">
        <v>0.00023946464707665565</v>
      </c>
      <c r="E705" s="110">
        <v>1.75497854852462</v>
      </c>
      <c r="F705" s="106" t="s">
        <v>2021</v>
      </c>
      <c r="G705" s="106" t="b">
        <v>0</v>
      </c>
      <c r="H705" s="106" t="b">
        <v>0</v>
      </c>
      <c r="I705" s="106" t="b">
        <v>0</v>
      </c>
      <c r="J705" s="106" t="b">
        <v>0</v>
      </c>
      <c r="K705" s="106" t="b">
        <v>0</v>
      </c>
      <c r="L705" s="106" t="b">
        <v>0</v>
      </c>
    </row>
    <row r="706" spans="1:12" ht="15">
      <c r="A706" s="108" t="s">
        <v>574</v>
      </c>
      <c r="B706" s="106" t="s">
        <v>748</v>
      </c>
      <c r="C706" s="106">
        <v>2</v>
      </c>
      <c r="D706" s="110">
        <v>0.00023946464707665565</v>
      </c>
      <c r="E706" s="110">
        <v>2.551822593971312</v>
      </c>
      <c r="F706" s="106" t="s">
        <v>2021</v>
      </c>
      <c r="G706" s="106" t="b">
        <v>0</v>
      </c>
      <c r="H706" s="106" t="b">
        <v>0</v>
      </c>
      <c r="I706" s="106" t="b">
        <v>0</v>
      </c>
      <c r="J706" s="106" t="b">
        <v>0</v>
      </c>
      <c r="K706" s="106" t="b">
        <v>0</v>
      </c>
      <c r="L706" s="106" t="b">
        <v>0</v>
      </c>
    </row>
    <row r="707" spans="1:12" ht="15">
      <c r="A707" s="108" t="s">
        <v>458</v>
      </c>
      <c r="B707" s="106" t="s">
        <v>1295</v>
      </c>
      <c r="C707" s="106">
        <v>2</v>
      </c>
      <c r="D707" s="110">
        <v>0.00023946464707665565</v>
      </c>
      <c r="E707" s="110">
        <v>1.220226606641727</v>
      </c>
      <c r="F707" s="106" t="s">
        <v>2021</v>
      </c>
      <c r="G707" s="106" t="b">
        <v>0</v>
      </c>
      <c r="H707" s="106" t="b">
        <v>0</v>
      </c>
      <c r="I707" s="106" t="b">
        <v>0</v>
      </c>
      <c r="J707" s="106" t="b">
        <v>0</v>
      </c>
      <c r="K707" s="106" t="b">
        <v>0</v>
      </c>
      <c r="L707" s="106" t="b">
        <v>0</v>
      </c>
    </row>
    <row r="708" spans="1:12" ht="15">
      <c r="A708" s="108" t="s">
        <v>500</v>
      </c>
      <c r="B708" s="106" t="s">
        <v>483</v>
      </c>
      <c r="C708" s="106">
        <v>2</v>
      </c>
      <c r="D708" s="110">
        <v>0.00023946464707665565</v>
      </c>
      <c r="E708" s="110">
        <v>1.4676436577681775</v>
      </c>
      <c r="F708" s="106" t="s">
        <v>2021</v>
      </c>
      <c r="G708" s="106" t="b">
        <v>0</v>
      </c>
      <c r="H708" s="106" t="b">
        <v>0</v>
      </c>
      <c r="I708" s="106" t="b">
        <v>0</v>
      </c>
      <c r="J708" s="106" t="b">
        <v>0</v>
      </c>
      <c r="K708" s="106" t="b">
        <v>0</v>
      </c>
      <c r="L708" s="106" t="b">
        <v>0</v>
      </c>
    </row>
    <row r="709" spans="1:12" ht="15">
      <c r="A709" s="108" t="s">
        <v>458</v>
      </c>
      <c r="B709" s="106" t="s">
        <v>1115</v>
      </c>
      <c r="C709" s="106">
        <v>2</v>
      </c>
      <c r="D709" s="110">
        <v>0.00023946464707665565</v>
      </c>
      <c r="E709" s="110">
        <v>1.220226606641727</v>
      </c>
      <c r="F709" s="106" t="s">
        <v>2021</v>
      </c>
      <c r="G709" s="106" t="b">
        <v>0</v>
      </c>
      <c r="H709" s="106" t="b">
        <v>0</v>
      </c>
      <c r="I709" s="106" t="b">
        <v>0</v>
      </c>
      <c r="J709" s="106" t="b">
        <v>0</v>
      </c>
      <c r="K709" s="106" t="b">
        <v>0</v>
      </c>
      <c r="L709" s="106" t="b">
        <v>0</v>
      </c>
    </row>
    <row r="710" spans="1:12" ht="15">
      <c r="A710" s="108" t="s">
        <v>774</v>
      </c>
      <c r="B710" s="106" t="s">
        <v>665</v>
      </c>
      <c r="C710" s="106">
        <v>2</v>
      </c>
      <c r="D710" s="110">
        <v>0.0002861504404488612</v>
      </c>
      <c r="E710" s="110">
        <v>2.7279138530269935</v>
      </c>
      <c r="F710" s="106" t="s">
        <v>2021</v>
      </c>
      <c r="G710" s="106" t="b">
        <v>0</v>
      </c>
      <c r="H710" s="106" t="b">
        <v>0</v>
      </c>
      <c r="I710" s="106" t="b">
        <v>0</v>
      </c>
      <c r="J710" s="106" t="b">
        <v>0</v>
      </c>
      <c r="K710" s="106" t="b">
        <v>0</v>
      </c>
      <c r="L710" s="106" t="b">
        <v>0</v>
      </c>
    </row>
    <row r="711" spans="1:12" ht="15">
      <c r="A711" s="108" t="s">
        <v>578</v>
      </c>
      <c r="B711" s="106" t="s">
        <v>685</v>
      </c>
      <c r="C711" s="106">
        <v>2</v>
      </c>
      <c r="D711" s="110">
        <v>0.00023946464707665565</v>
      </c>
      <c r="E711" s="110">
        <v>2.522664365230099</v>
      </c>
      <c r="F711" s="106" t="s">
        <v>2021</v>
      </c>
      <c r="G711" s="106" t="b">
        <v>0</v>
      </c>
      <c r="H711" s="106" t="b">
        <v>0</v>
      </c>
      <c r="I711" s="106" t="b">
        <v>0</v>
      </c>
      <c r="J711" s="106" t="b">
        <v>0</v>
      </c>
      <c r="K711" s="106" t="b">
        <v>0</v>
      </c>
      <c r="L711" s="106" t="b">
        <v>0</v>
      </c>
    </row>
    <row r="712" spans="1:12" ht="15">
      <c r="A712" s="108" t="s">
        <v>1936</v>
      </c>
      <c r="B712" s="106" t="s">
        <v>1232</v>
      </c>
      <c r="C712" s="106">
        <v>2</v>
      </c>
      <c r="D712" s="110">
        <v>0.00023946464707665565</v>
      </c>
      <c r="E712" s="110">
        <v>3.631003840018937</v>
      </c>
      <c r="F712" s="106" t="s">
        <v>2021</v>
      </c>
      <c r="G712" s="106" t="b">
        <v>0</v>
      </c>
      <c r="H712" s="106" t="b">
        <v>0</v>
      </c>
      <c r="I712" s="106" t="b">
        <v>0</v>
      </c>
      <c r="J712" s="106" t="b">
        <v>0</v>
      </c>
      <c r="K712" s="106" t="b">
        <v>0</v>
      </c>
      <c r="L712" s="106" t="b">
        <v>0</v>
      </c>
    </row>
    <row r="713" spans="1:12" ht="15">
      <c r="A713" s="108" t="s">
        <v>1271</v>
      </c>
      <c r="B713" s="106" t="s">
        <v>249</v>
      </c>
      <c r="C713" s="106">
        <v>2</v>
      </c>
      <c r="D713" s="110">
        <v>0.0002861504404488612</v>
      </c>
      <c r="E713" s="110">
        <v>2.8528525896352934</v>
      </c>
      <c r="F713" s="106" t="s">
        <v>2021</v>
      </c>
      <c r="G713" s="106" t="b">
        <v>0</v>
      </c>
      <c r="H713" s="106" t="b">
        <v>0</v>
      </c>
      <c r="I713" s="106" t="b">
        <v>0</v>
      </c>
      <c r="J713" s="106" t="b">
        <v>0</v>
      </c>
      <c r="K713" s="106" t="b">
        <v>0</v>
      </c>
      <c r="L713" s="106" t="b">
        <v>0</v>
      </c>
    </row>
    <row r="714" spans="1:12" ht="15">
      <c r="A714" s="108" t="s">
        <v>853</v>
      </c>
      <c r="B714" s="106" t="s">
        <v>458</v>
      </c>
      <c r="C714" s="106">
        <v>2</v>
      </c>
      <c r="D714" s="110">
        <v>0.00023946464707665565</v>
      </c>
      <c r="E714" s="110">
        <v>0.9992219670712861</v>
      </c>
      <c r="F714" s="106" t="s">
        <v>2021</v>
      </c>
      <c r="G714" s="106" t="b">
        <v>0</v>
      </c>
      <c r="H714" s="106" t="b">
        <v>0</v>
      </c>
      <c r="I714" s="106" t="b">
        <v>0</v>
      </c>
      <c r="J714" s="106" t="b">
        <v>0</v>
      </c>
      <c r="K714" s="106" t="b">
        <v>0</v>
      </c>
      <c r="L714" s="106" t="b">
        <v>0</v>
      </c>
    </row>
    <row r="715" spans="1:12" ht="15">
      <c r="A715" s="108" t="s">
        <v>483</v>
      </c>
      <c r="B715" s="106" t="s">
        <v>634</v>
      </c>
      <c r="C715" s="106">
        <v>2</v>
      </c>
      <c r="D715" s="110">
        <v>0.00023946464707665565</v>
      </c>
      <c r="E715" s="110">
        <v>1.8751289843464456</v>
      </c>
      <c r="F715" s="106" t="s">
        <v>2021</v>
      </c>
      <c r="G715" s="106" t="b">
        <v>0</v>
      </c>
      <c r="H715" s="106" t="b">
        <v>0</v>
      </c>
      <c r="I715" s="106" t="b">
        <v>0</v>
      </c>
      <c r="J715" s="106" t="b">
        <v>0</v>
      </c>
      <c r="K715" s="106" t="b">
        <v>0</v>
      </c>
      <c r="L715" s="106" t="b">
        <v>0</v>
      </c>
    </row>
    <row r="716" spans="1:12" ht="15">
      <c r="A716" s="108" t="s">
        <v>634</v>
      </c>
      <c r="B716" s="106" t="s">
        <v>829</v>
      </c>
      <c r="C716" s="106">
        <v>2</v>
      </c>
      <c r="D716" s="110">
        <v>0.0002861504404488612</v>
      </c>
      <c r="E716" s="110">
        <v>2.7559425766272367</v>
      </c>
      <c r="F716" s="106" t="s">
        <v>2021</v>
      </c>
      <c r="G716" s="106" t="b">
        <v>0</v>
      </c>
      <c r="H716" s="106" t="b">
        <v>0</v>
      </c>
      <c r="I716" s="106" t="b">
        <v>0</v>
      </c>
      <c r="J716" s="106" t="b">
        <v>0</v>
      </c>
      <c r="K716" s="106" t="b">
        <v>0</v>
      </c>
      <c r="L716" s="106" t="b">
        <v>0</v>
      </c>
    </row>
    <row r="717" spans="1:12" ht="15">
      <c r="A717" s="108" t="s">
        <v>829</v>
      </c>
      <c r="B717" s="106" t="s">
        <v>270</v>
      </c>
      <c r="C717" s="106">
        <v>2</v>
      </c>
      <c r="D717" s="110">
        <v>0.0002861504404488612</v>
      </c>
      <c r="E717" s="110">
        <v>1.631003840018937</v>
      </c>
      <c r="F717" s="106" t="s">
        <v>2021</v>
      </c>
      <c r="G717" s="106" t="b">
        <v>0</v>
      </c>
      <c r="H717" s="106" t="b">
        <v>0</v>
      </c>
      <c r="I717" s="106" t="b">
        <v>0</v>
      </c>
      <c r="J717" s="106" t="b">
        <v>0</v>
      </c>
      <c r="K717" s="106" t="b">
        <v>0</v>
      </c>
      <c r="L717" s="106" t="b">
        <v>0</v>
      </c>
    </row>
    <row r="718" spans="1:12" ht="15">
      <c r="A718" s="108" t="s">
        <v>520</v>
      </c>
      <c r="B718" s="106" t="s">
        <v>582</v>
      </c>
      <c r="C718" s="106">
        <v>2</v>
      </c>
      <c r="D718" s="110">
        <v>0.00023946464707665565</v>
      </c>
      <c r="E718" s="110">
        <v>2.1124899001410498</v>
      </c>
      <c r="F718" s="106" t="s">
        <v>2021</v>
      </c>
      <c r="G718" s="106" t="b">
        <v>0</v>
      </c>
      <c r="H718" s="106" t="b">
        <v>0</v>
      </c>
      <c r="I718" s="106" t="b">
        <v>0</v>
      </c>
      <c r="J718" s="106" t="b">
        <v>0</v>
      </c>
      <c r="K718" s="106" t="b">
        <v>0</v>
      </c>
      <c r="L718" s="106" t="b">
        <v>0</v>
      </c>
    </row>
    <row r="719" spans="1:12" ht="15">
      <c r="A719" s="108" t="s">
        <v>634</v>
      </c>
      <c r="B719" s="106" t="s">
        <v>1940</v>
      </c>
      <c r="C719" s="106">
        <v>2</v>
      </c>
      <c r="D719" s="110">
        <v>0.0002861504404488612</v>
      </c>
      <c r="E719" s="110">
        <v>3.1538825852992747</v>
      </c>
      <c r="F719" s="106" t="s">
        <v>2021</v>
      </c>
      <c r="G719" s="106" t="b">
        <v>0</v>
      </c>
      <c r="H719" s="106" t="b">
        <v>0</v>
      </c>
      <c r="I719" s="106" t="b">
        <v>0</v>
      </c>
      <c r="J719" s="106" t="b">
        <v>0</v>
      </c>
      <c r="K719" s="106" t="b">
        <v>0</v>
      </c>
      <c r="L719" s="106" t="b">
        <v>0</v>
      </c>
    </row>
    <row r="720" spans="1:12" ht="15">
      <c r="A720" s="108" t="s">
        <v>1940</v>
      </c>
      <c r="B720" s="106" t="s">
        <v>468</v>
      </c>
      <c r="C720" s="106">
        <v>2</v>
      </c>
      <c r="D720" s="110">
        <v>0.0002861504404488612</v>
      </c>
      <c r="E720" s="110">
        <v>2.337273083096455</v>
      </c>
      <c r="F720" s="106" t="s">
        <v>2021</v>
      </c>
      <c r="G720" s="106" t="b">
        <v>0</v>
      </c>
      <c r="H720" s="106" t="b">
        <v>0</v>
      </c>
      <c r="I720" s="106" t="b">
        <v>0</v>
      </c>
      <c r="J720" s="106" t="b">
        <v>0</v>
      </c>
      <c r="K720" s="106" t="b">
        <v>0</v>
      </c>
      <c r="L720" s="106" t="b">
        <v>0</v>
      </c>
    </row>
    <row r="721" spans="1:12" ht="15">
      <c r="A721" s="108" t="s">
        <v>533</v>
      </c>
      <c r="B721" s="106" t="s">
        <v>1297</v>
      </c>
      <c r="C721" s="106">
        <v>2</v>
      </c>
      <c r="D721" s="110">
        <v>0.0002861504404488612</v>
      </c>
      <c r="E721" s="110">
        <v>2.7279138530269935</v>
      </c>
      <c r="F721" s="106" t="s">
        <v>2021</v>
      </c>
      <c r="G721" s="106" t="b">
        <v>0</v>
      </c>
      <c r="H721" s="106" t="b">
        <v>0</v>
      </c>
      <c r="I721" s="106" t="b">
        <v>0</v>
      </c>
      <c r="J721" s="106" t="b">
        <v>0</v>
      </c>
      <c r="K721" s="106" t="b">
        <v>0</v>
      </c>
      <c r="L721" s="106" t="b">
        <v>0</v>
      </c>
    </row>
    <row r="722" spans="1:12" ht="15">
      <c r="A722" s="108" t="s">
        <v>661</v>
      </c>
      <c r="B722" s="106" t="s">
        <v>1941</v>
      </c>
      <c r="C722" s="106">
        <v>2</v>
      </c>
      <c r="D722" s="110">
        <v>0.0002861504404488612</v>
      </c>
      <c r="E722" s="110">
        <v>3.2050351077466557</v>
      </c>
      <c r="F722" s="106" t="s">
        <v>2021</v>
      </c>
      <c r="G722" s="106" t="b">
        <v>0</v>
      </c>
      <c r="H722" s="106" t="b">
        <v>0</v>
      </c>
      <c r="I722" s="106" t="b">
        <v>0</v>
      </c>
      <c r="J722" s="106" t="b">
        <v>0</v>
      </c>
      <c r="K722" s="106" t="b">
        <v>0</v>
      </c>
      <c r="L722" s="106" t="b">
        <v>0</v>
      </c>
    </row>
    <row r="723" spans="1:12" ht="15">
      <c r="A723" s="108" t="s">
        <v>1941</v>
      </c>
      <c r="B723" s="106" t="s">
        <v>460</v>
      </c>
      <c r="C723" s="106">
        <v>2</v>
      </c>
      <c r="D723" s="110">
        <v>0.0002861504404488612</v>
      </c>
      <c r="E723" s="110">
        <v>1.8626124269244497</v>
      </c>
      <c r="F723" s="106" t="s">
        <v>2021</v>
      </c>
      <c r="G723" s="106" t="b">
        <v>0</v>
      </c>
      <c r="H723" s="106" t="b">
        <v>0</v>
      </c>
      <c r="I723" s="106" t="b">
        <v>0</v>
      </c>
      <c r="J723" s="106" t="b">
        <v>0</v>
      </c>
      <c r="K723" s="106" t="b">
        <v>0</v>
      </c>
      <c r="L723" s="106" t="b">
        <v>0</v>
      </c>
    </row>
    <row r="724" spans="1:12" ht="15">
      <c r="A724" s="108" t="s">
        <v>249</v>
      </c>
      <c r="B724" s="106" t="s">
        <v>468</v>
      </c>
      <c r="C724" s="106">
        <v>2</v>
      </c>
      <c r="D724" s="110">
        <v>0.0002861504404488612</v>
      </c>
      <c r="E724" s="110">
        <v>1.5969103936022113</v>
      </c>
      <c r="F724" s="106" t="s">
        <v>2021</v>
      </c>
      <c r="G724" s="106" t="b">
        <v>0</v>
      </c>
      <c r="H724" s="106" t="b">
        <v>0</v>
      </c>
      <c r="I724" s="106" t="b">
        <v>0</v>
      </c>
      <c r="J724" s="106" t="b">
        <v>0</v>
      </c>
      <c r="K724" s="106" t="b">
        <v>0</v>
      </c>
      <c r="L724" s="106" t="b">
        <v>0</v>
      </c>
    </row>
    <row r="725" spans="1:12" ht="15">
      <c r="A725" s="108" t="s">
        <v>468</v>
      </c>
      <c r="B725" s="106" t="s">
        <v>1943</v>
      </c>
      <c r="C725" s="106">
        <v>2</v>
      </c>
      <c r="D725" s="110">
        <v>0.0002861504404488612</v>
      </c>
      <c r="E725" s="110">
        <v>2.337273083096455</v>
      </c>
      <c r="F725" s="106" t="s">
        <v>2021</v>
      </c>
      <c r="G725" s="106" t="b">
        <v>0</v>
      </c>
      <c r="H725" s="106" t="b">
        <v>0</v>
      </c>
      <c r="I725" s="106" t="b">
        <v>0</v>
      </c>
      <c r="J725" s="106" t="b">
        <v>0</v>
      </c>
      <c r="K725" s="106" t="b">
        <v>0</v>
      </c>
      <c r="L725" s="106" t="b">
        <v>0</v>
      </c>
    </row>
    <row r="726" spans="1:12" ht="15">
      <c r="A726" s="108" t="s">
        <v>1943</v>
      </c>
      <c r="B726" s="106" t="s">
        <v>497</v>
      </c>
      <c r="C726" s="106">
        <v>2</v>
      </c>
      <c r="D726" s="110">
        <v>0.0002861504404488612</v>
      </c>
      <c r="E726" s="110">
        <v>2.7279138530269935</v>
      </c>
      <c r="F726" s="106" t="s">
        <v>2021</v>
      </c>
      <c r="G726" s="106" t="b">
        <v>0</v>
      </c>
      <c r="H726" s="106" t="b">
        <v>0</v>
      </c>
      <c r="I726" s="106" t="b">
        <v>0</v>
      </c>
      <c r="J726" s="106" t="b">
        <v>0</v>
      </c>
      <c r="K726" s="106" t="b">
        <v>0</v>
      </c>
      <c r="L726" s="106" t="b">
        <v>0</v>
      </c>
    </row>
    <row r="727" spans="1:12" ht="15">
      <c r="A727" s="108" t="s">
        <v>460</v>
      </c>
      <c r="B727" s="106" t="s">
        <v>1174</v>
      </c>
      <c r="C727" s="106">
        <v>2</v>
      </c>
      <c r="D727" s="110">
        <v>0.00023946464707665565</v>
      </c>
      <c r="E727" s="110">
        <v>1.6865211678687684</v>
      </c>
      <c r="F727" s="106" t="s">
        <v>2021</v>
      </c>
      <c r="G727" s="106" t="b">
        <v>0</v>
      </c>
      <c r="H727" s="106" t="b">
        <v>0</v>
      </c>
      <c r="I727" s="106" t="b">
        <v>0</v>
      </c>
      <c r="J727" s="106" t="b">
        <v>0</v>
      </c>
      <c r="K727" s="106" t="b">
        <v>0</v>
      </c>
      <c r="L727" s="106" t="b">
        <v>0</v>
      </c>
    </row>
    <row r="728" spans="1:12" ht="15">
      <c r="A728" s="108" t="s">
        <v>458</v>
      </c>
      <c r="B728" s="106" t="s">
        <v>497</v>
      </c>
      <c r="C728" s="106">
        <v>2</v>
      </c>
      <c r="D728" s="110">
        <v>0.0002861504404488612</v>
      </c>
      <c r="E728" s="110">
        <v>0.31713661964978357</v>
      </c>
      <c r="F728" s="106" t="s">
        <v>2021</v>
      </c>
      <c r="G728" s="106" t="b">
        <v>0</v>
      </c>
      <c r="H728" s="106" t="b">
        <v>0</v>
      </c>
      <c r="I728" s="106" t="b">
        <v>0</v>
      </c>
      <c r="J728" s="106" t="b">
        <v>0</v>
      </c>
      <c r="K728" s="106" t="b">
        <v>0</v>
      </c>
      <c r="L728" s="106" t="b">
        <v>0</v>
      </c>
    </row>
    <row r="729" spans="1:12" ht="15">
      <c r="A729" s="108" t="s">
        <v>821</v>
      </c>
      <c r="B729" s="106" t="s">
        <v>466</v>
      </c>
      <c r="C729" s="106">
        <v>2</v>
      </c>
      <c r="D729" s="110">
        <v>0.0002861504404488612</v>
      </c>
      <c r="E729" s="110">
        <v>1.8841102833657353</v>
      </c>
      <c r="F729" s="106" t="s">
        <v>2021</v>
      </c>
      <c r="G729" s="106" t="b">
        <v>0</v>
      </c>
      <c r="H729" s="106" t="b">
        <v>0</v>
      </c>
      <c r="I729" s="106" t="b">
        <v>0</v>
      </c>
      <c r="J729" s="106" t="b">
        <v>0</v>
      </c>
      <c r="K729" s="106" t="b">
        <v>0</v>
      </c>
      <c r="L729" s="106" t="b">
        <v>0</v>
      </c>
    </row>
    <row r="730" spans="1:12" ht="15">
      <c r="A730" s="108" t="s">
        <v>645</v>
      </c>
      <c r="B730" s="106" t="s">
        <v>458</v>
      </c>
      <c r="C730" s="106">
        <v>2</v>
      </c>
      <c r="D730" s="110">
        <v>0.00023946464707665565</v>
      </c>
      <c r="E730" s="110">
        <v>0.7951019844153613</v>
      </c>
      <c r="F730" s="106" t="s">
        <v>2021</v>
      </c>
      <c r="G730" s="106" t="b">
        <v>0</v>
      </c>
      <c r="H730" s="106" t="b">
        <v>0</v>
      </c>
      <c r="I730" s="106" t="b">
        <v>0</v>
      </c>
      <c r="J730" s="106" t="b">
        <v>0</v>
      </c>
      <c r="K730" s="106" t="b">
        <v>0</v>
      </c>
      <c r="L730" s="106" t="b">
        <v>0</v>
      </c>
    </row>
    <row r="731" spans="1:12" ht="15">
      <c r="A731" s="108" t="s">
        <v>640</v>
      </c>
      <c r="B731" s="106" t="s">
        <v>825</v>
      </c>
      <c r="C731" s="106">
        <v>2</v>
      </c>
      <c r="D731" s="110">
        <v>0.0002861504404488612</v>
      </c>
      <c r="E731" s="110">
        <v>2.807095099074618</v>
      </c>
      <c r="F731" s="106" t="s">
        <v>2021</v>
      </c>
      <c r="G731" s="106" t="b">
        <v>0</v>
      </c>
      <c r="H731" s="106" t="b">
        <v>0</v>
      </c>
      <c r="I731" s="106" t="b">
        <v>0</v>
      </c>
      <c r="J731" s="106" t="b">
        <v>0</v>
      </c>
      <c r="K731" s="106" t="b">
        <v>0</v>
      </c>
      <c r="L731" s="106" t="b">
        <v>0</v>
      </c>
    </row>
    <row r="732" spans="1:12" ht="15">
      <c r="A732" s="108" t="s">
        <v>657</v>
      </c>
      <c r="B732" s="106" t="s">
        <v>459</v>
      </c>
      <c r="C732" s="106">
        <v>2</v>
      </c>
      <c r="D732" s="110">
        <v>0.0002861504404488612</v>
      </c>
      <c r="E732" s="110">
        <v>1.0077545496210365</v>
      </c>
      <c r="F732" s="106" t="s">
        <v>2021</v>
      </c>
      <c r="G732" s="106" t="b">
        <v>0</v>
      </c>
      <c r="H732" s="106" t="b">
        <v>0</v>
      </c>
      <c r="I732" s="106" t="b">
        <v>0</v>
      </c>
      <c r="J732" s="106" t="b">
        <v>0</v>
      </c>
      <c r="K732" s="106" t="b">
        <v>0</v>
      </c>
      <c r="L732" s="106" t="b">
        <v>0</v>
      </c>
    </row>
    <row r="733" spans="1:12" ht="15">
      <c r="A733" s="108" t="s">
        <v>460</v>
      </c>
      <c r="B733" s="106" t="s">
        <v>1948</v>
      </c>
      <c r="C733" s="106">
        <v>2</v>
      </c>
      <c r="D733" s="110">
        <v>0.0002861504404488612</v>
      </c>
      <c r="E733" s="110">
        <v>1.8626124269244497</v>
      </c>
      <c r="F733" s="106" t="s">
        <v>2021</v>
      </c>
      <c r="G733" s="106" t="b">
        <v>0</v>
      </c>
      <c r="H733" s="106" t="b">
        <v>0</v>
      </c>
      <c r="I733" s="106" t="b">
        <v>0</v>
      </c>
      <c r="J733" s="106" t="b">
        <v>0</v>
      </c>
      <c r="K733" s="106" t="b">
        <v>0</v>
      </c>
      <c r="L733" s="106" t="b">
        <v>0</v>
      </c>
    </row>
    <row r="734" spans="1:12" ht="15">
      <c r="A734" s="108" t="s">
        <v>1948</v>
      </c>
      <c r="B734" s="106" t="s">
        <v>1949</v>
      </c>
      <c r="C734" s="106">
        <v>2</v>
      </c>
      <c r="D734" s="110">
        <v>0.0002861504404488612</v>
      </c>
      <c r="E734" s="110">
        <v>3.807095099074618</v>
      </c>
      <c r="F734" s="106" t="s">
        <v>2021</v>
      </c>
      <c r="G734" s="106" t="b">
        <v>0</v>
      </c>
      <c r="H734" s="106" t="b">
        <v>0</v>
      </c>
      <c r="I734" s="106" t="b">
        <v>0</v>
      </c>
      <c r="J734" s="106" t="b">
        <v>0</v>
      </c>
      <c r="K734" s="106" t="b">
        <v>0</v>
      </c>
      <c r="L734" s="106" t="b">
        <v>0</v>
      </c>
    </row>
    <row r="735" spans="1:12" ht="15">
      <c r="A735" s="108" t="s">
        <v>581</v>
      </c>
      <c r="B735" s="106" t="s">
        <v>1951</v>
      </c>
      <c r="C735" s="106">
        <v>2</v>
      </c>
      <c r="D735" s="110">
        <v>0.0002861504404488612</v>
      </c>
      <c r="E735" s="110">
        <v>3.0667324095803745</v>
      </c>
      <c r="F735" s="106" t="s">
        <v>2021</v>
      </c>
      <c r="G735" s="106" t="b">
        <v>0</v>
      </c>
      <c r="H735" s="106" t="b">
        <v>0</v>
      </c>
      <c r="I735" s="106" t="b">
        <v>0</v>
      </c>
      <c r="J735" s="106" t="b">
        <v>0</v>
      </c>
      <c r="K735" s="106" t="b">
        <v>0</v>
      </c>
      <c r="L735" s="106" t="b">
        <v>0</v>
      </c>
    </row>
    <row r="736" spans="1:12" ht="15">
      <c r="A736" s="108" t="s">
        <v>1955</v>
      </c>
      <c r="B736" s="106" t="s">
        <v>506</v>
      </c>
      <c r="C736" s="106">
        <v>2</v>
      </c>
      <c r="D736" s="110">
        <v>0.0002861504404488612</v>
      </c>
      <c r="E736" s="110">
        <v>2.7657024139163933</v>
      </c>
      <c r="F736" s="106" t="s">
        <v>2021</v>
      </c>
      <c r="G736" s="106" t="b">
        <v>0</v>
      </c>
      <c r="H736" s="106" t="b">
        <v>0</v>
      </c>
      <c r="I736" s="106" t="b">
        <v>0</v>
      </c>
      <c r="J736" s="106" t="b">
        <v>0</v>
      </c>
      <c r="K736" s="106" t="b">
        <v>0</v>
      </c>
      <c r="L736" s="106" t="b">
        <v>0</v>
      </c>
    </row>
    <row r="737" spans="1:12" ht="15">
      <c r="A737" s="108" t="s">
        <v>783</v>
      </c>
      <c r="B737" s="106" t="s">
        <v>460</v>
      </c>
      <c r="C737" s="106">
        <v>2</v>
      </c>
      <c r="D737" s="110">
        <v>0.0002861504404488612</v>
      </c>
      <c r="E737" s="110">
        <v>1.3854911722047871</v>
      </c>
      <c r="F737" s="106" t="s">
        <v>2021</v>
      </c>
      <c r="G737" s="106" t="b">
        <v>0</v>
      </c>
      <c r="H737" s="106" t="b">
        <v>0</v>
      </c>
      <c r="I737" s="106" t="b">
        <v>0</v>
      </c>
      <c r="J737" s="106" t="b">
        <v>0</v>
      </c>
      <c r="K737" s="106" t="b">
        <v>0</v>
      </c>
      <c r="L737" s="106" t="b">
        <v>0</v>
      </c>
    </row>
    <row r="738" spans="1:12" ht="15">
      <c r="A738" s="108" t="s">
        <v>805</v>
      </c>
      <c r="B738" s="106" t="s">
        <v>931</v>
      </c>
      <c r="C738" s="106">
        <v>2</v>
      </c>
      <c r="D738" s="110">
        <v>0.0002861504404488612</v>
      </c>
      <c r="E738" s="110">
        <v>3.1081250947385994</v>
      </c>
      <c r="F738" s="106" t="s">
        <v>2021</v>
      </c>
      <c r="G738" s="106" t="b">
        <v>0</v>
      </c>
      <c r="H738" s="106" t="b">
        <v>0</v>
      </c>
      <c r="I738" s="106" t="b">
        <v>0</v>
      </c>
      <c r="J738" s="106" t="b">
        <v>0</v>
      </c>
      <c r="K738" s="106" t="b">
        <v>0</v>
      </c>
      <c r="L738" s="106" t="b">
        <v>0</v>
      </c>
    </row>
    <row r="739" spans="1:12" ht="15">
      <c r="A739" s="108" t="s">
        <v>856</v>
      </c>
      <c r="B739" s="106" t="s">
        <v>1008</v>
      </c>
      <c r="C739" s="106">
        <v>2</v>
      </c>
      <c r="D739" s="110">
        <v>0.0002861504404488612</v>
      </c>
      <c r="E739" s="110">
        <v>3.1081250947385994</v>
      </c>
      <c r="F739" s="106" t="s">
        <v>2021</v>
      </c>
      <c r="G739" s="106" t="b">
        <v>0</v>
      </c>
      <c r="H739" s="106" t="b">
        <v>0</v>
      </c>
      <c r="I739" s="106" t="b">
        <v>0</v>
      </c>
      <c r="J739" s="106" t="b">
        <v>0</v>
      </c>
      <c r="K739" s="106" t="b">
        <v>0</v>
      </c>
      <c r="L739" s="106" t="b">
        <v>0</v>
      </c>
    </row>
    <row r="740" spans="1:12" ht="15">
      <c r="A740" s="108" t="s">
        <v>1957</v>
      </c>
      <c r="B740" s="106" t="s">
        <v>843</v>
      </c>
      <c r="C740" s="106">
        <v>2</v>
      </c>
      <c r="D740" s="110">
        <v>0.0002861504404488612</v>
      </c>
      <c r="E740" s="110">
        <v>3.4091550904025807</v>
      </c>
      <c r="F740" s="106" t="s">
        <v>2021</v>
      </c>
      <c r="G740" s="106" t="b">
        <v>0</v>
      </c>
      <c r="H740" s="106" t="b">
        <v>0</v>
      </c>
      <c r="I740" s="106" t="b">
        <v>0</v>
      </c>
      <c r="J740" s="106" t="b">
        <v>0</v>
      </c>
      <c r="K740" s="106" t="b">
        <v>0</v>
      </c>
      <c r="L740" s="106" t="b">
        <v>0</v>
      </c>
    </row>
    <row r="741" spans="1:12" ht="15">
      <c r="A741" s="108" t="s">
        <v>725</v>
      </c>
      <c r="B741" s="106" t="s">
        <v>458</v>
      </c>
      <c r="C741" s="106">
        <v>2</v>
      </c>
      <c r="D741" s="110">
        <v>0.0002861504404488612</v>
      </c>
      <c r="E741" s="110">
        <v>0.853093931393048</v>
      </c>
      <c r="F741" s="106" t="s">
        <v>2021</v>
      </c>
      <c r="G741" s="106" t="b">
        <v>0</v>
      </c>
      <c r="H741" s="106" t="b">
        <v>0</v>
      </c>
      <c r="I741" s="106" t="b">
        <v>0</v>
      </c>
      <c r="J741" s="106" t="b">
        <v>0</v>
      </c>
      <c r="K741" s="106" t="b">
        <v>0</v>
      </c>
      <c r="L741" s="106" t="b">
        <v>0</v>
      </c>
    </row>
    <row r="742" spans="1:12" ht="15">
      <c r="A742" s="108" t="s">
        <v>458</v>
      </c>
      <c r="B742" s="106" t="s">
        <v>752</v>
      </c>
      <c r="C742" s="106">
        <v>2</v>
      </c>
      <c r="D742" s="110">
        <v>0.0002861504404488612</v>
      </c>
      <c r="E742" s="110">
        <v>0.919196610977746</v>
      </c>
      <c r="F742" s="106" t="s">
        <v>2021</v>
      </c>
      <c r="G742" s="106" t="b">
        <v>0</v>
      </c>
      <c r="H742" s="106" t="b">
        <v>0</v>
      </c>
      <c r="I742" s="106" t="b">
        <v>0</v>
      </c>
      <c r="J742" s="106" t="b">
        <v>0</v>
      </c>
      <c r="K742" s="106" t="b">
        <v>0</v>
      </c>
      <c r="L742" s="106" t="b">
        <v>0</v>
      </c>
    </row>
    <row r="743" spans="1:12" ht="15">
      <c r="A743" s="108" t="s">
        <v>458</v>
      </c>
      <c r="B743" s="106" t="s">
        <v>750</v>
      </c>
      <c r="C743" s="106">
        <v>2</v>
      </c>
      <c r="D743" s="110">
        <v>0.00023946464707665565</v>
      </c>
      <c r="E743" s="110">
        <v>0.919196610977746</v>
      </c>
      <c r="F743" s="106" t="s">
        <v>2021</v>
      </c>
      <c r="G743" s="106" t="b">
        <v>0</v>
      </c>
      <c r="H743" s="106" t="b">
        <v>0</v>
      </c>
      <c r="I743" s="106" t="b">
        <v>0</v>
      </c>
      <c r="J743" s="106" t="b">
        <v>0</v>
      </c>
      <c r="K743" s="106" t="b">
        <v>0</v>
      </c>
      <c r="L743" s="106" t="b">
        <v>0</v>
      </c>
    </row>
    <row r="744" spans="1:12" ht="15">
      <c r="A744" s="108" t="s">
        <v>479</v>
      </c>
      <c r="B744" s="106" t="s">
        <v>458</v>
      </c>
      <c r="C744" s="106">
        <v>2</v>
      </c>
      <c r="D744" s="110">
        <v>0.00023946464707665565</v>
      </c>
      <c r="E744" s="110">
        <v>0.10712736438080565</v>
      </c>
      <c r="F744" s="106" t="s">
        <v>2021</v>
      </c>
      <c r="G744" s="106" t="b">
        <v>0</v>
      </c>
      <c r="H744" s="106" t="b">
        <v>0</v>
      </c>
      <c r="I744" s="106" t="b">
        <v>0</v>
      </c>
      <c r="J744" s="106" t="b">
        <v>0</v>
      </c>
      <c r="K744" s="106" t="b">
        <v>0</v>
      </c>
      <c r="L744" s="106" t="b">
        <v>0</v>
      </c>
    </row>
    <row r="745" spans="1:12" ht="15">
      <c r="A745" s="108" t="s">
        <v>479</v>
      </c>
      <c r="B745" s="106" t="s">
        <v>1962</v>
      </c>
      <c r="C745" s="106">
        <v>2</v>
      </c>
      <c r="D745" s="110">
        <v>0.0002861504404488612</v>
      </c>
      <c r="E745" s="110">
        <v>2.5170604877121003</v>
      </c>
      <c r="F745" s="106" t="s">
        <v>2021</v>
      </c>
      <c r="G745" s="106" t="b">
        <v>0</v>
      </c>
      <c r="H745" s="106" t="b">
        <v>0</v>
      </c>
      <c r="I745" s="106" t="b">
        <v>0</v>
      </c>
      <c r="J745" s="106" t="b">
        <v>0</v>
      </c>
      <c r="K745" s="106" t="b">
        <v>0</v>
      </c>
      <c r="L745" s="106" t="b">
        <v>0</v>
      </c>
    </row>
    <row r="746" spans="1:12" ht="15">
      <c r="A746" s="108" t="s">
        <v>458</v>
      </c>
      <c r="B746" s="106" t="s">
        <v>621</v>
      </c>
      <c r="C746" s="106">
        <v>2</v>
      </c>
      <c r="D746" s="110">
        <v>0.00023946464707665565</v>
      </c>
      <c r="E746" s="110">
        <v>0.7431053519220647</v>
      </c>
      <c r="F746" s="106" t="s">
        <v>2021</v>
      </c>
      <c r="G746" s="106" t="b">
        <v>0</v>
      </c>
      <c r="H746" s="106" t="b">
        <v>0</v>
      </c>
      <c r="I746" s="106" t="b">
        <v>0</v>
      </c>
      <c r="J746" s="106" t="b">
        <v>0</v>
      </c>
      <c r="K746" s="106" t="b">
        <v>0</v>
      </c>
      <c r="L746" s="106" t="b">
        <v>0</v>
      </c>
    </row>
    <row r="747" spans="1:12" ht="15">
      <c r="A747" s="108" t="s">
        <v>621</v>
      </c>
      <c r="B747" s="106" t="s">
        <v>1964</v>
      </c>
      <c r="C747" s="106">
        <v>2</v>
      </c>
      <c r="D747" s="110">
        <v>0.00023946464707665565</v>
      </c>
      <c r="E747" s="110">
        <v>3.1538825852992747</v>
      </c>
      <c r="F747" s="106" t="s">
        <v>2021</v>
      </c>
      <c r="G747" s="106" t="b">
        <v>0</v>
      </c>
      <c r="H747" s="106" t="b">
        <v>0</v>
      </c>
      <c r="I747" s="106" t="b">
        <v>0</v>
      </c>
      <c r="J747" s="106" t="b">
        <v>0</v>
      </c>
      <c r="K747" s="106" t="b">
        <v>0</v>
      </c>
      <c r="L747" s="106" t="b">
        <v>0</v>
      </c>
    </row>
    <row r="748" spans="1:12" ht="15">
      <c r="A748" s="108" t="s">
        <v>505</v>
      </c>
      <c r="B748" s="106" t="s">
        <v>465</v>
      </c>
      <c r="C748" s="106">
        <v>2</v>
      </c>
      <c r="D748" s="110">
        <v>0.00023946464707665565</v>
      </c>
      <c r="E748" s="110">
        <v>1.2342234968741381</v>
      </c>
      <c r="F748" s="106" t="s">
        <v>2021</v>
      </c>
      <c r="G748" s="106" t="b">
        <v>0</v>
      </c>
      <c r="H748" s="106" t="b">
        <v>0</v>
      </c>
      <c r="I748" s="106" t="b">
        <v>0</v>
      </c>
      <c r="J748" s="106" t="b">
        <v>0</v>
      </c>
      <c r="K748" s="106" t="b">
        <v>0</v>
      </c>
      <c r="L748" s="106" t="b">
        <v>0</v>
      </c>
    </row>
    <row r="749" spans="1:12" ht="15">
      <c r="A749" s="108" t="s">
        <v>820</v>
      </c>
      <c r="B749" s="106" t="s">
        <v>692</v>
      </c>
      <c r="C749" s="106">
        <v>2</v>
      </c>
      <c r="D749" s="110">
        <v>0.0002861504404488612</v>
      </c>
      <c r="E749" s="110">
        <v>2.9619970590603613</v>
      </c>
      <c r="F749" s="106" t="s">
        <v>2021</v>
      </c>
      <c r="G749" s="106" t="b">
        <v>0</v>
      </c>
      <c r="H749" s="106" t="b">
        <v>0</v>
      </c>
      <c r="I749" s="106" t="b">
        <v>0</v>
      </c>
      <c r="J749" s="106" t="b">
        <v>0</v>
      </c>
      <c r="K749" s="106" t="b">
        <v>0</v>
      </c>
      <c r="L749" s="106" t="b">
        <v>0</v>
      </c>
    </row>
    <row r="750" spans="1:12" ht="15">
      <c r="A750" s="108" t="s">
        <v>638</v>
      </c>
      <c r="B750" s="106" t="s">
        <v>492</v>
      </c>
      <c r="C750" s="106">
        <v>2</v>
      </c>
      <c r="D750" s="110">
        <v>0.00023946464707665565</v>
      </c>
      <c r="E750" s="110">
        <v>2.0289438486909748</v>
      </c>
      <c r="F750" s="106" t="s">
        <v>2021</v>
      </c>
      <c r="G750" s="106" t="b">
        <v>0</v>
      </c>
      <c r="H750" s="106" t="b">
        <v>0</v>
      </c>
      <c r="I750" s="106" t="b">
        <v>0</v>
      </c>
      <c r="J750" s="106" t="b">
        <v>0</v>
      </c>
      <c r="K750" s="106" t="b">
        <v>0</v>
      </c>
      <c r="L750" s="106" t="b">
        <v>0</v>
      </c>
    </row>
    <row r="751" spans="1:12" ht="15">
      <c r="A751" s="108" t="s">
        <v>1968</v>
      </c>
      <c r="B751" s="106" t="s">
        <v>1969</v>
      </c>
      <c r="C751" s="106">
        <v>2</v>
      </c>
      <c r="D751" s="110">
        <v>0.0002861504404488612</v>
      </c>
      <c r="E751" s="110">
        <v>3.807095099074618</v>
      </c>
      <c r="F751" s="106" t="s">
        <v>2021</v>
      </c>
      <c r="G751" s="106" t="b">
        <v>0</v>
      </c>
      <c r="H751" s="106" t="b">
        <v>0</v>
      </c>
      <c r="I751" s="106" t="b">
        <v>0</v>
      </c>
      <c r="J751" s="106" t="b">
        <v>0</v>
      </c>
      <c r="K751" s="106" t="b">
        <v>0</v>
      </c>
      <c r="L751" s="106" t="b">
        <v>0</v>
      </c>
    </row>
    <row r="752" spans="1:12" ht="15">
      <c r="A752" s="108" t="s">
        <v>534</v>
      </c>
      <c r="B752" s="106" t="s">
        <v>458</v>
      </c>
      <c r="C752" s="106">
        <v>2</v>
      </c>
      <c r="D752" s="110">
        <v>0.0002861504404488612</v>
      </c>
      <c r="E752" s="110">
        <v>0.4940719887513801</v>
      </c>
      <c r="F752" s="106" t="s">
        <v>2021</v>
      </c>
      <c r="G752" s="106" t="b">
        <v>0</v>
      </c>
      <c r="H752" s="106" t="b">
        <v>0</v>
      </c>
      <c r="I752" s="106" t="b">
        <v>0</v>
      </c>
      <c r="J752" s="106" t="b">
        <v>0</v>
      </c>
      <c r="K752" s="106" t="b">
        <v>0</v>
      </c>
      <c r="L752" s="106" t="b">
        <v>0</v>
      </c>
    </row>
    <row r="753" spans="1:12" ht="15">
      <c r="A753" s="108" t="s">
        <v>1974</v>
      </c>
      <c r="B753" s="106" t="s">
        <v>462</v>
      </c>
      <c r="C753" s="106">
        <v>2</v>
      </c>
      <c r="D753" s="110">
        <v>0.0002861504404488612</v>
      </c>
      <c r="E753" s="110">
        <v>2.062802115951942</v>
      </c>
      <c r="F753" s="106" t="s">
        <v>2021</v>
      </c>
      <c r="G753" s="106" t="b">
        <v>0</v>
      </c>
      <c r="H753" s="106" t="b">
        <v>0</v>
      </c>
      <c r="I753" s="106" t="b">
        <v>0</v>
      </c>
      <c r="J753" s="106" t="b">
        <v>0</v>
      </c>
      <c r="K753" s="106" t="b">
        <v>0</v>
      </c>
      <c r="L753" s="106" t="b">
        <v>0</v>
      </c>
    </row>
    <row r="754" spans="1:12" ht="15">
      <c r="A754" s="108" t="s">
        <v>1975</v>
      </c>
      <c r="B754" s="106" t="s">
        <v>497</v>
      </c>
      <c r="C754" s="106">
        <v>2</v>
      </c>
      <c r="D754" s="110">
        <v>0.0002861504404488612</v>
      </c>
      <c r="E754" s="110">
        <v>2.7279138530269935</v>
      </c>
      <c r="F754" s="106" t="s">
        <v>2021</v>
      </c>
      <c r="G754" s="106" t="b">
        <v>0</v>
      </c>
      <c r="H754" s="106" t="b">
        <v>0</v>
      </c>
      <c r="I754" s="106" t="b">
        <v>0</v>
      </c>
      <c r="J754" s="106" t="b">
        <v>0</v>
      </c>
      <c r="K754" s="106" t="b">
        <v>0</v>
      </c>
      <c r="L754" s="106" t="b">
        <v>0</v>
      </c>
    </row>
    <row r="755" spans="1:12" ht="15">
      <c r="A755" s="108" t="s">
        <v>1976</v>
      </c>
      <c r="B755" s="106" t="s">
        <v>462</v>
      </c>
      <c r="C755" s="106">
        <v>2</v>
      </c>
      <c r="D755" s="110">
        <v>0.0002861504404488612</v>
      </c>
      <c r="E755" s="110">
        <v>2.062802115951942</v>
      </c>
      <c r="F755" s="106" t="s">
        <v>2021</v>
      </c>
      <c r="G755" s="106" t="b">
        <v>0</v>
      </c>
      <c r="H755" s="106" t="b">
        <v>0</v>
      </c>
      <c r="I755" s="106" t="b">
        <v>0</v>
      </c>
      <c r="J755" s="106" t="b">
        <v>0</v>
      </c>
      <c r="K755" s="106" t="b">
        <v>0</v>
      </c>
      <c r="L755" s="106" t="b">
        <v>0</v>
      </c>
    </row>
    <row r="756" spans="1:12" ht="15">
      <c r="A756" s="108" t="s">
        <v>545</v>
      </c>
      <c r="B756" s="106" t="s">
        <v>460</v>
      </c>
      <c r="C756" s="106">
        <v>2</v>
      </c>
      <c r="D756" s="110">
        <v>0.0002861504404488612</v>
      </c>
      <c r="E756" s="110">
        <v>0.9875511635327496</v>
      </c>
      <c r="F756" s="106" t="s">
        <v>2021</v>
      </c>
      <c r="G756" s="106" t="b">
        <v>0</v>
      </c>
      <c r="H756" s="106" t="b">
        <v>0</v>
      </c>
      <c r="I756" s="106" t="b">
        <v>0</v>
      </c>
      <c r="J756" s="106" t="b">
        <v>0</v>
      </c>
      <c r="K756" s="106" t="b">
        <v>0</v>
      </c>
      <c r="L756" s="106" t="b">
        <v>0</v>
      </c>
    </row>
    <row r="757" spans="1:12" ht="15">
      <c r="A757" s="108" t="s">
        <v>1983</v>
      </c>
      <c r="B757" s="106" t="s">
        <v>462</v>
      </c>
      <c r="C757" s="106">
        <v>2</v>
      </c>
      <c r="D757" s="110">
        <v>0.00023946464707665565</v>
      </c>
      <c r="E757" s="110">
        <v>2.062802115951942</v>
      </c>
      <c r="F757" s="106" t="s">
        <v>2021</v>
      </c>
      <c r="G757" s="106" t="b">
        <v>0</v>
      </c>
      <c r="H757" s="106" t="b">
        <v>0</v>
      </c>
      <c r="I757" s="106" t="b">
        <v>0</v>
      </c>
      <c r="J757" s="106" t="b">
        <v>0</v>
      </c>
      <c r="K757" s="106" t="b">
        <v>0</v>
      </c>
      <c r="L757" s="106" t="b">
        <v>0</v>
      </c>
    </row>
    <row r="758" spans="1:12" ht="15">
      <c r="A758" s="108" t="s">
        <v>470</v>
      </c>
      <c r="B758" s="106" t="s">
        <v>1985</v>
      </c>
      <c r="C758" s="106">
        <v>2</v>
      </c>
      <c r="D758" s="110">
        <v>0.0002861504404488612</v>
      </c>
      <c r="E758" s="110">
        <v>2.4179290147100856</v>
      </c>
      <c r="F758" s="106" t="s">
        <v>2021</v>
      </c>
      <c r="G758" s="106" t="b">
        <v>0</v>
      </c>
      <c r="H758" s="106" t="b">
        <v>0</v>
      </c>
      <c r="I758" s="106" t="b">
        <v>0</v>
      </c>
      <c r="J758" s="106" t="b">
        <v>0</v>
      </c>
      <c r="K758" s="106" t="b">
        <v>0</v>
      </c>
      <c r="L758" s="106" t="b">
        <v>0</v>
      </c>
    </row>
    <row r="759" spans="1:12" ht="15">
      <c r="A759" s="108" t="s">
        <v>490</v>
      </c>
      <c r="B759" s="106" t="s">
        <v>1986</v>
      </c>
      <c r="C759" s="106">
        <v>2</v>
      </c>
      <c r="D759" s="110">
        <v>0.0002861504404488612</v>
      </c>
      <c r="E759" s="110">
        <v>2.631003840018937</v>
      </c>
      <c r="F759" s="106" t="s">
        <v>2021</v>
      </c>
      <c r="G759" s="106" t="b">
        <v>0</v>
      </c>
      <c r="H759" s="106" t="b">
        <v>0</v>
      </c>
      <c r="I759" s="106" t="b">
        <v>0</v>
      </c>
      <c r="J759" s="106" t="b">
        <v>0</v>
      </c>
      <c r="K759" s="106" t="b">
        <v>0</v>
      </c>
      <c r="L759" s="106" t="b">
        <v>0</v>
      </c>
    </row>
    <row r="760" spans="1:12" ht="15">
      <c r="A760" s="108" t="s">
        <v>467</v>
      </c>
      <c r="B760" s="106" t="s">
        <v>495</v>
      </c>
      <c r="C760" s="106">
        <v>2</v>
      </c>
      <c r="D760" s="110">
        <v>0.0002861504404488612</v>
      </c>
      <c r="E760" s="110">
        <v>1.2017900529335088</v>
      </c>
      <c r="F760" s="106" t="s">
        <v>2021</v>
      </c>
      <c r="G760" s="106" t="b">
        <v>0</v>
      </c>
      <c r="H760" s="106" t="b">
        <v>0</v>
      </c>
      <c r="I760" s="106" t="b">
        <v>0</v>
      </c>
      <c r="J760" s="106" t="b">
        <v>0</v>
      </c>
      <c r="K760" s="106" t="b">
        <v>0</v>
      </c>
      <c r="L760" s="106" t="b">
        <v>0</v>
      </c>
    </row>
    <row r="761" spans="1:12" ht="15">
      <c r="A761" s="108" t="s">
        <v>697</v>
      </c>
      <c r="B761" s="106" t="s">
        <v>467</v>
      </c>
      <c r="C761" s="106">
        <v>2</v>
      </c>
      <c r="D761" s="110">
        <v>0.0002861504404488612</v>
      </c>
      <c r="E761" s="110">
        <v>1.7716653608900699</v>
      </c>
      <c r="F761" s="106" t="s">
        <v>2021</v>
      </c>
      <c r="G761" s="106" t="b">
        <v>0</v>
      </c>
      <c r="H761" s="106" t="b">
        <v>0</v>
      </c>
      <c r="I761" s="106" t="b">
        <v>0</v>
      </c>
      <c r="J761" s="106" t="b">
        <v>0</v>
      </c>
      <c r="K761" s="106" t="b">
        <v>0</v>
      </c>
      <c r="L761" s="106" t="b">
        <v>0</v>
      </c>
    </row>
    <row r="762" spans="1:12" ht="15">
      <c r="A762" s="108" t="s">
        <v>458</v>
      </c>
      <c r="B762" s="106" t="s">
        <v>1298</v>
      </c>
      <c r="C762" s="106">
        <v>2</v>
      </c>
      <c r="D762" s="110">
        <v>0.0002861504404488612</v>
      </c>
      <c r="E762" s="110">
        <v>1.220226606641727</v>
      </c>
      <c r="F762" s="106" t="s">
        <v>2021</v>
      </c>
      <c r="G762" s="106" t="b">
        <v>0</v>
      </c>
      <c r="H762" s="106" t="b">
        <v>0</v>
      </c>
      <c r="I762" s="106" t="b">
        <v>0</v>
      </c>
      <c r="J762" s="106" t="b">
        <v>0</v>
      </c>
      <c r="K762" s="106" t="b">
        <v>0</v>
      </c>
      <c r="L762" s="106" t="b">
        <v>0</v>
      </c>
    </row>
    <row r="763" spans="1:12" ht="15">
      <c r="A763" s="108" t="s">
        <v>1987</v>
      </c>
      <c r="B763" s="106" t="s">
        <v>462</v>
      </c>
      <c r="C763" s="106">
        <v>2</v>
      </c>
      <c r="D763" s="110">
        <v>0.00023946464707665565</v>
      </c>
      <c r="E763" s="110">
        <v>2.062802115951942</v>
      </c>
      <c r="F763" s="106" t="s">
        <v>2021</v>
      </c>
      <c r="G763" s="106" t="b">
        <v>0</v>
      </c>
      <c r="H763" s="106" t="b">
        <v>0</v>
      </c>
      <c r="I763" s="106" t="b">
        <v>0</v>
      </c>
      <c r="J763" s="106" t="b">
        <v>0</v>
      </c>
      <c r="K763" s="106" t="b">
        <v>0</v>
      </c>
      <c r="L763" s="106" t="b">
        <v>0</v>
      </c>
    </row>
    <row r="764" spans="1:12" ht="15">
      <c r="A764" s="108" t="s">
        <v>854</v>
      </c>
      <c r="B764" s="106" t="s">
        <v>1270</v>
      </c>
      <c r="C764" s="106">
        <v>2</v>
      </c>
      <c r="D764" s="110">
        <v>0.0002861504404488612</v>
      </c>
      <c r="E764" s="110">
        <v>3.2330638313468993</v>
      </c>
      <c r="F764" s="106" t="s">
        <v>2021</v>
      </c>
      <c r="G764" s="106" t="b">
        <v>0</v>
      </c>
      <c r="H764" s="106" t="b">
        <v>0</v>
      </c>
      <c r="I764" s="106" t="b">
        <v>0</v>
      </c>
      <c r="J764" s="106" t="b">
        <v>0</v>
      </c>
      <c r="K764" s="106" t="b">
        <v>0</v>
      </c>
      <c r="L764" s="106" t="b">
        <v>0</v>
      </c>
    </row>
    <row r="765" spans="1:12" ht="15">
      <c r="A765" s="108" t="s">
        <v>458</v>
      </c>
      <c r="B765" s="106" t="s">
        <v>1014</v>
      </c>
      <c r="C765" s="106">
        <v>2</v>
      </c>
      <c r="D765" s="110">
        <v>0.0002861504404488612</v>
      </c>
      <c r="E765" s="110">
        <v>1.0952878700334272</v>
      </c>
      <c r="F765" s="106" t="s">
        <v>2021</v>
      </c>
      <c r="G765" s="106" t="b">
        <v>0</v>
      </c>
      <c r="H765" s="106" t="b">
        <v>0</v>
      </c>
      <c r="I765" s="106" t="b">
        <v>0</v>
      </c>
      <c r="J765" s="106" t="b">
        <v>0</v>
      </c>
      <c r="K765" s="106" t="b">
        <v>0</v>
      </c>
      <c r="L765" s="106" t="b">
        <v>0</v>
      </c>
    </row>
    <row r="766" spans="1:12" ht="15">
      <c r="A766" s="108" t="s">
        <v>559</v>
      </c>
      <c r="B766" s="106" t="s">
        <v>505</v>
      </c>
      <c r="C766" s="106">
        <v>2</v>
      </c>
      <c r="D766" s="110">
        <v>0.0002861504404488612</v>
      </c>
      <c r="E766" s="110">
        <v>1.9527890572735376</v>
      </c>
      <c r="F766" s="106" t="s">
        <v>2021</v>
      </c>
      <c r="G766" s="106" t="b">
        <v>0</v>
      </c>
      <c r="H766" s="106" t="b">
        <v>0</v>
      </c>
      <c r="I766" s="106" t="b">
        <v>0</v>
      </c>
      <c r="J766" s="106" t="b">
        <v>0</v>
      </c>
      <c r="K766" s="106" t="b">
        <v>0</v>
      </c>
      <c r="L766" s="106" t="b">
        <v>0</v>
      </c>
    </row>
    <row r="767" spans="1:12" ht="15">
      <c r="A767" s="108" t="s">
        <v>1988</v>
      </c>
      <c r="B767" s="106" t="s">
        <v>509</v>
      </c>
      <c r="C767" s="106">
        <v>2</v>
      </c>
      <c r="D767" s="110">
        <v>0.0002861504404488612</v>
      </c>
      <c r="E767" s="110">
        <v>2.7657024139163933</v>
      </c>
      <c r="F767" s="106" t="s">
        <v>2021</v>
      </c>
      <c r="G767" s="106" t="b">
        <v>0</v>
      </c>
      <c r="H767" s="106" t="b">
        <v>0</v>
      </c>
      <c r="I767" s="106" t="b">
        <v>0</v>
      </c>
      <c r="J767" s="106" t="b">
        <v>0</v>
      </c>
      <c r="K767" s="106" t="b">
        <v>0</v>
      </c>
      <c r="L767" s="106" t="b">
        <v>0</v>
      </c>
    </row>
    <row r="768" spans="1:12" ht="15">
      <c r="A768" s="108" t="s">
        <v>824</v>
      </c>
      <c r="B768" s="106" t="s">
        <v>682</v>
      </c>
      <c r="C768" s="106">
        <v>2</v>
      </c>
      <c r="D768" s="110">
        <v>0.0002861504404488612</v>
      </c>
      <c r="E768" s="110">
        <v>2.807095099074618</v>
      </c>
      <c r="F768" s="106" t="s">
        <v>2021</v>
      </c>
      <c r="G768" s="106" t="b">
        <v>0</v>
      </c>
      <c r="H768" s="106" t="b">
        <v>0</v>
      </c>
      <c r="I768" s="106" t="b">
        <v>0</v>
      </c>
      <c r="J768" s="106" t="b">
        <v>0</v>
      </c>
      <c r="K768" s="106" t="b">
        <v>0</v>
      </c>
      <c r="L768" s="106" t="b">
        <v>0</v>
      </c>
    </row>
    <row r="769" spans="1:12" ht="15">
      <c r="A769" s="108" t="s">
        <v>1989</v>
      </c>
      <c r="B769" s="106" t="s">
        <v>462</v>
      </c>
      <c r="C769" s="106">
        <v>2</v>
      </c>
      <c r="D769" s="110">
        <v>0.00023946464707665565</v>
      </c>
      <c r="E769" s="110">
        <v>2.062802115951942</v>
      </c>
      <c r="F769" s="106" t="s">
        <v>2021</v>
      </c>
      <c r="G769" s="106" t="b">
        <v>0</v>
      </c>
      <c r="H769" s="106" t="b">
        <v>0</v>
      </c>
      <c r="I769" s="106" t="b">
        <v>0</v>
      </c>
      <c r="J769" s="106" t="b">
        <v>0</v>
      </c>
      <c r="K769" s="106" t="b">
        <v>0</v>
      </c>
      <c r="L769" s="106" t="b">
        <v>0</v>
      </c>
    </row>
    <row r="770" spans="1:12" ht="15">
      <c r="A770" s="108" t="s">
        <v>483</v>
      </c>
      <c r="B770" s="106" t="s">
        <v>520</v>
      </c>
      <c r="C770" s="106">
        <v>2</v>
      </c>
      <c r="D770" s="110">
        <v>0.00023946464707665565</v>
      </c>
      <c r="E770" s="110">
        <v>1.5740989886824643</v>
      </c>
      <c r="F770" s="106" t="s">
        <v>2021</v>
      </c>
      <c r="G770" s="106" t="b">
        <v>0</v>
      </c>
      <c r="H770" s="106" t="b">
        <v>0</v>
      </c>
      <c r="I770" s="106" t="b">
        <v>0</v>
      </c>
      <c r="J770" s="106" t="b">
        <v>0</v>
      </c>
      <c r="K770" s="106" t="b">
        <v>0</v>
      </c>
      <c r="L770" s="106" t="b">
        <v>0</v>
      </c>
    </row>
    <row r="771" spans="1:12" ht="15">
      <c r="A771" s="108" t="s">
        <v>552</v>
      </c>
      <c r="B771" s="106" t="s">
        <v>466</v>
      </c>
      <c r="C771" s="106">
        <v>2</v>
      </c>
      <c r="D771" s="110">
        <v>0.0002861504404488612</v>
      </c>
      <c r="E771" s="110">
        <v>1.436952252023516</v>
      </c>
      <c r="F771" s="106" t="s">
        <v>2021</v>
      </c>
      <c r="G771" s="106" t="b">
        <v>0</v>
      </c>
      <c r="H771" s="106" t="b">
        <v>0</v>
      </c>
      <c r="I771" s="106" t="b">
        <v>0</v>
      </c>
      <c r="J771" s="106" t="b">
        <v>0</v>
      </c>
      <c r="K771" s="106" t="b">
        <v>0</v>
      </c>
      <c r="L771" s="106" t="b">
        <v>0</v>
      </c>
    </row>
    <row r="772" spans="1:12" ht="15">
      <c r="A772" s="108" t="s">
        <v>986</v>
      </c>
      <c r="B772" s="106" t="s">
        <v>495</v>
      </c>
      <c r="C772" s="106">
        <v>2</v>
      </c>
      <c r="D772" s="110">
        <v>0.0002861504404488612</v>
      </c>
      <c r="E772" s="110">
        <v>2.3921217511038004</v>
      </c>
      <c r="F772" s="106" t="s">
        <v>2021</v>
      </c>
      <c r="G772" s="106" t="b">
        <v>0</v>
      </c>
      <c r="H772" s="106" t="b">
        <v>0</v>
      </c>
      <c r="I772" s="106" t="b">
        <v>0</v>
      </c>
      <c r="J772" s="106" t="b">
        <v>0</v>
      </c>
      <c r="K772" s="106" t="b">
        <v>0</v>
      </c>
      <c r="L772" s="106" t="b">
        <v>0</v>
      </c>
    </row>
    <row r="773" spans="1:12" ht="15">
      <c r="A773" s="108" t="s">
        <v>495</v>
      </c>
      <c r="B773" s="106" t="s">
        <v>540</v>
      </c>
      <c r="C773" s="106">
        <v>2</v>
      </c>
      <c r="D773" s="110">
        <v>0.0002861504404488612</v>
      </c>
      <c r="E773" s="110">
        <v>1.790061759775838</v>
      </c>
      <c r="F773" s="106" t="s">
        <v>2021</v>
      </c>
      <c r="G773" s="106" t="b">
        <v>0</v>
      </c>
      <c r="H773" s="106" t="b">
        <v>0</v>
      </c>
      <c r="I773" s="106" t="b">
        <v>0</v>
      </c>
      <c r="J773" s="106" t="b">
        <v>0</v>
      </c>
      <c r="K773" s="106" t="b">
        <v>0</v>
      </c>
      <c r="L773" s="106" t="b">
        <v>0</v>
      </c>
    </row>
    <row r="774" spans="1:12" ht="15">
      <c r="A774" s="108" t="s">
        <v>781</v>
      </c>
      <c r="B774" s="106" t="s">
        <v>464</v>
      </c>
      <c r="C774" s="106">
        <v>2</v>
      </c>
      <c r="D774" s="110">
        <v>0.0002861504404488612</v>
      </c>
      <c r="E774" s="110">
        <v>1.7617721202879608</v>
      </c>
      <c r="F774" s="106" t="s">
        <v>2021</v>
      </c>
      <c r="G774" s="106" t="b">
        <v>0</v>
      </c>
      <c r="H774" s="106" t="b">
        <v>0</v>
      </c>
      <c r="I774" s="106" t="b">
        <v>0</v>
      </c>
      <c r="J774" s="106" t="b">
        <v>0</v>
      </c>
      <c r="K774" s="106" t="b">
        <v>0</v>
      </c>
      <c r="L774" s="106" t="b">
        <v>0</v>
      </c>
    </row>
    <row r="775" spans="1:12" ht="15">
      <c r="A775" s="108" t="s">
        <v>852</v>
      </c>
      <c r="B775" s="106" t="s">
        <v>554</v>
      </c>
      <c r="C775" s="106">
        <v>2</v>
      </c>
      <c r="D775" s="110">
        <v>0.00023946464707665565</v>
      </c>
      <c r="E775" s="110">
        <v>2.596241733759725</v>
      </c>
      <c r="F775" s="106" t="s">
        <v>2021</v>
      </c>
      <c r="G775" s="106" t="b">
        <v>0</v>
      </c>
      <c r="H775" s="106" t="b">
        <v>0</v>
      </c>
      <c r="I775" s="106" t="b">
        <v>0</v>
      </c>
      <c r="J775" s="106" t="b">
        <v>0</v>
      </c>
      <c r="K775" s="106" t="b">
        <v>0</v>
      </c>
      <c r="L775" s="106" t="b">
        <v>0</v>
      </c>
    </row>
    <row r="776" spans="1:12" ht="15">
      <c r="A776" s="108" t="s">
        <v>717</v>
      </c>
      <c r="B776" s="106" t="s">
        <v>714</v>
      </c>
      <c r="C776" s="106">
        <v>2</v>
      </c>
      <c r="D776" s="110">
        <v>0.0002861504404488612</v>
      </c>
      <c r="E776" s="110">
        <v>2.718959010374067</v>
      </c>
      <c r="F776" s="106" t="s">
        <v>2021</v>
      </c>
      <c r="G776" s="106" t="b">
        <v>0</v>
      </c>
      <c r="H776" s="106" t="b">
        <v>0</v>
      </c>
      <c r="I776" s="106" t="b">
        <v>0</v>
      </c>
      <c r="J776" s="106" t="b">
        <v>0</v>
      </c>
      <c r="K776" s="106" t="b">
        <v>0</v>
      </c>
      <c r="L776" s="106" t="b">
        <v>0</v>
      </c>
    </row>
    <row r="777" spans="1:12" ht="15">
      <c r="A777" s="108" t="s">
        <v>714</v>
      </c>
      <c r="B777" s="106" t="s">
        <v>1015</v>
      </c>
      <c r="C777" s="106">
        <v>2</v>
      </c>
      <c r="D777" s="110">
        <v>0.0002861504404488612</v>
      </c>
      <c r="E777" s="110">
        <v>2.9619970590603613</v>
      </c>
      <c r="F777" s="106" t="s">
        <v>2021</v>
      </c>
      <c r="G777" s="106" t="b">
        <v>0</v>
      </c>
      <c r="H777" s="106" t="b">
        <v>0</v>
      </c>
      <c r="I777" s="106" t="b">
        <v>0</v>
      </c>
      <c r="J777" s="106" t="b">
        <v>0</v>
      </c>
      <c r="K777" s="106" t="b">
        <v>0</v>
      </c>
      <c r="L777" s="106" t="b">
        <v>0</v>
      </c>
    </row>
    <row r="778" spans="1:12" ht="15">
      <c r="A778" s="108" t="s">
        <v>717</v>
      </c>
      <c r="B778" s="106" t="s">
        <v>1997</v>
      </c>
      <c r="C778" s="106">
        <v>2</v>
      </c>
      <c r="D778" s="110">
        <v>0.0002861504404488612</v>
      </c>
      <c r="E778" s="110">
        <v>3.2630270547243425</v>
      </c>
      <c r="F778" s="106" t="s">
        <v>2021</v>
      </c>
      <c r="G778" s="106" t="b">
        <v>0</v>
      </c>
      <c r="H778" s="106" t="b">
        <v>0</v>
      </c>
      <c r="I778" s="106" t="b">
        <v>0</v>
      </c>
      <c r="J778" s="106" t="b">
        <v>0</v>
      </c>
      <c r="K778" s="106" t="b">
        <v>0</v>
      </c>
      <c r="L778" s="106" t="b">
        <v>0</v>
      </c>
    </row>
    <row r="779" spans="1:12" ht="15">
      <c r="A779" s="108" t="s">
        <v>460</v>
      </c>
      <c r="B779" s="106" t="s">
        <v>2000</v>
      </c>
      <c r="C779" s="106">
        <v>2</v>
      </c>
      <c r="D779" s="110">
        <v>0.00023946464707665565</v>
      </c>
      <c r="E779" s="110">
        <v>1.8626124269244497</v>
      </c>
      <c r="F779" s="106" t="s">
        <v>2021</v>
      </c>
      <c r="G779" s="106" t="b">
        <v>0</v>
      </c>
      <c r="H779" s="106" t="b">
        <v>0</v>
      </c>
      <c r="I779" s="106" t="b">
        <v>0</v>
      </c>
      <c r="J779" s="106" t="b">
        <v>0</v>
      </c>
      <c r="K779" s="106" t="b">
        <v>0</v>
      </c>
      <c r="L779" s="106" t="b">
        <v>0</v>
      </c>
    </row>
    <row r="780" spans="1:12" ht="15">
      <c r="A780" s="108" t="s">
        <v>2000</v>
      </c>
      <c r="B780" s="106" t="s">
        <v>480</v>
      </c>
      <c r="C780" s="106">
        <v>2</v>
      </c>
      <c r="D780" s="110">
        <v>0.00023946464707665565</v>
      </c>
      <c r="E780" s="110">
        <v>2.5170604877121003</v>
      </c>
      <c r="F780" s="106" t="s">
        <v>2021</v>
      </c>
      <c r="G780" s="106" t="b">
        <v>0</v>
      </c>
      <c r="H780" s="106" t="b">
        <v>0</v>
      </c>
      <c r="I780" s="106" t="b">
        <v>0</v>
      </c>
      <c r="J780" s="106" t="b">
        <v>0</v>
      </c>
      <c r="K780" s="106" t="b">
        <v>0</v>
      </c>
      <c r="L780" s="106" t="b">
        <v>0</v>
      </c>
    </row>
    <row r="781" spans="1:12" ht="15">
      <c r="A781" s="108" t="s">
        <v>1017</v>
      </c>
      <c r="B781" s="106" t="s">
        <v>726</v>
      </c>
      <c r="C781" s="106">
        <v>2</v>
      </c>
      <c r="D781" s="110">
        <v>0.0002861504404488612</v>
      </c>
      <c r="E781" s="110">
        <v>2.9619970590603613</v>
      </c>
      <c r="F781" s="106" t="s">
        <v>2021</v>
      </c>
      <c r="G781" s="106" t="b">
        <v>0</v>
      </c>
      <c r="H781" s="106" t="b">
        <v>0</v>
      </c>
      <c r="I781" s="106" t="b">
        <v>0</v>
      </c>
      <c r="J781" s="106" t="b">
        <v>0</v>
      </c>
      <c r="K781" s="106" t="b">
        <v>0</v>
      </c>
      <c r="L781" s="106" t="b">
        <v>0</v>
      </c>
    </row>
    <row r="782" spans="1:12" ht="15">
      <c r="A782" s="108" t="s">
        <v>460</v>
      </c>
      <c r="B782" s="106" t="s">
        <v>1017</v>
      </c>
      <c r="C782" s="106">
        <v>2</v>
      </c>
      <c r="D782" s="110">
        <v>0.0002861504404488612</v>
      </c>
      <c r="E782" s="110">
        <v>1.5615824312604685</v>
      </c>
      <c r="F782" s="106" t="s">
        <v>2021</v>
      </c>
      <c r="G782" s="106" t="b">
        <v>0</v>
      </c>
      <c r="H782" s="106" t="b">
        <v>0</v>
      </c>
      <c r="I782" s="106" t="b">
        <v>0</v>
      </c>
      <c r="J782" s="106" t="b">
        <v>0</v>
      </c>
      <c r="K782" s="106" t="b">
        <v>0</v>
      </c>
      <c r="L782" s="106" t="b">
        <v>0</v>
      </c>
    </row>
    <row r="783" spans="1:12" ht="15">
      <c r="A783" s="108" t="s">
        <v>838</v>
      </c>
      <c r="B783" s="106" t="s">
        <v>461</v>
      </c>
      <c r="C783" s="106">
        <v>2</v>
      </c>
      <c r="D783" s="110">
        <v>0.0002861504404488612</v>
      </c>
      <c r="E783" s="110">
        <v>1.6383030787604365</v>
      </c>
      <c r="F783" s="106" t="s">
        <v>2021</v>
      </c>
      <c r="G783" s="106" t="b">
        <v>0</v>
      </c>
      <c r="H783" s="106" t="b">
        <v>0</v>
      </c>
      <c r="I783" s="106" t="b">
        <v>0</v>
      </c>
      <c r="J783" s="106" t="b">
        <v>0</v>
      </c>
      <c r="K783" s="106" t="b">
        <v>0</v>
      </c>
      <c r="L783" s="106" t="b">
        <v>0</v>
      </c>
    </row>
    <row r="784" spans="1:12" ht="15">
      <c r="A784" s="108" t="s">
        <v>877</v>
      </c>
      <c r="B784" s="106" t="s">
        <v>908</v>
      </c>
      <c r="C784" s="106">
        <v>2</v>
      </c>
      <c r="D784" s="110">
        <v>0.0002861504404488612</v>
      </c>
      <c r="E784" s="110">
        <v>3.2050351077466557</v>
      </c>
      <c r="F784" s="106" t="s">
        <v>2021</v>
      </c>
      <c r="G784" s="106" t="b">
        <v>0</v>
      </c>
      <c r="H784" s="106" t="b">
        <v>0</v>
      </c>
      <c r="I784" s="106" t="b">
        <v>0</v>
      </c>
      <c r="J784" s="106" t="b">
        <v>0</v>
      </c>
      <c r="K784" s="106" t="b">
        <v>0</v>
      </c>
      <c r="L784" s="106" t="b">
        <v>0</v>
      </c>
    </row>
    <row r="785" spans="1:12" ht="15">
      <c r="A785" s="108" t="s">
        <v>621</v>
      </c>
      <c r="B785" s="106" t="s">
        <v>2003</v>
      </c>
      <c r="C785" s="106">
        <v>2</v>
      </c>
      <c r="D785" s="110">
        <v>0.0002861504404488612</v>
      </c>
      <c r="E785" s="110">
        <v>3.1538825852992747</v>
      </c>
      <c r="F785" s="106" t="s">
        <v>2021</v>
      </c>
      <c r="G785" s="106" t="b">
        <v>0</v>
      </c>
      <c r="H785" s="106" t="b">
        <v>0</v>
      </c>
      <c r="I785" s="106" t="b">
        <v>0</v>
      </c>
      <c r="J785" s="106" t="b">
        <v>0</v>
      </c>
      <c r="K785" s="106" t="b">
        <v>0</v>
      </c>
      <c r="L785" s="106" t="b">
        <v>0</v>
      </c>
    </row>
    <row r="786" spans="1:12" ht="15">
      <c r="A786" s="108" t="s">
        <v>2003</v>
      </c>
      <c r="B786" s="106" t="s">
        <v>827</v>
      </c>
      <c r="C786" s="106">
        <v>2</v>
      </c>
      <c r="D786" s="110">
        <v>0.0002861504404488612</v>
      </c>
      <c r="E786" s="110">
        <v>3.4091550904025807</v>
      </c>
      <c r="F786" s="106" t="s">
        <v>2021</v>
      </c>
      <c r="G786" s="106" t="b">
        <v>0</v>
      </c>
      <c r="H786" s="106" t="b">
        <v>0</v>
      </c>
      <c r="I786" s="106" t="b">
        <v>0</v>
      </c>
      <c r="J786" s="106" t="b">
        <v>0</v>
      </c>
      <c r="K786" s="106" t="b">
        <v>0</v>
      </c>
      <c r="L786" s="106" t="b">
        <v>0</v>
      </c>
    </row>
    <row r="787" spans="1:12" ht="15">
      <c r="A787" s="108" t="s">
        <v>558</v>
      </c>
      <c r="B787" s="106" t="s">
        <v>2004</v>
      </c>
      <c r="C787" s="106">
        <v>2</v>
      </c>
      <c r="D787" s="110">
        <v>0.0002861504404488612</v>
      </c>
      <c r="E787" s="110">
        <v>2.994181742431763</v>
      </c>
      <c r="F787" s="106" t="s">
        <v>2021</v>
      </c>
      <c r="G787" s="106" t="b">
        <v>0</v>
      </c>
      <c r="H787" s="106" t="b">
        <v>0</v>
      </c>
      <c r="I787" s="106" t="b">
        <v>0</v>
      </c>
      <c r="J787" s="106" t="b">
        <v>0</v>
      </c>
      <c r="K787" s="106" t="b">
        <v>0</v>
      </c>
      <c r="L787" s="106" t="b">
        <v>0</v>
      </c>
    </row>
    <row r="788" spans="1:12" ht="15">
      <c r="A788" s="108" t="s">
        <v>2006</v>
      </c>
      <c r="B788" s="106" t="s">
        <v>2007</v>
      </c>
      <c r="C788" s="106">
        <v>2</v>
      </c>
      <c r="D788" s="110">
        <v>0.0002861504404488612</v>
      </c>
      <c r="E788" s="110">
        <v>3.807095099074618</v>
      </c>
      <c r="F788" s="106" t="s">
        <v>2021</v>
      </c>
      <c r="G788" s="106" t="b">
        <v>0</v>
      </c>
      <c r="H788" s="106" t="b">
        <v>0</v>
      </c>
      <c r="I788" s="106" t="b">
        <v>0</v>
      </c>
      <c r="J788" s="106" t="b">
        <v>0</v>
      </c>
      <c r="K788" s="106" t="b">
        <v>0</v>
      </c>
      <c r="L788" s="106" t="b">
        <v>0</v>
      </c>
    </row>
    <row r="789" spans="1:12" ht="15">
      <c r="A789" s="108" t="s">
        <v>499</v>
      </c>
      <c r="B789" s="106" t="s">
        <v>476</v>
      </c>
      <c r="C789" s="106">
        <v>2</v>
      </c>
      <c r="D789" s="110">
        <v>0.0002861504404488612</v>
      </c>
      <c r="E789" s="110">
        <v>1.4241779639870873</v>
      </c>
      <c r="F789" s="106" t="s">
        <v>2021</v>
      </c>
      <c r="G789" s="106" t="b">
        <v>0</v>
      </c>
      <c r="H789" s="106" t="b">
        <v>0</v>
      </c>
      <c r="I789" s="106" t="b">
        <v>0</v>
      </c>
      <c r="J789" s="106" t="b">
        <v>0</v>
      </c>
      <c r="K789" s="106" t="b">
        <v>0</v>
      </c>
      <c r="L789" s="106" t="b">
        <v>0</v>
      </c>
    </row>
    <row r="790" spans="1:12" ht="15">
      <c r="A790" s="108" t="s">
        <v>2009</v>
      </c>
      <c r="B790" s="106" t="s">
        <v>1133</v>
      </c>
      <c r="C790" s="106">
        <v>2</v>
      </c>
      <c r="D790" s="110">
        <v>0.0002861504404488612</v>
      </c>
      <c r="E790" s="110">
        <v>3.631003840018937</v>
      </c>
      <c r="F790" s="106" t="s">
        <v>2021</v>
      </c>
      <c r="G790" s="106" t="b">
        <v>0</v>
      </c>
      <c r="H790" s="106" t="b">
        <v>0</v>
      </c>
      <c r="I790" s="106" t="b">
        <v>0</v>
      </c>
      <c r="J790" s="106" t="b">
        <v>0</v>
      </c>
      <c r="K790" s="106" t="b">
        <v>0</v>
      </c>
      <c r="L790" s="106" t="b">
        <v>0</v>
      </c>
    </row>
    <row r="791" spans="1:12" ht="15">
      <c r="A791" s="108" t="s">
        <v>964</v>
      </c>
      <c r="B791" s="106" t="s">
        <v>740</v>
      </c>
      <c r="C791" s="106">
        <v>2</v>
      </c>
      <c r="D791" s="110">
        <v>0.0002861504404488612</v>
      </c>
      <c r="E791" s="110">
        <v>3.0289438486909748</v>
      </c>
      <c r="F791" s="106" t="s">
        <v>2021</v>
      </c>
      <c r="G791" s="106" t="b">
        <v>0</v>
      </c>
      <c r="H791" s="106" t="b">
        <v>0</v>
      </c>
      <c r="I791" s="106" t="b">
        <v>0</v>
      </c>
      <c r="J791" s="106" t="b">
        <v>0</v>
      </c>
      <c r="K791" s="106" t="b">
        <v>0</v>
      </c>
      <c r="L791" s="106" t="b">
        <v>0</v>
      </c>
    </row>
    <row r="792" spans="1:12" ht="15">
      <c r="A792" s="108" t="s">
        <v>2011</v>
      </c>
      <c r="B792" s="106" t="s">
        <v>458</v>
      </c>
      <c r="C792" s="106">
        <v>2</v>
      </c>
      <c r="D792" s="110">
        <v>0.0002861504404488612</v>
      </c>
      <c r="E792" s="110">
        <v>1.3971619757433236</v>
      </c>
      <c r="F792" s="106" t="s">
        <v>2021</v>
      </c>
      <c r="G792" s="106" t="b">
        <v>0</v>
      </c>
      <c r="H792" s="106" t="b">
        <v>0</v>
      </c>
      <c r="I792" s="106" t="b">
        <v>0</v>
      </c>
      <c r="J792" s="106" t="b">
        <v>0</v>
      </c>
      <c r="K792" s="106" t="b">
        <v>0</v>
      </c>
      <c r="L792" s="106" t="b">
        <v>0</v>
      </c>
    </row>
    <row r="793" spans="1:12" ht="15">
      <c r="A793" s="108" t="s">
        <v>2012</v>
      </c>
      <c r="B793" s="106" t="s">
        <v>469</v>
      </c>
      <c r="C793" s="106">
        <v>2</v>
      </c>
      <c r="D793" s="110">
        <v>0.0002861504404488612</v>
      </c>
      <c r="E793" s="110">
        <v>2.3677624052443558</v>
      </c>
      <c r="F793" s="106" t="s">
        <v>2021</v>
      </c>
      <c r="G793" s="106" t="b">
        <v>0</v>
      </c>
      <c r="H793" s="106" t="b">
        <v>0</v>
      </c>
      <c r="I793" s="106" t="b">
        <v>0</v>
      </c>
      <c r="J793" s="106" t="b">
        <v>0</v>
      </c>
      <c r="K793" s="106" t="b">
        <v>0</v>
      </c>
      <c r="L793" s="106" t="b">
        <v>0</v>
      </c>
    </row>
    <row r="794" spans="1:12" ht="15">
      <c r="A794" s="108" t="s">
        <v>698</v>
      </c>
      <c r="B794" s="106" t="s">
        <v>514</v>
      </c>
      <c r="C794" s="106">
        <v>2</v>
      </c>
      <c r="D794" s="110">
        <v>0.0002861504404488612</v>
      </c>
      <c r="E794" s="110">
        <v>2.285303449435495</v>
      </c>
      <c r="F794" s="106" t="s">
        <v>2021</v>
      </c>
      <c r="G794" s="106" t="b">
        <v>0</v>
      </c>
      <c r="H794" s="106" t="b">
        <v>0</v>
      </c>
      <c r="I794" s="106" t="b">
        <v>0</v>
      </c>
      <c r="J794" s="106" t="b">
        <v>0</v>
      </c>
      <c r="K794" s="106" t="b">
        <v>0</v>
      </c>
      <c r="L794" s="106" t="b">
        <v>0</v>
      </c>
    </row>
    <row r="795" spans="1:12" ht="15">
      <c r="A795" s="108" t="s">
        <v>953</v>
      </c>
      <c r="B795" s="106" t="s">
        <v>2013</v>
      </c>
      <c r="C795" s="106">
        <v>2</v>
      </c>
      <c r="D795" s="110">
        <v>0.0002861504404488612</v>
      </c>
      <c r="E795" s="110">
        <v>3.506065103410637</v>
      </c>
      <c r="F795" s="106" t="s">
        <v>2021</v>
      </c>
      <c r="G795" s="106" t="b">
        <v>0</v>
      </c>
      <c r="H795" s="106" t="b">
        <v>0</v>
      </c>
      <c r="I795" s="106" t="b">
        <v>0</v>
      </c>
      <c r="J795" s="106" t="b">
        <v>0</v>
      </c>
      <c r="K795" s="106" t="b">
        <v>0</v>
      </c>
      <c r="L795" s="106" t="b">
        <v>0</v>
      </c>
    </row>
    <row r="796" spans="1:12" ht="15">
      <c r="A796" s="108" t="s">
        <v>459</v>
      </c>
      <c r="B796" s="106" t="s">
        <v>584</v>
      </c>
      <c r="C796" s="106">
        <v>2</v>
      </c>
      <c r="D796" s="110">
        <v>0.0002861504404488612</v>
      </c>
      <c r="E796" s="110">
        <v>0.8694518514547551</v>
      </c>
      <c r="F796" s="106" t="s">
        <v>2021</v>
      </c>
      <c r="G796" s="106" t="b">
        <v>0</v>
      </c>
      <c r="H796" s="106" t="b">
        <v>0</v>
      </c>
      <c r="I796" s="106" t="b">
        <v>0</v>
      </c>
      <c r="J796" s="106" t="b">
        <v>0</v>
      </c>
      <c r="K796" s="106" t="b">
        <v>0</v>
      </c>
      <c r="L796" s="106" t="b">
        <v>0</v>
      </c>
    </row>
    <row r="797" spans="1:12" ht="15">
      <c r="A797" s="108" t="s">
        <v>499</v>
      </c>
      <c r="B797" s="106" t="s">
        <v>492</v>
      </c>
      <c r="C797" s="106">
        <v>2</v>
      </c>
      <c r="D797" s="110">
        <v>0.0002861504404488612</v>
      </c>
      <c r="E797" s="110">
        <v>1.5703059996653255</v>
      </c>
      <c r="F797" s="106" t="s">
        <v>2021</v>
      </c>
      <c r="G797" s="106" t="b">
        <v>0</v>
      </c>
      <c r="H797" s="106" t="b">
        <v>0</v>
      </c>
      <c r="I797" s="106" t="b">
        <v>0</v>
      </c>
      <c r="J797" s="106" t="b">
        <v>0</v>
      </c>
      <c r="K797" s="106" t="b">
        <v>0</v>
      </c>
      <c r="L797" s="106" t="b">
        <v>0</v>
      </c>
    </row>
    <row r="798" spans="1:12" ht="15">
      <c r="A798" s="108" t="s">
        <v>727</v>
      </c>
      <c r="B798" s="106" t="s">
        <v>763</v>
      </c>
      <c r="C798" s="106">
        <v>2</v>
      </c>
      <c r="D798" s="110">
        <v>0.0002861504404488612</v>
      </c>
      <c r="E798" s="110">
        <v>2.8528525896352934</v>
      </c>
      <c r="F798" s="106" t="s">
        <v>2021</v>
      </c>
      <c r="G798" s="106" t="b">
        <v>0</v>
      </c>
      <c r="H798" s="106" t="b">
        <v>0</v>
      </c>
      <c r="I798" s="106" t="b">
        <v>0</v>
      </c>
      <c r="J798" s="106" t="b">
        <v>0</v>
      </c>
      <c r="K798" s="106" t="b">
        <v>0</v>
      </c>
      <c r="L798" s="106" t="b">
        <v>0</v>
      </c>
    </row>
    <row r="799" spans="1:12" ht="15">
      <c r="A799" s="108" t="s">
        <v>460</v>
      </c>
      <c r="B799" s="106" t="s">
        <v>741</v>
      </c>
      <c r="C799" s="106">
        <v>2</v>
      </c>
      <c r="D799" s="110">
        <v>0.0002861504404488612</v>
      </c>
      <c r="E799" s="110">
        <v>1.3854911722047871</v>
      </c>
      <c r="F799" s="106" t="s">
        <v>2021</v>
      </c>
      <c r="G799" s="106" t="b">
        <v>0</v>
      </c>
      <c r="H799" s="106" t="b">
        <v>0</v>
      </c>
      <c r="I799" s="106" t="b">
        <v>0</v>
      </c>
      <c r="J799" s="106" t="b">
        <v>0</v>
      </c>
      <c r="K799" s="106" t="b">
        <v>0</v>
      </c>
      <c r="L799" s="106" t="b">
        <v>0</v>
      </c>
    </row>
    <row r="800" spans="1:12" ht="15">
      <c r="A800" s="108" t="s">
        <v>741</v>
      </c>
      <c r="B800" s="106" t="s">
        <v>514</v>
      </c>
      <c r="C800" s="106">
        <v>2</v>
      </c>
      <c r="D800" s="110">
        <v>0.0002861504404488612</v>
      </c>
      <c r="E800" s="110">
        <v>2.352250239066108</v>
      </c>
      <c r="F800" s="106" t="s">
        <v>2021</v>
      </c>
      <c r="G800" s="106" t="b">
        <v>0</v>
      </c>
      <c r="H800" s="106" t="b">
        <v>0</v>
      </c>
      <c r="I800" s="106" t="b">
        <v>0</v>
      </c>
      <c r="J800" s="106" t="b">
        <v>0</v>
      </c>
      <c r="K800" s="106" t="b">
        <v>0</v>
      </c>
      <c r="L800" s="106" t="b">
        <v>0</v>
      </c>
    </row>
    <row r="801" spans="1:12" ht="15">
      <c r="A801" s="108" t="s">
        <v>469</v>
      </c>
      <c r="B801" s="106" t="s">
        <v>499</v>
      </c>
      <c r="C801" s="106">
        <v>22</v>
      </c>
      <c r="D801" s="110">
        <v>0.0041946365709334835</v>
      </c>
      <c r="E801" s="110">
        <v>2.0018385642054306</v>
      </c>
      <c r="F801" s="106" t="s">
        <v>436</v>
      </c>
      <c r="G801" s="106" t="b">
        <v>0</v>
      </c>
      <c r="H801" s="106" t="b">
        <v>0</v>
      </c>
      <c r="I801" s="106" t="b">
        <v>0</v>
      </c>
      <c r="J801" s="106" t="b">
        <v>0</v>
      </c>
      <c r="K801" s="106" t="b">
        <v>0</v>
      </c>
      <c r="L801" s="106" t="b">
        <v>0</v>
      </c>
    </row>
    <row r="802" spans="1:12" ht="15">
      <c r="A802" s="108" t="s">
        <v>514</v>
      </c>
      <c r="B802" s="106" t="s">
        <v>469</v>
      </c>
      <c r="C802" s="106">
        <v>12</v>
      </c>
      <c r="D802" s="110">
        <v>0.0029206467903336126</v>
      </c>
      <c r="E802" s="110">
        <v>1.8022662093002264</v>
      </c>
      <c r="F802" s="106" t="s">
        <v>436</v>
      </c>
      <c r="G802" s="106" t="b">
        <v>0</v>
      </c>
      <c r="H802" s="106" t="b">
        <v>0</v>
      </c>
      <c r="I802" s="106" t="b">
        <v>0</v>
      </c>
      <c r="J802" s="106" t="b">
        <v>0</v>
      </c>
      <c r="K802" s="106" t="b">
        <v>0</v>
      </c>
      <c r="L802" s="106" t="b">
        <v>0</v>
      </c>
    </row>
    <row r="803" spans="1:12" ht="15">
      <c r="A803" s="108" t="s">
        <v>513</v>
      </c>
      <c r="B803" s="106" t="s">
        <v>459</v>
      </c>
      <c r="C803" s="106">
        <v>8</v>
      </c>
      <c r="D803" s="110">
        <v>0.0019470978602224086</v>
      </c>
      <c r="E803" s="110">
        <v>1.6282579013928375</v>
      </c>
      <c r="F803" s="106" t="s">
        <v>436</v>
      </c>
      <c r="G803" s="106" t="b">
        <v>0</v>
      </c>
      <c r="H803" s="106" t="b">
        <v>0</v>
      </c>
      <c r="I803" s="106" t="b">
        <v>0</v>
      </c>
      <c r="J803" s="106" t="b">
        <v>0</v>
      </c>
      <c r="K803" s="106" t="b">
        <v>0</v>
      </c>
      <c r="L803" s="106" t="b">
        <v>0</v>
      </c>
    </row>
    <row r="804" spans="1:12" ht="15">
      <c r="A804" s="108" t="s">
        <v>458</v>
      </c>
      <c r="B804" s="106" t="s">
        <v>270</v>
      </c>
      <c r="C804" s="106">
        <v>8</v>
      </c>
      <c r="D804" s="110">
        <v>0.0012260679304883218</v>
      </c>
      <c r="E804" s="110">
        <v>1.1735107344410665</v>
      </c>
      <c r="F804" s="106" t="s">
        <v>436</v>
      </c>
      <c r="G804" s="106" t="b">
        <v>0</v>
      </c>
      <c r="H804" s="106" t="b">
        <v>0</v>
      </c>
      <c r="I804" s="106" t="b">
        <v>0</v>
      </c>
      <c r="J804" s="106" t="b">
        <v>0</v>
      </c>
      <c r="K804" s="106" t="b">
        <v>0</v>
      </c>
      <c r="L804" s="106" t="b">
        <v>0</v>
      </c>
    </row>
    <row r="805" spans="1:12" ht="15">
      <c r="A805" s="108" t="s">
        <v>594</v>
      </c>
      <c r="B805" s="106" t="s">
        <v>486</v>
      </c>
      <c r="C805" s="106">
        <v>6</v>
      </c>
      <c r="D805" s="110">
        <v>0.0016847642393733333</v>
      </c>
      <c r="E805" s="110">
        <v>1.9040520736407454</v>
      </c>
      <c r="F805" s="106" t="s">
        <v>436</v>
      </c>
      <c r="G805" s="106" t="b">
        <v>0</v>
      </c>
      <c r="H805" s="106" t="b">
        <v>0</v>
      </c>
      <c r="I805" s="106" t="b">
        <v>0</v>
      </c>
      <c r="J805" s="106" t="b">
        <v>0</v>
      </c>
      <c r="K805" s="106" t="b">
        <v>0</v>
      </c>
      <c r="L805" s="106" t="b">
        <v>0</v>
      </c>
    </row>
    <row r="806" spans="1:12" ht="15">
      <c r="A806" s="108" t="s">
        <v>551</v>
      </c>
      <c r="B806" s="106" t="s">
        <v>471</v>
      </c>
      <c r="C806" s="106">
        <v>6</v>
      </c>
      <c r="D806" s="110">
        <v>0.0016847642393733333</v>
      </c>
      <c r="E806" s="110">
        <v>1.822832566142532</v>
      </c>
      <c r="F806" s="106" t="s">
        <v>436</v>
      </c>
      <c r="G806" s="106" t="b">
        <v>0</v>
      </c>
      <c r="H806" s="106" t="b">
        <v>0</v>
      </c>
      <c r="I806" s="106" t="b">
        <v>0</v>
      </c>
      <c r="J806" s="106" t="b">
        <v>0</v>
      </c>
      <c r="K806" s="106" t="b">
        <v>0</v>
      </c>
      <c r="L806" s="106" t="b">
        <v>0</v>
      </c>
    </row>
    <row r="807" spans="1:12" ht="15">
      <c r="A807" s="108" t="s">
        <v>609</v>
      </c>
      <c r="B807" s="106" t="s">
        <v>479</v>
      </c>
      <c r="C807" s="106">
        <v>6</v>
      </c>
      <c r="D807" s="110">
        <v>0.0020010958424673715</v>
      </c>
      <c r="E807" s="110">
        <v>2.37422446840508</v>
      </c>
      <c r="F807" s="106" t="s">
        <v>436</v>
      </c>
      <c r="G807" s="106" t="b">
        <v>0</v>
      </c>
      <c r="H807" s="106" t="b">
        <v>0</v>
      </c>
      <c r="I807" s="106" t="b">
        <v>0</v>
      </c>
      <c r="J807" s="106" t="b">
        <v>0</v>
      </c>
      <c r="K807" s="106" t="b">
        <v>0</v>
      </c>
      <c r="L807" s="106" t="b">
        <v>0</v>
      </c>
    </row>
    <row r="808" spans="1:12" ht="15">
      <c r="A808" s="108" t="s">
        <v>458</v>
      </c>
      <c r="B808" s="106" t="s">
        <v>466</v>
      </c>
      <c r="C808" s="106">
        <v>6</v>
      </c>
      <c r="D808" s="110">
        <v>0.001286233551439759</v>
      </c>
      <c r="E808" s="110">
        <v>0.9394275284076986</v>
      </c>
      <c r="F808" s="106" t="s">
        <v>436</v>
      </c>
      <c r="G808" s="106" t="b">
        <v>0</v>
      </c>
      <c r="H808" s="106" t="b">
        <v>0</v>
      </c>
      <c r="I808" s="106" t="b">
        <v>0</v>
      </c>
      <c r="J808" s="106" t="b">
        <v>0</v>
      </c>
      <c r="K808" s="106" t="b">
        <v>0</v>
      </c>
      <c r="L808" s="106" t="b">
        <v>0</v>
      </c>
    </row>
    <row r="809" spans="1:12" ht="15">
      <c r="A809" s="108" t="s">
        <v>577</v>
      </c>
      <c r="B809" s="106" t="s">
        <v>514</v>
      </c>
      <c r="C809" s="106">
        <v>5</v>
      </c>
      <c r="D809" s="110">
        <v>0.0012169361626390054</v>
      </c>
      <c r="E809" s="110">
        <v>2.185898752932387</v>
      </c>
      <c r="F809" s="106" t="s">
        <v>436</v>
      </c>
      <c r="G809" s="106" t="b">
        <v>0</v>
      </c>
      <c r="H809" s="106" t="b">
        <v>0</v>
      </c>
      <c r="I809" s="106" t="b">
        <v>0</v>
      </c>
      <c r="J809" s="106" t="b">
        <v>0</v>
      </c>
      <c r="K809" s="106" t="b">
        <v>0</v>
      </c>
      <c r="L809" s="106" t="b">
        <v>0</v>
      </c>
    </row>
    <row r="810" spans="1:12" ht="15">
      <c r="A810" s="108" t="s">
        <v>539</v>
      </c>
      <c r="B810" s="106" t="s">
        <v>776</v>
      </c>
      <c r="C810" s="106">
        <v>5</v>
      </c>
      <c r="D810" s="110">
        <v>0.0012169361626390054</v>
      </c>
      <c r="E810" s="110">
        <v>2.821382499747299</v>
      </c>
      <c r="F810" s="106" t="s">
        <v>436</v>
      </c>
      <c r="G810" s="106" t="b">
        <v>0</v>
      </c>
      <c r="H810" s="106" t="b">
        <v>0</v>
      </c>
      <c r="I810" s="106" t="b">
        <v>0</v>
      </c>
      <c r="J810" s="106" t="b">
        <v>0</v>
      </c>
      <c r="K810" s="106" t="b">
        <v>0</v>
      </c>
      <c r="L810" s="106" t="b">
        <v>0</v>
      </c>
    </row>
    <row r="811" spans="1:12" ht="15">
      <c r="A811" s="108" t="s">
        <v>459</v>
      </c>
      <c r="B811" s="106" t="s">
        <v>788</v>
      </c>
      <c r="C811" s="106">
        <v>4</v>
      </c>
      <c r="D811" s="110">
        <v>0.0013340638949782475</v>
      </c>
      <c r="E811" s="110">
        <v>1.6282579013928375</v>
      </c>
      <c r="F811" s="106" t="s">
        <v>436</v>
      </c>
      <c r="G811" s="106" t="b">
        <v>0</v>
      </c>
      <c r="H811" s="106" t="b">
        <v>0</v>
      </c>
      <c r="I811" s="106" t="b">
        <v>0</v>
      </c>
      <c r="J811" s="106" t="b">
        <v>0</v>
      </c>
      <c r="K811" s="106" t="b">
        <v>0</v>
      </c>
      <c r="L811" s="106" t="b">
        <v>0</v>
      </c>
    </row>
    <row r="812" spans="1:12" ht="15">
      <c r="A812" s="108" t="s">
        <v>785</v>
      </c>
      <c r="B812" s="106" t="s">
        <v>469</v>
      </c>
      <c r="C812" s="106">
        <v>4</v>
      </c>
      <c r="D812" s="110">
        <v>0.001123176159582222</v>
      </c>
      <c r="E812" s="110">
        <v>2.0018385642054306</v>
      </c>
      <c r="F812" s="106" t="s">
        <v>436</v>
      </c>
      <c r="G812" s="106" t="b">
        <v>0</v>
      </c>
      <c r="H812" s="106" t="b">
        <v>0</v>
      </c>
      <c r="I812" s="106" t="b">
        <v>0</v>
      </c>
      <c r="J812" s="106" t="b">
        <v>0</v>
      </c>
      <c r="K812" s="106" t="b">
        <v>0</v>
      </c>
      <c r="L812" s="106" t="b">
        <v>0</v>
      </c>
    </row>
    <row r="813" spans="1:12" ht="15">
      <c r="A813" s="108" t="s">
        <v>584</v>
      </c>
      <c r="B813" s="106" t="s">
        <v>953</v>
      </c>
      <c r="C813" s="106">
        <v>4</v>
      </c>
      <c r="D813" s="110">
        <v>0.0013340638949782475</v>
      </c>
      <c r="E813" s="110">
        <v>2.520352504083318</v>
      </c>
      <c r="F813" s="106" t="s">
        <v>436</v>
      </c>
      <c r="G813" s="106" t="b">
        <v>0</v>
      </c>
      <c r="H813" s="106" t="b">
        <v>0</v>
      </c>
      <c r="I813" s="106" t="b">
        <v>0</v>
      </c>
      <c r="J813" s="106" t="b">
        <v>0</v>
      </c>
      <c r="K813" s="106" t="b">
        <v>0</v>
      </c>
      <c r="L813" s="106" t="b">
        <v>0</v>
      </c>
    </row>
    <row r="814" spans="1:12" ht="15">
      <c r="A814" s="108" t="s">
        <v>471</v>
      </c>
      <c r="B814" s="106" t="s">
        <v>458</v>
      </c>
      <c r="C814" s="106">
        <v>4</v>
      </c>
      <c r="D814" s="110">
        <v>0.0009735489301112043</v>
      </c>
      <c r="E814" s="110">
        <v>0.6383975327437175</v>
      </c>
      <c r="F814" s="106" t="s">
        <v>436</v>
      </c>
      <c r="G814" s="106" t="b">
        <v>0</v>
      </c>
      <c r="H814" s="106" t="b">
        <v>0</v>
      </c>
      <c r="I814" s="106" t="b">
        <v>0</v>
      </c>
      <c r="J814" s="106" t="b">
        <v>0</v>
      </c>
      <c r="K814" s="106" t="b">
        <v>0</v>
      </c>
      <c r="L814" s="106" t="b">
        <v>0</v>
      </c>
    </row>
    <row r="815" spans="1:12" ht="15">
      <c r="A815" s="108" t="s">
        <v>458</v>
      </c>
      <c r="B815" s="106" t="s">
        <v>484</v>
      </c>
      <c r="C815" s="106">
        <v>4</v>
      </c>
      <c r="D815" s="110">
        <v>0.0013340638949782475</v>
      </c>
      <c r="E815" s="110">
        <v>0.9394275284076987</v>
      </c>
      <c r="F815" s="106" t="s">
        <v>436</v>
      </c>
      <c r="G815" s="106" t="b">
        <v>0</v>
      </c>
      <c r="H815" s="106" t="b">
        <v>0</v>
      </c>
      <c r="I815" s="106" t="b">
        <v>0</v>
      </c>
      <c r="J815" s="106" t="b">
        <v>0</v>
      </c>
      <c r="K815" s="106" t="b">
        <v>0</v>
      </c>
      <c r="L815" s="106" t="b">
        <v>0</v>
      </c>
    </row>
    <row r="816" spans="1:12" ht="15">
      <c r="A816" s="108" t="s">
        <v>459</v>
      </c>
      <c r="B816" s="106" t="s">
        <v>491</v>
      </c>
      <c r="C816" s="106">
        <v>4</v>
      </c>
      <c r="D816" s="110">
        <v>0.001123176159582222</v>
      </c>
      <c r="E816" s="110">
        <v>1.3852198527065431</v>
      </c>
      <c r="F816" s="106" t="s">
        <v>436</v>
      </c>
      <c r="G816" s="106" t="b">
        <v>0</v>
      </c>
      <c r="H816" s="106" t="b">
        <v>0</v>
      </c>
      <c r="I816" s="106" t="b">
        <v>0</v>
      </c>
      <c r="J816" s="106" t="b">
        <v>0</v>
      </c>
      <c r="K816" s="106" t="b">
        <v>0</v>
      </c>
      <c r="L816" s="106" t="b">
        <v>0</v>
      </c>
    </row>
    <row r="817" spans="1:12" ht="15">
      <c r="A817" s="108" t="s">
        <v>506</v>
      </c>
      <c r="B817" s="106" t="s">
        <v>480</v>
      </c>
      <c r="C817" s="106">
        <v>4</v>
      </c>
      <c r="D817" s="110">
        <v>0.001694578859845291</v>
      </c>
      <c r="E817" s="110">
        <v>2.2773144553970237</v>
      </c>
      <c r="F817" s="106" t="s">
        <v>436</v>
      </c>
      <c r="G817" s="106" t="b">
        <v>0</v>
      </c>
      <c r="H817" s="106" t="b">
        <v>0</v>
      </c>
      <c r="I817" s="106" t="b">
        <v>0</v>
      </c>
      <c r="J817" s="106" t="b">
        <v>0</v>
      </c>
      <c r="K817" s="106" t="b">
        <v>0</v>
      </c>
      <c r="L817" s="106" t="b">
        <v>0</v>
      </c>
    </row>
    <row r="818" spans="1:12" ht="15">
      <c r="A818" s="108" t="s">
        <v>480</v>
      </c>
      <c r="B818" s="106" t="s">
        <v>638</v>
      </c>
      <c r="C818" s="106">
        <v>4</v>
      </c>
      <c r="D818" s="110">
        <v>0.001694578859845291</v>
      </c>
      <c r="E818" s="110">
        <v>2.2773144553970237</v>
      </c>
      <c r="F818" s="106" t="s">
        <v>436</v>
      </c>
      <c r="G818" s="106" t="b">
        <v>0</v>
      </c>
      <c r="H818" s="106" t="b">
        <v>0</v>
      </c>
      <c r="I818" s="106" t="b">
        <v>0</v>
      </c>
      <c r="J818" s="106" t="b">
        <v>0</v>
      </c>
      <c r="K818" s="106" t="b">
        <v>0</v>
      </c>
      <c r="L818" s="106" t="b">
        <v>0</v>
      </c>
    </row>
    <row r="819" spans="1:12" ht="15">
      <c r="A819" s="108" t="s">
        <v>540</v>
      </c>
      <c r="B819" s="106" t="s">
        <v>478</v>
      </c>
      <c r="C819" s="106">
        <v>4</v>
      </c>
      <c r="D819" s="110">
        <v>0.001123176159582222</v>
      </c>
      <c r="E819" s="110">
        <v>2.1681699859719554</v>
      </c>
      <c r="F819" s="106" t="s">
        <v>436</v>
      </c>
      <c r="G819" s="106" t="b">
        <v>0</v>
      </c>
      <c r="H819" s="106" t="b">
        <v>0</v>
      </c>
      <c r="I819" s="106" t="b">
        <v>0</v>
      </c>
      <c r="J819" s="106" t="b">
        <v>0</v>
      </c>
      <c r="K819" s="106" t="b">
        <v>0</v>
      </c>
      <c r="L819" s="106" t="b">
        <v>0</v>
      </c>
    </row>
    <row r="820" spans="1:12" ht="15">
      <c r="A820" s="108" t="s">
        <v>850</v>
      </c>
      <c r="B820" s="106" t="s">
        <v>851</v>
      </c>
      <c r="C820" s="106">
        <v>4</v>
      </c>
      <c r="D820" s="110">
        <v>0.0013340638949782475</v>
      </c>
      <c r="E820" s="110">
        <v>2.7244724867392427</v>
      </c>
      <c r="F820" s="106" t="s">
        <v>436</v>
      </c>
      <c r="G820" s="106" t="b">
        <v>0</v>
      </c>
      <c r="H820" s="106" t="b">
        <v>0</v>
      </c>
      <c r="I820" s="106" t="b">
        <v>0</v>
      </c>
      <c r="J820" s="106" t="b">
        <v>0</v>
      </c>
      <c r="K820" s="106" t="b">
        <v>0</v>
      </c>
      <c r="L820" s="106" t="b">
        <v>0</v>
      </c>
    </row>
    <row r="821" spans="1:12" ht="15">
      <c r="A821" s="108" t="s">
        <v>458</v>
      </c>
      <c r="B821" s="106" t="s">
        <v>480</v>
      </c>
      <c r="C821" s="106">
        <v>4</v>
      </c>
      <c r="D821" s="110">
        <v>0.0009735489301112043</v>
      </c>
      <c r="E821" s="110">
        <v>0.8724807387770853</v>
      </c>
      <c r="F821" s="106" t="s">
        <v>436</v>
      </c>
      <c r="G821" s="106" t="b">
        <v>0</v>
      </c>
      <c r="H821" s="106" t="b">
        <v>0</v>
      </c>
      <c r="I821" s="106" t="b">
        <v>0</v>
      </c>
      <c r="J821" s="106" t="b">
        <v>0</v>
      </c>
      <c r="K821" s="106" t="b">
        <v>0</v>
      </c>
      <c r="L821" s="106" t="b">
        <v>0</v>
      </c>
    </row>
    <row r="822" spans="1:12" ht="15">
      <c r="A822" s="108" t="s">
        <v>460</v>
      </c>
      <c r="B822" s="106" t="s">
        <v>551</v>
      </c>
      <c r="C822" s="106">
        <v>3</v>
      </c>
      <c r="D822" s="110">
        <v>0.0010005479212336858</v>
      </c>
      <c r="E822" s="110">
        <v>1.284824057175769</v>
      </c>
      <c r="F822" s="106" t="s">
        <v>436</v>
      </c>
      <c r="G822" s="106" t="b">
        <v>0</v>
      </c>
      <c r="H822" s="106" t="b">
        <v>0</v>
      </c>
      <c r="I822" s="106" t="b">
        <v>0</v>
      </c>
      <c r="J822" s="106" t="b">
        <v>0</v>
      </c>
      <c r="K822" s="106" t="b">
        <v>0</v>
      </c>
      <c r="L822" s="106" t="b">
        <v>0</v>
      </c>
    </row>
    <row r="823" spans="1:12" ht="15">
      <c r="A823" s="108" t="s">
        <v>1065</v>
      </c>
      <c r="B823" s="106" t="s">
        <v>458</v>
      </c>
      <c r="C823" s="106">
        <v>3</v>
      </c>
      <c r="D823" s="110">
        <v>0.0008423821196866666</v>
      </c>
      <c r="E823" s="110">
        <v>1.416548783127361</v>
      </c>
      <c r="F823" s="106" t="s">
        <v>436</v>
      </c>
      <c r="G823" s="106" t="b">
        <v>0</v>
      </c>
      <c r="H823" s="106" t="b">
        <v>0</v>
      </c>
      <c r="I823" s="106" t="b">
        <v>0</v>
      </c>
      <c r="J823" s="106" t="b">
        <v>0</v>
      </c>
      <c r="K823" s="106" t="b">
        <v>0</v>
      </c>
      <c r="L823" s="106" t="b">
        <v>0</v>
      </c>
    </row>
    <row r="824" spans="1:12" ht="15">
      <c r="A824" s="108" t="s">
        <v>521</v>
      </c>
      <c r="B824" s="106" t="s">
        <v>1067</v>
      </c>
      <c r="C824" s="106">
        <v>3</v>
      </c>
      <c r="D824" s="110">
        <v>0.0010005479212336858</v>
      </c>
      <c r="E824" s="110">
        <v>2.441171258035693</v>
      </c>
      <c r="F824" s="106" t="s">
        <v>436</v>
      </c>
      <c r="G824" s="106" t="b">
        <v>0</v>
      </c>
      <c r="H824" s="106" t="b">
        <v>0</v>
      </c>
      <c r="I824" s="106" t="b">
        <v>0</v>
      </c>
      <c r="J824" s="106" t="b">
        <v>0</v>
      </c>
      <c r="K824" s="106" t="b">
        <v>0</v>
      </c>
      <c r="L824" s="106" t="b">
        <v>0</v>
      </c>
    </row>
    <row r="825" spans="1:12" ht="15">
      <c r="A825" s="108" t="s">
        <v>458</v>
      </c>
      <c r="B825" s="106" t="s">
        <v>698</v>
      </c>
      <c r="C825" s="106">
        <v>3</v>
      </c>
      <c r="D825" s="110">
        <v>0.0010005479212336858</v>
      </c>
      <c r="E825" s="110">
        <v>1.291610046519061</v>
      </c>
      <c r="F825" s="106" t="s">
        <v>436</v>
      </c>
      <c r="G825" s="106" t="b">
        <v>0</v>
      </c>
      <c r="H825" s="106" t="b">
        <v>0</v>
      </c>
      <c r="I825" s="106" t="b">
        <v>0</v>
      </c>
      <c r="J825" s="106" t="b">
        <v>0</v>
      </c>
      <c r="K825" s="106" t="b">
        <v>0</v>
      </c>
      <c r="L825" s="106" t="b">
        <v>0</v>
      </c>
    </row>
    <row r="826" spans="1:12" ht="15">
      <c r="A826" s="108" t="s">
        <v>459</v>
      </c>
      <c r="B826" s="106" t="s">
        <v>495</v>
      </c>
      <c r="C826" s="106">
        <v>3</v>
      </c>
      <c r="D826" s="110">
        <v>0.0010005479212336858</v>
      </c>
      <c r="E826" s="110">
        <v>1.063986470954275</v>
      </c>
      <c r="F826" s="106" t="s">
        <v>436</v>
      </c>
      <c r="G826" s="106" t="b">
        <v>0</v>
      </c>
      <c r="H826" s="106" t="b">
        <v>0</v>
      </c>
      <c r="I826" s="106" t="b">
        <v>0</v>
      </c>
      <c r="J826" s="106" t="b">
        <v>0</v>
      </c>
      <c r="K826" s="106" t="b">
        <v>0</v>
      </c>
      <c r="L826" s="106" t="b">
        <v>0</v>
      </c>
    </row>
    <row r="827" spans="1:12" ht="15">
      <c r="A827" s="108" t="s">
        <v>484</v>
      </c>
      <c r="B827" s="106" t="s">
        <v>651</v>
      </c>
      <c r="C827" s="106">
        <v>3</v>
      </c>
      <c r="D827" s="110">
        <v>0.0008423821196866666</v>
      </c>
      <c r="E827" s="110">
        <v>2.441171258035693</v>
      </c>
      <c r="F827" s="106" t="s">
        <v>436</v>
      </c>
      <c r="G827" s="106" t="b">
        <v>0</v>
      </c>
      <c r="H827" s="106" t="b">
        <v>0</v>
      </c>
      <c r="I827" s="106" t="b">
        <v>0</v>
      </c>
      <c r="J827" s="106" t="b">
        <v>0</v>
      </c>
      <c r="K827" s="106" t="b">
        <v>0</v>
      </c>
      <c r="L827" s="106" t="b">
        <v>0</v>
      </c>
    </row>
    <row r="828" spans="1:12" ht="15">
      <c r="A828" s="108" t="s">
        <v>651</v>
      </c>
      <c r="B828" s="106" t="s">
        <v>496</v>
      </c>
      <c r="C828" s="106">
        <v>3</v>
      </c>
      <c r="D828" s="110">
        <v>0.0008423821196866666</v>
      </c>
      <c r="E828" s="110">
        <v>2.675254464069061</v>
      </c>
      <c r="F828" s="106" t="s">
        <v>436</v>
      </c>
      <c r="G828" s="106" t="b">
        <v>0</v>
      </c>
      <c r="H828" s="106" t="b">
        <v>0</v>
      </c>
      <c r="I828" s="106" t="b">
        <v>0</v>
      </c>
      <c r="J828" s="106" t="b">
        <v>0</v>
      </c>
      <c r="K828" s="106" t="b">
        <v>0</v>
      </c>
      <c r="L828" s="106" t="b">
        <v>0</v>
      </c>
    </row>
    <row r="829" spans="1:12" ht="15">
      <c r="A829" s="108" t="s">
        <v>484</v>
      </c>
      <c r="B829" s="106" t="s">
        <v>595</v>
      </c>
      <c r="C829" s="106">
        <v>3</v>
      </c>
      <c r="D829" s="110">
        <v>0.0008423821196866666</v>
      </c>
      <c r="E829" s="110">
        <v>2.441171258035693</v>
      </c>
      <c r="F829" s="106" t="s">
        <v>436</v>
      </c>
      <c r="G829" s="106" t="b">
        <v>0</v>
      </c>
      <c r="H829" s="106" t="b">
        <v>0</v>
      </c>
      <c r="I829" s="106" t="b">
        <v>0</v>
      </c>
      <c r="J829" s="106" t="b">
        <v>0</v>
      </c>
      <c r="K829" s="106" t="b">
        <v>0</v>
      </c>
      <c r="L829" s="106" t="b">
        <v>0</v>
      </c>
    </row>
    <row r="830" spans="1:12" ht="15">
      <c r="A830" s="108" t="s">
        <v>471</v>
      </c>
      <c r="B830" s="106" t="s">
        <v>460</v>
      </c>
      <c r="C830" s="106">
        <v>3</v>
      </c>
      <c r="D830" s="110">
        <v>0.0010005479212336858</v>
      </c>
      <c r="E830" s="110">
        <v>0.9837940615117878</v>
      </c>
      <c r="F830" s="106" t="s">
        <v>436</v>
      </c>
      <c r="G830" s="106" t="b">
        <v>0</v>
      </c>
      <c r="H830" s="106" t="b">
        <v>0</v>
      </c>
      <c r="I830" s="106" t="b">
        <v>0</v>
      </c>
      <c r="J830" s="106" t="b">
        <v>0</v>
      </c>
      <c r="K830" s="106" t="b">
        <v>0</v>
      </c>
      <c r="L830" s="106" t="b">
        <v>0</v>
      </c>
    </row>
    <row r="831" spans="1:12" ht="15">
      <c r="A831" s="108" t="s">
        <v>551</v>
      </c>
      <c r="B831" s="106" t="s">
        <v>764</v>
      </c>
      <c r="C831" s="106">
        <v>3</v>
      </c>
      <c r="D831" s="110">
        <v>0.0008423821196866666</v>
      </c>
      <c r="E831" s="110">
        <v>2.1845604021601246</v>
      </c>
      <c r="F831" s="106" t="s">
        <v>436</v>
      </c>
      <c r="G831" s="106" t="b">
        <v>0</v>
      </c>
      <c r="H831" s="106" t="b">
        <v>0</v>
      </c>
      <c r="I831" s="106" t="b">
        <v>0</v>
      </c>
      <c r="J831" s="106" t="b">
        <v>0</v>
      </c>
      <c r="K831" s="106" t="b">
        <v>0</v>
      </c>
      <c r="L831" s="106" t="b">
        <v>0</v>
      </c>
    </row>
    <row r="832" spans="1:12" ht="15">
      <c r="A832" s="108" t="s">
        <v>486</v>
      </c>
      <c r="B832" s="106" t="s">
        <v>458</v>
      </c>
      <c r="C832" s="106">
        <v>3</v>
      </c>
      <c r="D832" s="110">
        <v>0.0008423821196866666</v>
      </c>
      <c r="E832" s="110">
        <v>0.375156097969136</v>
      </c>
      <c r="F832" s="106" t="s">
        <v>436</v>
      </c>
      <c r="G832" s="106" t="b">
        <v>0</v>
      </c>
      <c r="H832" s="106" t="b">
        <v>0</v>
      </c>
      <c r="I832" s="106" t="b">
        <v>0</v>
      </c>
      <c r="J832" s="106" t="b">
        <v>0</v>
      </c>
      <c r="K832" s="106" t="b">
        <v>0</v>
      </c>
      <c r="L832" s="106" t="b">
        <v>0</v>
      </c>
    </row>
    <row r="833" spans="1:12" ht="15">
      <c r="A833" s="108" t="s">
        <v>514</v>
      </c>
      <c r="B833" s="106" t="s">
        <v>458</v>
      </c>
      <c r="C833" s="106">
        <v>3</v>
      </c>
      <c r="D833" s="110">
        <v>0.0008423821196866666</v>
      </c>
      <c r="E833" s="110">
        <v>0.6149164368941945</v>
      </c>
      <c r="F833" s="106" t="s">
        <v>436</v>
      </c>
      <c r="G833" s="106" t="b">
        <v>0</v>
      </c>
      <c r="H833" s="106" t="b">
        <v>0</v>
      </c>
      <c r="I833" s="106" t="b">
        <v>0</v>
      </c>
      <c r="J833" s="106" t="b">
        <v>0</v>
      </c>
      <c r="K833" s="106" t="b">
        <v>0</v>
      </c>
      <c r="L833" s="106" t="b">
        <v>0</v>
      </c>
    </row>
    <row r="834" spans="1:12" ht="15">
      <c r="A834" s="108" t="s">
        <v>458</v>
      </c>
      <c r="B834" s="106" t="s">
        <v>506</v>
      </c>
      <c r="C834" s="106">
        <v>3</v>
      </c>
      <c r="D834" s="110">
        <v>0.0012709341448839681</v>
      </c>
      <c r="E834" s="110">
        <v>1.1947000335110047</v>
      </c>
      <c r="F834" s="106" t="s">
        <v>436</v>
      </c>
      <c r="G834" s="106" t="b">
        <v>0</v>
      </c>
      <c r="H834" s="106" t="b">
        <v>0</v>
      </c>
      <c r="I834" s="106" t="b">
        <v>0</v>
      </c>
      <c r="J834" s="106" t="b">
        <v>0</v>
      </c>
      <c r="K834" s="106" t="b">
        <v>0</v>
      </c>
      <c r="L834" s="106" t="b">
        <v>0</v>
      </c>
    </row>
    <row r="835" spans="1:12" ht="15">
      <c r="A835" s="108" t="s">
        <v>462</v>
      </c>
      <c r="B835" s="106" t="s">
        <v>459</v>
      </c>
      <c r="C835" s="106">
        <v>3</v>
      </c>
      <c r="D835" s="110">
        <v>0.0012709341448839681</v>
      </c>
      <c r="E835" s="110">
        <v>0.9012591734565751</v>
      </c>
      <c r="F835" s="106" t="s">
        <v>436</v>
      </c>
      <c r="G835" s="106" t="b">
        <v>0</v>
      </c>
      <c r="H835" s="106" t="b">
        <v>0</v>
      </c>
      <c r="I835" s="106" t="b">
        <v>0</v>
      </c>
      <c r="J835" s="106" t="b">
        <v>0</v>
      </c>
      <c r="K835" s="106" t="b">
        <v>0</v>
      </c>
      <c r="L835" s="106" t="b">
        <v>0</v>
      </c>
    </row>
    <row r="836" spans="1:12" ht="15">
      <c r="A836" s="108" t="s">
        <v>464</v>
      </c>
      <c r="B836" s="106" t="s">
        <v>458</v>
      </c>
      <c r="C836" s="106">
        <v>3</v>
      </c>
      <c r="D836" s="110">
        <v>0.0008423821196866666</v>
      </c>
      <c r="E836" s="110">
        <v>0.5512473570248172</v>
      </c>
      <c r="F836" s="106" t="s">
        <v>436</v>
      </c>
      <c r="G836" s="106" t="b">
        <v>0</v>
      </c>
      <c r="H836" s="106" t="b">
        <v>0</v>
      </c>
      <c r="I836" s="106" t="b">
        <v>0</v>
      </c>
      <c r="J836" s="106" t="b">
        <v>0</v>
      </c>
      <c r="K836" s="106" t="b">
        <v>0</v>
      </c>
      <c r="L836" s="106" t="b">
        <v>0</v>
      </c>
    </row>
    <row r="837" spans="1:12" ht="15">
      <c r="A837" s="108" t="s">
        <v>566</v>
      </c>
      <c r="B837" s="106" t="s">
        <v>466</v>
      </c>
      <c r="C837" s="106">
        <v>3</v>
      </c>
      <c r="D837" s="110">
        <v>0.0008423821196866666</v>
      </c>
      <c r="E837" s="110">
        <v>1.8971032136854173</v>
      </c>
      <c r="F837" s="106" t="s">
        <v>436</v>
      </c>
      <c r="G837" s="106" t="b">
        <v>0</v>
      </c>
      <c r="H837" s="106" t="b">
        <v>0</v>
      </c>
      <c r="I837" s="106" t="b">
        <v>0</v>
      </c>
      <c r="J837" s="106" t="b">
        <v>0</v>
      </c>
      <c r="K837" s="106" t="b">
        <v>0</v>
      </c>
      <c r="L837" s="106" t="b">
        <v>0</v>
      </c>
    </row>
    <row r="838" spans="1:12" ht="15">
      <c r="A838" s="108" t="s">
        <v>1015</v>
      </c>
      <c r="B838" s="106" t="s">
        <v>608</v>
      </c>
      <c r="C838" s="106">
        <v>3</v>
      </c>
      <c r="D838" s="110">
        <v>0.0012709341448839681</v>
      </c>
      <c r="E838" s="110">
        <v>2.5503157274607613</v>
      </c>
      <c r="F838" s="106" t="s">
        <v>436</v>
      </c>
      <c r="G838" s="106" t="b">
        <v>0</v>
      </c>
      <c r="H838" s="106" t="b">
        <v>0</v>
      </c>
      <c r="I838" s="106" t="b">
        <v>0</v>
      </c>
      <c r="J838" s="106" t="b">
        <v>0</v>
      </c>
      <c r="K838" s="106" t="b">
        <v>0</v>
      </c>
      <c r="L838" s="106" t="b">
        <v>0</v>
      </c>
    </row>
    <row r="839" spans="1:12" ht="15">
      <c r="A839" s="108" t="s">
        <v>270</v>
      </c>
      <c r="B839" s="106" t="s">
        <v>553</v>
      </c>
      <c r="C839" s="106">
        <v>3</v>
      </c>
      <c r="D839" s="110">
        <v>0.0008423821196866666</v>
      </c>
      <c r="E839" s="110">
        <v>2.24928573179678</v>
      </c>
      <c r="F839" s="106" t="s">
        <v>436</v>
      </c>
      <c r="G839" s="106" t="b">
        <v>0</v>
      </c>
      <c r="H839" s="106" t="b">
        <v>0</v>
      </c>
      <c r="I839" s="106" t="b">
        <v>0</v>
      </c>
      <c r="J839" s="106" t="b">
        <v>0</v>
      </c>
      <c r="K839" s="106" t="b">
        <v>0</v>
      </c>
      <c r="L839" s="106" t="b">
        <v>0</v>
      </c>
    </row>
    <row r="840" spans="1:12" ht="15">
      <c r="A840" s="108" t="s">
        <v>491</v>
      </c>
      <c r="B840" s="106" t="s">
        <v>530</v>
      </c>
      <c r="C840" s="106">
        <v>3</v>
      </c>
      <c r="D840" s="110">
        <v>0.0008423821196866666</v>
      </c>
      <c r="E840" s="110">
        <v>2.675254464069061</v>
      </c>
      <c r="F840" s="106" t="s">
        <v>436</v>
      </c>
      <c r="G840" s="106" t="b">
        <v>0</v>
      </c>
      <c r="H840" s="106" t="b">
        <v>0</v>
      </c>
      <c r="I840" s="106" t="b">
        <v>0</v>
      </c>
      <c r="J840" s="106" t="b">
        <v>0</v>
      </c>
      <c r="K840" s="106" t="b">
        <v>0</v>
      </c>
      <c r="L840" s="106" t="b">
        <v>0</v>
      </c>
    </row>
    <row r="841" spans="1:12" ht="15">
      <c r="A841" s="108" t="s">
        <v>863</v>
      </c>
      <c r="B841" s="106" t="s">
        <v>1310</v>
      </c>
      <c r="C841" s="106">
        <v>3</v>
      </c>
      <c r="D841" s="110">
        <v>0.0012709341448839681</v>
      </c>
      <c r="E841" s="110">
        <v>2.9182925127553556</v>
      </c>
      <c r="F841" s="106" t="s">
        <v>436</v>
      </c>
      <c r="G841" s="106" t="b">
        <v>0</v>
      </c>
      <c r="H841" s="106" t="b">
        <v>0</v>
      </c>
      <c r="I841" s="106" t="b">
        <v>0</v>
      </c>
      <c r="J841" s="106" t="b">
        <v>0</v>
      </c>
      <c r="K841" s="106" t="b">
        <v>0</v>
      </c>
      <c r="L841" s="106" t="b">
        <v>0</v>
      </c>
    </row>
    <row r="842" spans="1:12" ht="15">
      <c r="A842" s="108" t="s">
        <v>540</v>
      </c>
      <c r="B842" s="106" t="s">
        <v>862</v>
      </c>
      <c r="C842" s="106">
        <v>3</v>
      </c>
      <c r="D842" s="110">
        <v>0.0010005479212336858</v>
      </c>
      <c r="E842" s="110">
        <v>2.566109994643993</v>
      </c>
      <c r="F842" s="106" t="s">
        <v>436</v>
      </c>
      <c r="G842" s="106" t="b">
        <v>0</v>
      </c>
      <c r="H842" s="106" t="b">
        <v>0</v>
      </c>
      <c r="I842" s="106" t="b">
        <v>0</v>
      </c>
      <c r="J842" s="106" t="b">
        <v>0</v>
      </c>
      <c r="K842" s="106" t="b">
        <v>0</v>
      </c>
      <c r="L842" s="106" t="b">
        <v>0</v>
      </c>
    </row>
    <row r="843" spans="1:12" ht="15">
      <c r="A843" s="108" t="s">
        <v>458</v>
      </c>
      <c r="B843" s="106" t="s">
        <v>582</v>
      </c>
      <c r="C843" s="106">
        <v>3</v>
      </c>
      <c r="D843" s="110">
        <v>0.0008423821196866666</v>
      </c>
      <c r="E843" s="110">
        <v>1.416548783127361</v>
      </c>
      <c r="F843" s="106" t="s">
        <v>436</v>
      </c>
      <c r="G843" s="106" t="b">
        <v>0</v>
      </c>
      <c r="H843" s="106" t="b">
        <v>0</v>
      </c>
      <c r="I843" s="106" t="b">
        <v>0</v>
      </c>
      <c r="J843" s="106" t="b">
        <v>0</v>
      </c>
      <c r="K843" s="106" t="b">
        <v>0</v>
      </c>
      <c r="L843" s="106" t="b">
        <v>0</v>
      </c>
    </row>
    <row r="844" spans="1:12" ht="15">
      <c r="A844" s="108" t="s">
        <v>528</v>
      </c>
      <c r="B844" s="106" t="s">
        <v>590</v>
      </c>
      <c r="C844" s="106">
        <v>3</v>
      </c>
      <c r="D844" s="110">
        <v>0.0010005479212336858</v>
      </c>
      <c r="E844" s="110">
        <v>2.9182925127553556</v>
      </c>
      <c r="F844" s="106" t="s">
        <v>436</v>
      </c>
      <c r="G844" s="106" t="b">
        <v>0</v>
      </c>
      <c r="H844" s="106" t="b">
        <v>0</v>
      </c>
      <c r="I844" s="106" t="b">
        <v>0</v>
      </c>
      <c r="J844" s="106" t="b">
        <v>0</v>
      </c>
      <c r="K844" s="106" t="b">
        <v>0</v>
      </c>
      <c r="L844" s="106" t="b">
        <v>0</v>
      </c>
    </row>
    <row r="845" spans="1:12" ht="15">
      <c r="A845" s="108" t="s">
        <v>967</v>
      </c>
      <c r="B845" s="106" t="s">
        <v>968</v>
      </c>
      <c r="C845" s="106">
        <v>3</v>
      </c>
      <c r="D845" s="110">
        <v>0.0010005479212336858</v>
      </c>
      <c r="E845" s="110">
        <v>2.7933537761470557</v>
      </c>
      <c r="F845" s="106" t="s">
        <v>436</v>
      </c>
      <c r="G845" s="106" t="b">
        <v>0</v>
      </c>
      <c r="H845" s="106" t="b">
        <v>0</v>
      </c>
      <c r="I845" s="106" t="b">
        <v>0</v>
      </c>
      <c r="J845" s="106" t="b">
        <v>0</v>
      </c>
      <c r="K845" s="106" t="b">
        <v>0</v>
      </c>
      <c r="L845" s="106" t="b">
        <v>0</v>
      </c>
    </row>
    <row r="846" spans="1:12" ht="15">
      <c r="A846" s="108" t="s">
        <v>546</v>
      </c>
      <c r="B846" s="106" t="s">
        <v>461</v>
      </c>
      <c r="C846" s="106">
        <v>3</v>
      </c>
      <c r="D846" s="110">
        <v>0.0010005479212336858</v>
      </c>
      <c r="E846" s="110">
        <v>2.289903582705044</v>
      </c>
      <c r="F846" s="106" t="s">
        <v>436</v>
      </c>
      <c r="G846" s="106" t="b">
        <v>0</v>
      </c>
      <c r="H846" s="106" t="b">
        <v>0</v>
      </c>
      <c r="I846" s="106" t="b">
        <v>0</v>
      </c>
      <c r="J846" s="106" t="b">
        <v>0</v>
      </c>
      <c r="K846" s="106" t="b">
        <v>0</v>
      </c>
      <c r="L846" s="106" t="b">
        <v>0</v>
      </c>
    </row>
    <row r="847" spans="1:12" ht="15">
      <c r="A847" s="108" t="s">
        <v>480</v>
      </c>
      <c r="B847" s="106" t="s">
        <v>623</v>
      </c>
      <c r="C847" s="106">
        <v>3</v>
      </c>
      <c r="D847" s="110">
        <v>0.0010005479212336858</v>
      </c>
      <c r="E847" s="110">
        <v>2.1523757187887234</v>
      </c>
      <c r="F847" s="106" t="s">
        <v>436</v>
      </c>
      <c r="G847" s="106" t="b">
        <v>0</v>
      </c>
      <c r="H847" s="106" t="b">
        <v>0</v>
      </c>
      <c r="I847" s="106" t="b">
        <v>0</v>
      </c>
      <c r="J847" s="106" t="b">
        <v>0</v>
      </c>
      <c r="K847" s="106" t="b">
        <v>0</v>
      </c>
      <c r="L847" s="106" t="b">
        <v>0</v>
      </c>
    </row>
    <row r="848" spans="1:12" ht="15">
      <c r="A848" s="108" t="s">
        <v>966</v>
      </c>
      <c r="B848" s="106" t="s">
        <v>609</v>
      </c>
      <c r="C848" s="106">
        <v>3</v>
      </c>
      <c r="D848" s="110">
        <v>0.0012709341448839681</v>
      </c>
      <c r="E848" s="110">
        <v>2.5503157274607613</v>
      </c>
      <c r="F848" s="106" t="s">
        <v>436</v>
      </c>
      <c r="G848" s="106" t="b">
        <v>0</v>
      </c>
      <c r="H848" s="106" t="b">
        <v>0</v>
      </c>
      <c r="I848" s="106" t="b">
        <v>0</v>
      </c>
      <c r="J848" s="106" t="b">
        <v>0</v>
      </c>
      <c r="K848" s="106" t="b">
        <v>0</v>
      </c>
      <c r="L848" s="106" t="b">
        <v>0</v>
      </c>
    </row>
    <row r="849" spans="1:12" ht="15">
      <c r="A849" s="108" t="s">
        <v>479</v>
      </c>
      <c r="B849" s="106" t="s">
        <v>565</v>
      </c>
      <c r="C849" s="106">
        <v>3</v>
      </c>
      <c r="D849" s="110">
        <v>0.0012709341448839681</v>
      </c>
      <c r="E849" s="110">
        <v>1.9640500033160306</v>
      </c>
      <c r="F849" s="106" t="s">
        <v>436</v>
      </c>
      <c r="G849" s="106" t="b">
        <v>0</v>
      </c>
      <c r="H849" s="106" t="b">
        <v>0</v>
      </c>
      <c r="I849" s="106" t="b">
        <v>0</v>
      </c>
      <c r="J849" s="106" t="b">
        <v>0</v>
      </c>
      <c r="K849" s="106" t="b">
        <v>0</v>
      </c>
      <c r="L849" s="106" t="b">
        <v>0</v>
      </c>
    </row>
    <row r="850" spans="1:12" ht="15">
      <c r="A850" s="108" t="s">
        <v>909</v>
      </c>
      <c r="B850" s="106" t="s">
        <v>471</v>
      </c>
      <c r="C850" s="106">
        <v>3</v>
      </c>
      <c r="D850" s="110">
        <v>0.0010005479212336858</v>
      </c>
      <c r="E850" s="110">
        <v>2.033685931457425</v>
      </c>
      <c r="F850" s="106" t="s">
        <v>436</v>
      </c>
      <c r="G850" s="106" t="b">
        <v>0</v>
      </c>
      <c r="H850" s="106" t="b">
        <v>0</v>
      </c>
      <c r="I850" s="106" t="b">
        <v>0</v>
      </c>
      <c r="J850" s="106" t="b">
        <v>0</v>
      </c>
      <c r="K850" s="106" t="b">
        <v>0</v>
      </c>
      <c r="L850" s="106" t="b">
        <v>0</v>
      </c>
    </row>
    <row r="851" spans="1:12" ht="15">
      <c r="A851" s="108" t="s">
        <v>536</v>
      </c>
      <c r="B851" s="106" t="s">
        <v>1082</v>
      </c>
      <c r="C851" s="106">
        <v>3</v>
      </c>
      <c r="D851" s="110">
        <v>0.0012709341448839681</v>
      </c>
      <c r="E851" s="110">
        <v>2.7422012536996743</v>
      </c>
      <c r="F851" s="106" t="s">
        <v>436</v>
      </c>
      <c r="G851" s="106" t="b">
        <v>0</v>
      </c>
      <c r="H851" s="106" t="b">
        <v>0</v>
      </c>
      <c r="I851" s="106" t="b">
        <v>0</v>
      </c>
      <c r="J851" s="106" t="b">
        <v>0</v>
      </c>
      <c r="K851" s="106" t="b">
        <v>0</v>
      </c>
      <c r="L851" s="106" t="b">
        <v>0</v>
      </c>
    </row>
    <row r="852" spans="1:12" ht="15">
      <c r="A852" s="108" t="s">
        <v>486</v>
      </c>
      <c r="B852" s="106" t="s">
        <v>637</v>
      </c>
      <c r="C852" s="106">
        <v>3</v>
      </c>
      <c r="D852" s="110">
        <v>0.0012709341448839681</v>
      </c>
      <c r="E852" s="110">
        <v>1.779989814589074</v>
      </c>
      <c r="F852" s="106" t="s">
        <v>436</v>
      </c>
      <c r="G852" s="106" t="b">
        <v>0</v>
      </c>
      <c r="H852" s="106" t="b">
        <v>0</v>
      </c>
      <c r="I852" s="106" t="b">
        <v>0</v>
      </c>
      <c r="J852" s="106" t="b">
        <v>0</v>
      </c>
      <c r="K852" s="106" t="b">
        <v>0</v>
      </c>
      <c r="L852" s="106" t="b">
        <v>0</v>
      </c>
    </row>
    <row r="853" spans="1:12" ht="15">
      <c r="A853" s="108" t="s">
        <v>1428</v>
      </c>
      <c r="B853" s="106" t="s">
        <v>461</v>
      </c>
      <c r="C853" s="106">
        <v>2</v>
      </c>
      <c r="D853" s="110">
        <v>0.0008472894299226455</v>
      </c>
      <c r="E853" s="110">
        <v>2.289903582705044</v>
      </c>
      <c r="F853" s="106" t="s">
        <v>436</v>
      </c>
      <c r="G853" s="106" t="b">
        <v>0</v>
      </c>
      <c r="H853" s="106" t="b">
        <v>0</v>
      </c>
      <c r="I853" s="106" t="b">
        <v>0</v>
      </c>
      <c r="J853" s="106" t="b">
        <v>0</v>
      </c>
      <c r="K853" s="106" t="b">
        <v>0</v>
      </c>
      <c r="L853" s="106" t="b">
        <v>0</v>
      </c>
    </row>
    <row r="854" spans="1:12" ht="15">
      <c r="A854" s="108" t="s">
        <v>514</v>
      </c>
      <c r="B854" s="106" t="s">
        <v>526</v>
      </c>
      <c r="C854" s="106">
        <v>2</v>
      </c>
      <c r="D854" s="110">
        <v>0.0008472894299226455</v>
      </c>
      <c r="E854" s="110">
        <v>2.241598903130489</v>
      </c>
      <c r="F854" s="106" t="s">
        <v>436</v>
      </c>
      <c r="G854" s="106" t="b">
        <v>0</v>
      </c>
      <c r="H854" s="106" t="b">
        <v>0</v>
      </c>
      <c r="I854" s="106" t="b">
        <v>0</v>
      </c>
      <c r="J854" s="106" t="b">
        <v>0</v>
      </c>
      <c r="K854" s="106" t="b">
        <v>0</v>
      </c>
      <c r="L854" s="106" t="b">
        <v>0</v>
      </c>
    </row>
    <row r="855" spans="1:12" ht="15">
      <c r="A855" s="108" t="s">
        <v>905</v>
      </c>
      <c r="B855" s="106" t="s">
        <v>471</v>
      </c>
      <c r="C855" s="106">
        <v>2</v>
      </c>
      <c r="D855" s="110">
        <v>0.0006670319474891237</v>
      </c>
      <c r="E855" s="110">
        <v>1.982533409010044</v>
      </c>
      <c r="F855" s="106" t="s">
        <v>436</v>
      </c>
      <c r="G855" s="106" t="b">
        <v>0</v>
      </c>
      <c r="H855" s="106" t="b">
        <v>0</v>
      </c>
      <c r="I855" s="106" t="b">
        <v>0</v>
      </c>
      <c r="J855" s="106" t="b">
        <v>0</v>
      </c>
      <c r="K855" s="106" t="b">
        <v>0</v>
      </c>
      <c r="L855" s="106" t="b">
        <v>0</v>
      </c>
    </row>
    <row r="856" spans="1:12" ht="15">
      <c r="A856" s="108" t="s">
        <v>619</v>
      </c>
      <c r="B856" s="106" t="s">
        <v>635</v>
      </c>
      <c r="C856" s="106">
        <v>2</v>
      </c>
      <c r="D856" s="110">
        <v>0.0006670319474891237</v>
      </c>
      <c r="E856" s="110">
        <v>2.566109994643993</v>
      </c>
      <c r="F856" s="106" t="s">
        <v>436</v>
      </c>
      <c r="G856" s="106" t="b">
        <v>0</v>
      </c>
      <c r="H856" s="106" t="b">
        <v>0</v>
      </c>
      <c r="I856" s="106" t="b">
        <v>0</v>
      </c>
      <c r="J856" s="106" t="b">
        <v>0</v>
      </c>
      <c r="K856" s="106" t="b">
        <v>0</v>
      </c>
      <c r="L856" s="106" t="b">
        <v>0</v>
      </c>
    </row>
    <row r="857" spans="1:12" ht="15">
      <c r="A857" s="108" t="s">
        <v>551</v>
      </c>
      <c r="B857" s="106" t="s">
        <v>1065</v>
      </c>
      <c r="C857" s="106">
        <v>2</v>
      </c>
      <c r="D857" s="110">
        <v>0.0006670319474891237</v>
      </c>
      <c r="E857" s="110">
        <v>2.2303178927208</v>
      </c>
      <c r="F857" s="106" t="s">
        <v>436</v>
      </c>
      <c r="G857" s="106" t="b">
        <v>0</v>
      </c>
      <c r="H857" s="106" t="b">
        <v>0</v>
      </c>
      <c r="I857" s="106" t="b">
        <v>0</v>
      </c>
      <c r="J857" s="106" t="b">
        <v>0</v>
      </c>
      <c r="K857" s="106" t="b">
        <v>0</v>
      </c>
      <c r="L857" s="106" t="b">
        <v>0</v>
      </c>
    </row>
    <row r="858" spans="1:12" ht="15">
      <c r="A858" s="108" t="s">
        <v>1446</v>
      </c>
      <c r="B858" s="106" t="s">
        <v>462</v>
      </c>
      <c r="C858" s="106">
        <v>2</v>
      </c>
      <c r="D858" s="110">
        <v>0.0006670319474891237</v>
      </c>
      <c r="E858" s="110">
        <v>2.316232521427393</v>
      </c>
      <c r="F858" s="106" t="s">
        <v>436</v>
      </c>
      <c r="G858" s="106" t="b">
        <v>0</v>
      </c>
      <c r="H858" s="106" t="b">
        <v>0</v>
      </c>
      <c r="I858" s="106" t="b">
        <v>0</v>
      </c>
      <c r="J858" s="106" t="b">
        <v>0</v>
      </c>
      <c r="K858" s="106" t="b">
        <v>0</v>
      </c>
      <c r="L858" s="106" t="b">
        <v>0</v>
      </c>
    </row>
    <row r="859" spans="1:12" ht="15">
      <c r="A859" s="108" t="s">
        <v>684</v>
      </c>
      <c r="B859" s="106" t="s">
        <v>1022</v>
      </c>
      <c r="C859" s="106">
        <v>2</v>
      </c>
      <c r="D859" s="110">
        <v>0.0006670319474891237</v>
      </c>
      <c r="E859" s="110">
        <v>2.7422012536996743</v>
      </c>
      <c r="F859" s="106" t="s">
        <v>436</v>
      </c>
      <c r="G859" s="106" t="b">
        <v>0</v>
      </c>
      <c r="H859" s="106" t="b">
        <v>0</v>
      </c>
      <c r="I859" s="106" t="b">
        <v>0</v>
      </c>
      <c r="J859" s="106" t="b">
        <v>0</v>
      </c>
      <c r="K859" s="106" t="b">
        <v>0</v>
      </c>
      <c r="L859" s="106" t="b">
        <v>0</v>
      </c>
    </row>
    <row r="860" spans="1:12" ht="15">
      <c r="A860" s="108" t="s">
        <v>1069</v>
      </c>
      <c r="B860" s="106" t="s">
        <v>461</v>
      </c>
      <c r="C860" s="106">
        <v>2</v>
      </c>
      <c r="D860" s="110">
        <v>0.0006670319474891237</v>
      </c>
      <c r="E860" s="110">
        <v>2.289903582705044</v>
      </c>
      <c r="F860" s="106" t="s">
        <v>436</v>
      </c>
      <c r="G860" s="106" t="b">
        <v>0</v>
      </c>
      <c r="H860" s="106" t="b">
        <v>0</v>
      </c>
      <c r="I860" s="106" t="b">
        <v>0</v>
      </c>
      <c r="J860" s="106" t="b">
        <v>0</v>
      </c>
      <c r="K860" s="106" t="b">
        <v>0</v>
      </c>
      <c r="L860" s="106" t="b">
        <v>0</v>
      </c>
    </row>
    <row r="861" spans="1:12" ht="15">
      <c r="A861" s="108" t="s">
        <v>1455</v>
      </c>
      <c r="B861" s="106" t="s">
        <v>458</v>
      </c>
      <c r="C861" s="106">
        <v>2</v>
      </c>
      <c r="D861" s="110">
        <v>0.0006670319474891237</v>
      </c>
      <c r="E861" s="110">
        <v>1.416548783127361</v>
      </c>
      <c r="F861" s="106" t="s">
        <v>436</v>
      </c>
      <c r="G861" s="106" t="b">
        <v>0</v>
      </c>
      <c r="H861" s="106" t="b">
        <v>0</v>
      </c>
      <c r="I861" s="106" t="b">
        <v>0</v>
      </c>
      <c r="J861" s="106" t="b">
        <v>0</v>
      </c>
      <c r="K861" s="106" t="b">
        <v>0</v>
      </c>
      <c r="L861" s="106" t="b">
        <v>0</v>
      </c>
    </row>
    <row r="862" spans="1:12" ht="15">
      <c r="A862" s="108" t="s">
        <v>459</v>
      </c>
      <c r="B862" s="106" t="s">
        <v>463</v>
      </c>
      <c r="C862" s="106">
        <v>2</v>
      </c>
      <c r="D862" s="110">
        <v>0.0006670319474891237</v>
      </c>
      <c r="E862" s="110">
        <v>0.5313478883847811</v>
      </c>
      <c r="F862" s="106" t="s">
        <v>436</v>
      </c>
      <c r="G862" s="106" t="b">
        <v>0</v>
      </c>
      <c r="H862" s="106" t="b">
        <v>0</v>
      </c>
      <c r="I862" s="106" t="b">
        <v>0</v>
      </c>
      <c r="J862" s="106" t="b">
        <v>0</v>
      </c>
      <c r="K862" s="106" t="b">
        <v>0</v>
      </c>
      <c r="L862" s="106" t="b">
        <v>0</v>
      </c>
    </row>
    <row r="863" spans="1:12" ht="15">
      <c r="A863" s="108" t="s">
        <v>463</v>
      </c>
      <c r="B863" s="106" t="s">
        <v>584</v>
      </c>
      <c r="C863" s="106">
        <v>2</v>
      </c>
      <c r="D863" s="110">
        <v>0.0006670319474891237</v>
      </c>
      <c r="E863" s="110">
        <v>1.4234424910752617</v>
      </c>
      <c r="F863" s="106" t="s">
        <v>436</v>
      </c>
      <c r="G863" s="106" t="b">
        <v>0</v>
      </c>
      <c r="H863" s="106" t="b">
        <v>0</v>
      </c>
      <c r="I863" s="106" t="b">
        <v>0</v>
      </c>
      <c r="J863" s="106" t="b">
        <v>0</v>
      </c>
      <c r="K863" s="106" t="b">
        <v>0</v>
      </c>
      <c r="L863" s="106" t="b">
        <v>0</v>
      </c>
    </row>
    <row r="864" spans="1:12" ht="15">
      <c r="A864" s="108" t="s">
        <v>486</v>
      </c>
      <c r="B864" s="106" t="s">
        <v>465</v>
      </c>
      <c r="C864" s="106">
        <v>2</v>
      </c>
      <c r="D864" s="110">
        <v>0.0006670319474891237</v>
      </c>
      <c r="E864" s="110">
        <v>0.9411407238518189</v>
      </c>
      <c r="F864" s="106" t="s">
        <v>436</v>
      </c>
      <c r="G864" s="106" t="b">
        <v>0</v>
      </c>
      <c r="H864" s="106" t="b">
        <v>0</v>
      </c>
      <c r="I864" s="106" t="b">
        <v>0</v>
      </c>
      <c r="J864" s="106" t="b">
        <v>0</v>
      </c>
      <c r="K864" s="106" t="b">
        <v>0</v>
      </c>
      <c r="L864" s="106" t="b">
        <v>0</v>
      </c>
    </row>
    <row r="865" spans="1:12" ht="15">
      <c r="A865" s="108" t="s">
        <v>465</v>
      </c>
      <c r="B865" s="106" t="s">
        <v>1071</v>
      </c>
      <c r="C865" s="106">
        <v>2</v>
      </c>
      <c r="D865" s="110">
        <v>0.0008472894299226455</v>
      </c>
      <c r="E865" s="110">
        <v>1.982533409010044</v>
      </c>
      <c r="F865" s="106" t="s">
        <v>436</v>
      </c>
      <c r="G865" s="106" t="b">
        <v>0</v>
      </c>
      <c r="H865" s="106" t="b">
        <v>0</v>
      </c>
      <c r="I865" s="106" t="b">
        <v>0</v>
      </c>
      <c r="J865" s="106" t="b">
        <v>0</v>
      </c>
      <c r="K865" s="106" t="b">
        <v>0</v>
      </c>
      <c r="L865" s="106" t="b">
        <v>0</v>
      </c>
    </row>
    <row r="866" spans="1:12" ht="15">
      <c r="A866" s="108" t="s">
        <v>1071</v>
      </c>
      <c r="B866" s="106" t="s">
        <v>459</v>
      </c>
      <c r="C866" s="106">
        <v>2</v>
      </c>
      <c r="D866" s="110">
        <v>0.0008472894299226455</v>
      </c>
      <c r="E866" s="110">
        <v>1.4521666423371562</v>
      </c>
      <c r="F866" s="106" t="s">
        <v>436</v>
      </c>
      <c r="G866" s="106" t="b">
        <v>0</v>
      </c>
      <c r="H866" s="106" t="b">
        <v>0</v>
      </c>
      <c r="I866" s="106" t="b">
        <v>0</v>
      </c>
      <c r="J866" s="106" t="b">
        <v>0</v>
      </c>
      <c r="K866" s="106" t="b">
        <v>0</v>
      </c>
      <c r="L866" s="106" t="b">
        <v>0</v>
      </c>
    </row>
    <row r="867" spans="1:12" ht="15">
      <c r="A867" s="108" t="s">
        <v>458</v>
      </c>
      <c r="B867" s="106" t="s">
        <v>804</v>
      </c>
      <c r="C867" s="106">
        <v>2</v>
      </c>
      <c r="D867" s="110">
        <v>0.0006670319474891237</v>
      </c>
      <c r="E867" s="110">
        <v>1.24045752407168</v>
      </c>
      <c r="F867" s="106" t="s">
        <v>436</v>
      </c>
      <c r="G867" s="106" t="b">
        <v>0</v>
      </c>
      <c r="H867" s="106" t="b">
        <v>0</v>
      </c>
      <c r="I867" s="106" t="b">
        <v>0</v>
      </c>
      <c r="J867" s="106" t="b">
        <v>0</v>
      </c>
      <c r="K867" s="106" t="b">
        <v>0</v>
      </c>
      <c r="L867" s="106" t="b">
        <v>0</v>
      </c>
    </row>
    <row r="868" spans="1:12" ht="15">
      <c r="A868" s="108" t="s">
        <v>459</v>
      </c>
      <c r="B868" s="106" t="s">
        <v>1462</v>
      </c>
      <c r="C868" s="106">
        <v>2</v>
      </c>
      <c r="D868" s="110">
        <v>0.0006670319474891237</v>
      </c>
      <c r="E868" s="110">
        <v>1.6282579013928375</v>
      </c>
      <c r="F868" s="106" t="s">
        <v>436</v>
      </c>
      <c r="G868" s="106" t="b">
        <v>0</v>
      </c>
      <c r="H868" s="106" t="b">
        <v>0</v>
      </c>
      <c r="I868" s="106" t="b">
        <v>0</v>
      </c>
      <c r="J868" s="106" t="b">
        <v>0</v>
      </c>
      <c r="K868" s="106" t="b">
        <v>0</v>
      </c>
      <c r="L868" s="106" t="b">
        <v>0</v>
      </c>
    </row>
    <row r="869" spans="1:12" ht="15">
      <c r="A869" s="108" t="s">
        <v>1466</v>
      </c>
      <c r="B869" s="106" t="s">
        <v>806</v>
      </c>
      <c r="C869" s="106">
        <v>2</v>
      </c>
      <c r="D869" s="110">
        <v>0.0008472894299226455</v>
      </c>
      <c r="E869" s="110">
        <v>2.9182925127553556</v>
      </c>
      <c r="F869" s="106" t="s">
        <v>436</v>
      </c>
      <c r="G869" s="106" t="b">
        <v>0</v>
      </c>
      <c r="H869" s="106" t="b">
        <v>0</v>
      </c>
      <c r="I869" s="106" t="b">
        <v>0</v>
      </c>
      <c r="J869" s="106" t="b">
        <v>0</v>
      </c>
      <c r="K869" s="106" t="b">
        <v>0</v>
      </c>
      <c r="L869" s="106" t="b">
        <v>0</v>
      </c>
    </row>
    <row r="870" spans="1:12" ht="15">
      <c r="A870" s="108" t="s">
        <v>1467</v>
      </c>
      <c r="B870" s="106" t="s">
        <v>486</v>
      </c>
      <c r="C870" s="106">
        <v>2</v>
      </c>
      <c r="D870" s="110">
        <v>0.0008472894299226455</v>
      </c>
      <c r="E870" s="110">
        <v>2.0289908102490455</v>
      </c>
      <c r="F870" s="106" t="s">
        <v>436</v>
      </c>
      <c r="G870" s="106" t="b">
        <v>0</v>
      </c>
      <c r="H870" s="106" t="b">
        <v>0</v>
      </c>
      <c r="I870" s="106" t="b">
        <v>0</v>
      </c>
      <c r="J870" s="106" t="b">
        <v>0</v>
      </c>
      <c r="K870" s="106" t="b">
        <v>0</v>
      </c>
      <c r="L870" s="106" t="b">
        <v>0</v>
      </c>
    </row>
    <row r="871" spans="1:12" ht="15">
      <c r="A871" s="108" t="s">
        <v>486</v>
      </c>
      <c r="B871" s="106" t="s">
        <v>1073</v>
      </c>
      <c r="C871" s="106">
        <v>2</v>
      </c>
      <c r="D871" s="110">
        <v>0.0008472894299226455</v>
      </c>
      <c r="E871" s="110">
        <v>2.0018385642054306</v>
      </c>
      <c r="F871" s="106" t="s">
        <v>436</v>
      </c>
      <c r="G871" s="106" t="b">
        <v>0</v>
      </c>
      <c r="H871" s="106" t="b">
        <v>0</v>
      </c>
      <c r="I871" s="106" t="b">
        <v>0</v>
      </c>
      <c r="J871" s="106" t="b">
        <v>0</v>
      </c>
      <c r="K871" s="106" t="b">
        <v>0</v>
      </c>
      <c r="L871" s="106" t="b">
        <v>0</v>
      </c>
    </row>
    <row r="872" spans="1:12" ht="15">
      <c r="A872" s="108" t="s">
        <v>686</v>
      </c>
      <c r="B872" s="106" t="s">
        <v>461</v>
      </c>
      <c r="C872" s="106">
        <v>2</v>
      </c>
      <c r="D872" s="110">
        <v>0.0006670319474891237</v>
      </c>
      <c r="E872" s="110">
        <v>2.289903582705044</v>
      </c>
      <c r="F872" s="106" t="s">
        <v>436</v>
      </c>
      <c r="G872" s="106" t="b">
        <v>0</v>
      </c>
      <c r="H872" s="106" t="b">
        <v>0</v>
      </c>
      <c r="I872" s="106" t="b">
        <v>0</v>
      </c>
      <c r="J872" s="106" t="b">
        <v>0</v>
      </c>
      <c r="K872" s="106" t="b">
        <v>0</v>
      </c>
      <c r="L872" s="106" t="b">
        <v>0</v>
      </c>
    </row>
    <row r="873" spans="1:12" ht="15">
      <c r="A873" s="108" t="s">
        <v>499</v>
      </c>
      <c r="B873" s="106" t="s">
        <v>476</v>
      </c>
      <c r="C873" s="106">
        <v>2</v>
      </c>
      <c r="D873" s="110">
        <v>0.0008472894299226455</v>
      </c>
      <c r="E873" s="110">
        <v>1.3028685598694116</v>
      </c>
      <c r="F873" s="106" t="s">
        <v>436</v>
      </c>
      <c r="G873" s="106" t="b">
        <v>0</v>
      </c>
      <c r="H873" s="106" t="b">
        <v>0</v>
      </c>
      <c r="I873" s="106" t="b">
        <v>0</v>
      </c>
      <c r="J873" s="106" t="b">
        <v>0</v>
      </c>
      <c r="K873" s="106" t="b">
        <v>0</v>
      </c>
      <c r="L873" s="106" t="b">
        <v>0</v>
      </c>
    </row>
    <row r="874" spans="1:12" ht="15">
      <c r="A874" s="108" t="s">
        <v>2009</v>
      </c>
      <c r="B874" s="106" t="s">
        <v>1133</v>
      </c>
      <c r="C874" s="106">
        <v>2</v>
      </c>
      <c r="D874" s="110">
        <v>0.0008472894299226455</v>
      </c>
      <c r="E874" s="110">
        <v>3.219322508419337</v>
      </c>
      <c r="F874" s="106" t="s">
        <v>436</v>
      </c>
      <c r="G874" s="106" t="b">
        <v>0</v>
      </c>
      <c r="H874" s="106" t="b">
        <v>0</v>
      </c>
      <c r="I874" s="106" t="b">
        <v>0</v>
      </c>
      <c r="J874" s="106" t="b">
        <v>0</v>
      </c>
      <c r="K874" s="106" t="b">
        <v>0</v>
      </c>
      <c r="L874" s="106" t="b">
        <v>0</v>
      </c>
    </row>
    <row r="875" spans="1:12" ht="15">
      <c r="A875" s="108" t="s">
        <v>1133</v>
      </c>
      <c r="B875" s="106" t="s">
        <v>473</v>
      </c>
      <c r="C875" s="106">
        <v>2</v>
      </c>
      <c r="D875" s="110">
        <v>0.0008472894299226455</v>
      </c>
      <c r="E875" s="110">
        <v>2.37422446840508</v>
      </c>
      <c r="F875" s="106" t="s">
        <v>436</v>
      </c>
      <c r="G875" s="106" t="b">
        <v>0</v>
      </c>
      <c r="H875" s="106" t="b">
        <v>0</v>
      </c>
      <c r="I875" s="106" t="b">
        <v>0</v>
      </c>
      <c r="J875" s="106" t="b">
        <v>0</v>
      </c>
      <c r="K875" s="106" t="b">
        <v>0</v>
      </c>
      <c r="L875" s="106" t="b">
        <v>0</v>
      </c>
    </row>
    <row r="876" spans="1:12" ht="15">
      <c r="A876" s="108" t="s">
        <v>964</v>
      </c>
      <c r="B876" s="106" t="s">
        <v>740</v>
      </c>
      <c r="C876" s="106">
        <v>2</v>
      </c>
      <c r="D876" s="110">
        <v>0.0008472894299226455</v>
      </c>
      <c r="E876" s="110">
        <v>2.821382499747299</v>
      </c>
      <c r="F876" s="106" t="s">
        <v>436</v>
      </c>
      <c r="G876" s="106" t="b">
        <v>0</v>
      </c>
      <c r="H876" s="106" t="b">
        <v>0</v>
      </c>
      <c r="I876" s="106" t="b">
        <v>0</v>
      </c>
      <c r="J876" s="106" t="b">
        <v>0</v>
      </c>
      <c r="K876" s="106" t="b">
        <v>0</v>
      </c>
      <c r="L876" s="106" t="b">
        <v>0</v>
      </c>
    </row>
    <row r="877" spans="1:12" ht="15">
      <c r="A877" s="108" t="s">
        <v>2011</v>
      </c>
      <c r="B877" s="106" t="s">
        <v>458</v>
      </c>
      <c r="C877" s="106">
        <v>2</v>
      </c>
      <c r="D877" s="110">
        <v>0.0008472894299226455</v>
      </c>
      <c r="E877" s="110">
        <v>1.416548783127361</v>
      </c>
      <c r="F877" s="106" t="s">
        <v>436</v>
      </c>
      <c r="G877" s="106" t="b">
        <v>0</v>
      </c>
      <c r="H877" s="106" t="b">
        <v>0</v>
      </c>
      <c r="I877" s="106" t="b">
        <v>0</v>
      </c>
      <c r="J877" s="106" t="b">
        <v>0</v>
      </c>
      <c r="K877" s="106" t="b">
        <v>0</v>
      </c>
      <c r="L877" s="106" t="b">
        <v>0</v>
      </c>
    </row>
    <row r="878" spans="1:12" ht="15">
      <c r="A878" s="108" t="s">
        <v>2012</v>
      </c>
      <c r="B878" s="106" t="s">
        <v>469</v>
      </c>
      <c r="C878" s="106">
        <v>2</v>
      </c>
      <c r="D878" s="110">
        <v>0.0008472894299226455</v>
      </c>
      <c r="E878" s="110">
        <v>2.0018385642054306</v>
      </c>
      <c r="F878" s="106" t="s">
        <v>436</v>
      </c>
      <c r="G878" s="106" t="b">
        <v>0</v>
      </c>
      <c r="H878" s="106" t="b">
        <v>0</v>
      </c>
      <c r="I878" s="106" t="b">
        <v>0</v>
      </c>
      <c r="J878" s="106" t="b">
        <v>0</v>
      </c>
      <c r="K878" s="106" t="b">
        <v>0</v>
      </c>
      <c r="L878" s="106" t="b">
        <v>0</v>
      </c>
    </row>
    <row r="879" spans="1:12" ht="15">
      <c r="A879" s="108" t="s">
        <v>698</v>
      </c>
      <c r="B879" s="106" t="s">
        <v>514</v>
      </c>
      <c r="C879" s="106">
        <v>2</v>
      </c>
      <c r="D879" s="110">
        <v>0.0008472894299226455</v>
      </c>
      <c r="E879" s="110">
        <v>1.9640500033160306</v>
      </c>
      <c r="F879" s="106" t="s">
        <v>436</v>
      </c>
      <c r="G879" s="106" t="b">
        <v>0</v>
      </c>
      <c r="H879" s="106" t="b">
        <v>0</v>
      </c>
      <c r="I879" s="106" t="b">
        <v>0</v>
      </c>
      <c r="J879" s="106" t="b">
        <v>0</v>
      </c>
      <c r="K879" s="106" t="b">
        <v>0</v>
      </c>
      <c r="L879" s="106" t="b">
        <v>0</v>
      </c>
    </row>
    <row r="880" spans="1:12" ht="15">
      <c r="A880" s="108" t="s">
        <v>953</v>
      </c>
      <c r="B880" s="106" t="s">
        <v>2013</v>
      </c>
      <c r="C880" s="106">
        <v>2</v>
      </c>
      <c r="D880" s="110">
        <v>0.0008472894299226455</v>
      </c>
      <c r="E880" s="110">
        <v>2.9182925127553556</v>
      </c>
      <c r="F880" s="106" t="s">
        <v>436</v>
      </c>
      <c r="G880" s="106" t="b">
        <v>0</v>
      </c>
      <c r="H880" s="106" t="b">
        <v>0</v>
      </c>
      <c r="I880" s="106" t="b">
        <v>0</v>
      </c>
      <c r="J880" s="106" t="b">
        <v>0</v>
      </c>
      <c r="K880" s="106" t="b">
        <v>0</v>
      </c>
      <c r="L880" s="106" t="b">
        <v>0</v>
      </c>
    </row>
    <row r="881" spans="1:12" ht="15">
      <c r="A881" s="108" t="s">
        <v>459</v>
      </c>
      <c r="B881" s="106" t="s">
        <v>1695</v>
      </c>
      <c r="C881" s="106">
        <v>2</v>
      </c>
      <c r="D881" s="110">
        <v>0.0006670319474891237</v>
      </c>
      <c r="E881" s="110">
        <v>1.6282579013928375</v>
      </c>
      <c r="F881" s="106" t="s">
        <v>436</v>
      </c>
      <c r="G881" s="106" t="b">
        <v>0</v>
      </c>
      <c r="H881" s="106" t="b">
        <v>0</v>
      </c>
      <c r="I881" s="106" t="b">
        <v>0</v>
      </c>
      <c r="J881" s="106" t="b">
        <v>0</v>
      </c>
      <c r="K881" s="106" t="b">
        <v>0</v>
      </c>
      <c r="L881" s="106" t="b">
        <v>0</v>
      </c>
    </row>
    <row r="882" spans="1:12" ht="15">
      <c r="A882" s="108" t="s">
        <v>1678</v>
      </c>
      <c r="B882" s="106" t="s">
        <v>609</v>
      </c>
      <c r="C882" s="106">
        <v>2</v>
      </c>
      <c r="D882" s="110">
        <v>0.0006670319474891237</v>
      </c>
      <c r="E882" s="110">
        <v>2.675254464069061</v>
      </c>
      <c r="F882" s="106" t="s">
        <v>436</v>
      </c>
      <c r="G882" s="106" t="b">
        <v>0</v>
      </c>
      <c r="H882" s="106" t="b">
        <v>0</v>
      </c>
      <c r="I882" s="106" t="b">
        <v>0</v>
      </c>
      <c r="J882" s="106" t="b">
        <v>0</v>
      </c>
      <c r="K882" s="106" t="b">
        <v>0</v>
      </c>
      <c r="L882" s="106" t="b">
        <v>0</v>
      </c>
    </row>
    <row r="883" spans="1:12" ht="15">
      <c r="A883" s="108" t="s">
        <v>460</v>
      </c>
      <c r="B883" s="106" t="s">
        <v>636</v>
      </c>
      <c r="C883" s="106">
        <v>2</v>
      </c>
      <c r="D883" s="110">
        <v>0.0006670319474891237</v>
      </c>
      <c r="E883" s="110">
        <v>1.8868840485037315</v>
      </c>
      <c r="F883" s="106" t="s">
        <v>436</v>
      </c>
      <c r="G883" s="106" t="b">
        <v>0</v>
      </c>
      <c r="H883" s="106" t="b">
        <v>0</v>
      </c>
      <c r="I883" s="106" t="b">
        <v>0</v>
      </c>
      <c r="J883" s="106" t="b">
        <v>0</v>
      </c>
      <c r="K883" s="106" t="b">
        <v>0</v>
      </c>
      <c r="L883" s="106" t="b">
        <v>0</v>
      </c>
    </row>
    <row r="884" spans="1:12" ht="15">
      <c r="A884" s="108" t="s">
        <v>636</v>
      </c>
      <c r="B884" s="106" t="s">
        <v>459</v>
      </c>
      <c r="C884" s="106">
        <v>2</v>
      </c>
      <c r="D884" s="110">
        <v>0.0006670319474891237</v>
      </c>
      <c r="E884" s="110">
        <v>1.6282579013928375</v>
      </c>
      <c r="F884" s="106" t="s">
        <v>436</v>
      </c>
      <c r="G884" s="106" t="b">
        <v>0</v>
      </c>
      <c r="H884" s="106" t="b">
        <v>0</v>
      </c>
      <c r="I884" s="106" t="b">
        <v>0</v>
      </c>
      <c r="J884" s="106" t="b">
        <v>0</v>
      </c>
      <c r="K884" s="106" t="b">
        <v>0</v>
      </c>
      <c r="L884" s="106" t="b">
        <v>0</v>
      </c>
    </row>
    <row r="885" spans="1:12" ht="15">
      <c r="A885" s="108" t="s">
        <v>459</v>
      </c>
      <c r="B885" s="106" t="s">
        <v>584</v>
      </c>
      <c r="C885" s="106">
        <v>2</v>
      </c>
      <c r="D885" s="110">
        <v>0.0008472894299226455</v>
      </c>
      <c r="E885" s="110">
        <v>0.9292878970568187</v>
      </c>
      <c r="F885" s="106" t="s">
        <v>436</v>
      </c>
      <c r="G885" s="106" t="b">
        <v>0</v>
      </c>
      <c r="H885" s="106" t="b">
        <v>0</v>
      </c>
      <c r="I885" s="106" t="b">
        <v>0</v>
      </c>
      <c r="J885" s="106" t="b">
        <v>0</v>
      </c>
      <c r="K885" s="106" t="b">
        <v>0</v>
      </c>
      <c r="L885" s="106" t="b">
        <v>0</v>
      </c>
    </row>
    <row r="886" spans="1:12" ht="15">
      <c r="A886" s="108" t="s">
        <v>462</v>
      </c>
      <c r="B886" s="106" t="s">
        <v>458</v>
      </c>
      <c r="C886" s="106">
        <v>2</v>
      </c>
      <c r="D886" s="110">
        <v>0.0006670319474891237</v>
      </c>
      <c r="E886" s="110">
        <v>0.5134587961354175</v>
      </c>
      <c r="F886" s="106" t="s">
        <v>436</v>
      </c>
      <c r="G886" s="106" t="b">
        <v>0</v>
      </c>
      <c r="H886" s="106" t="b">
        <v>0</v>
      </c>
      <c r="I886" s="106" t="b">
        <v>0</v>
      </c>
      <c r="J886" s="106" t="b">
        <v>0</v>
      </c>
      <c r="K886" s="106" t="b">
        <v>0</v>
      </c>
      <c r="L886" s="106" t="b">
        <v>0</v>
      </c>
    </row>
    <row r="887" spans="1:12" ht="15">
      <c r="A887" s="108" t="s">
        <v>499</v>
      </c>
      <c r="B887" s="106" t="s">
        <v>492</v>
      </c>
      <c r="C887" s="106">
        <v>2</v>
      </c>
      <c r="D887" s="110">
        <v>0.0008472894299226455</v>
      </c>
      <c r="E887" s="110">
        <v>1.524717309485768</v>
      </c>
      <c r="F887" s="106" t="s">
        <v>436</v>
      </c>
      <c r="G887" s="106" t="b">
        <v>0</v>
      </c>
      <c r="H887" s="106" t="b">
        <v>0</v>
      </c>
      <c r="I887" s="106" t="b">
        <v>0</v>
      </c>
      <c r="J887" s="106" t="b">
        <v>0</v>
      </c>
      <c r="K887" s="106" t="b">
        <v>0</v>
      </c>
      <c r="L887" s="106" t="b">
        <v>0</v>
      </c>
    </row>
    <row r="888" spans="1:12" ht="15">
      <c r="A888" s="108" t="s">
        <v>479</v>
      </c>
      <c r="B888" s="106" t="s">
        <v>1679</v>
      </c>
      <c r="C888" s="106">
        <v>2</v>
      </c>
      <c r="D888" s="110">
        <v>0.0006670319474891237</v>
      </c>
      <c r="E888" s="110">
        <v>2.441171258035693</v>
      </c>
      <c r="F888" s="106" t="s">
        <v>436</v>
      </c>
      <c r="G888" s="106" t="b">
        <v>0</v>
      </c>
      <c r="H888" s="106" t="b">
        <v>0</v>
      </c>
      <c r="I888" s="106" t="b">
        <v>0</v>
      </c>
      <c r="J888" s="106" t="b">
        <v>0</v>
      </c>
      <c r="K888" s="106" t="b">
        <v>0</v>
      </c>
      <c r="L888" s="106" t="b">
        <v>0</v>
      </c>
    </row>
    <row r="889" spans="1:12" ht="15">
      <c r="A889" s="108" t="s">
        <v>930</v>
      </c>
      <c r="B889" s="106" t="s">
        <v>479</v>
      </c>
      <c r="C889" s="106">
        <v>2</v>
      </c>
      <c r="D889" s="110">
        <v>0.0006670319474891237</v>
      </c>
      <c r="E889" s="110">
        <v>2.441171258035693</v>
      </c>
      <c r="F889" s="106" t="s">
        <v>436</v>
      </c>
      <c r="G889" s="106" t="b">
        <v>0</v>
      </c>
      <c r="H889" s="106" t="b">
        <v>0</v>
      </c>
      <c r="I889" s="106" t="b">
        <v>0</v>
      </c>
      <c r="J889" s="106" t="b">
        <v>0</v>
      </c>
      <c r="K889" s="106" t="b">
        <v>0</v>
      </c>
      <c r="L889" s="106" t="b">
        <v>0</v>
      </c>
    </row>
    <row r="890" spans="1:12" ht="15">
      <c r="A890" s="108" t="s">
        <v>727</v>
      </c>
      <c r="B890" s="106" t="s">
        <v>763</v>
      </c>
      <c r="C890" s="106">
        <v>2</v>
      </c>
      <c r="D890" s="110">
        <v>0.0008472894299226455</v>
      </c>
      <c r="E890" s="110">
        <v>2.9182925127553556</v>
      </c>
      <c r="F890" s="106" t="s">
        <v>436</v>
      </c>
      <c r="G890" s="106" t="b">
        <v>0</v>
      </c>
      <c r="H890" s="106" t="b">
        <v>0</v>
      </c>
      <c r="I890" s="106" t="b">
        <v>0</v>
      </c>
      <c r="J890" s="106" t="b">
        <v>0</v>
      </c>
      <c r="K890" s="106" t="b">
        <v>0</v>
      </c>
      <c r="L890" s="106" t="b">
        <v>0</v>
      </c>
    </row>
    <row r="891" spans="1:12" ht="15">
      <c r="A891" s="108" t="s">
        <v>460</v>
      </c>
      <c r="B891" s="106" t="s">
        <v>741</v>
      </c>
      <c r="C891" s="106">
        <v>2</v>
      </c>
      <c r="D891" s="110">
        <v>0.0008472894299226455</v>
      </c>
      <c r="E891" s="110">
        <v>1.7107927894480501</v>
      </c>
      <c r="F891" s="106" t="s">
        <v>436</v>
      </c>
      <c r="G891" s="106" t="b">
        <v>0</v>
      </c>
      <c r="H891" s="106" t="b">
        <v>0</v>
      </c>
      <c r="I891" s="106" t="b">
        <v>0</v>
      </c>
      <c r="J891" s="106" t="b">
        <v>0</v>
      </c>
      <c r="K891" s="106" t="b">
        <v>0</v>
      </c>
      <c r="L891" s="106" t="b">
        <v>0</v>
      </c>
    </row>
    <row r="892" spans="1:12" ht="15">
      <c r="A892" s="108" t="s">
        <v>741</v>
      </c>
      <c r="B892" s="106" t="s">
        <v>514</v>
      </c>
      <c r="C892" s="106">
        <v>2</v>
      </c>
      <c r="D892" s="110">
        <v>0.0008472894299226455</v>
      </c>
      <c r="E892" s="110">
        <v>2.0889887399243308</v>
      </c>
      <c r="F892" s="106" t="s">
        <v>436</v>
      </c>
      <c r="G892" s="106" t="b">
        <v>0</v>
      </c>
      <c r="H892" s="106" t="b">
        <v>0</v>
      </c>
      <c r="I892" s="106" t="b">
        <v>0</v>
      </c>
      <c r="J892" s="106" t="b">
        <v>0</v>
      </c>
      <c r="K892" s="106" t="b">
        <v>0</v>
      </c>
      <c r="L892" s="106" t="b">
        <v>0</v>
      </c>
    </row>
    <row r="893" spans="1:12" ht="15">
      <c r="A893" s="108" t="s">
        <v>458</v>
      </c>
      <c r="B893" s="106" t="s">
        <v>513</v>
      </c>
      <c r="C893" s="106">
        <v>2</v>
      </c>
      <c r="D893" s="110">
        <v>0.0006670319474891237</v>
      </c>
      <c r="E893" s="110">
        <v>0.8144887917993986</v>
      </c>
      <c r="F893" s="106" t="s">
        <v>436</v>
      </c>
      <c r="G893" s="106" t="b">
        <v>0</v>
      </c>
      <c r="H893" s="106" t="b">
        <v>0</v>
      </c>
      <c r="I893" s="106" t="b">
        <v>0</v>
      </c>
      <c r="J893" s="106" t="b">
        <v>0</v>
      </c>
      <c r="K893" s="106" t="b">
        <v>0</v>
      </c>
      <c r="L893" s="106" t="b">
        <v>0</v>
      </c>
    </row>
    <row r="894" spans="1:12" ht="15">
      <c r="A894" s="108" t="s">
        <v>458</v>
      </c>
      <c r="B894" s="106" t="s">
        <v>1326</v>
      </c>
      <c r="C894" s="106">
        <v>2</v>
      </c>
      <c r="D894" s="110">
        <v>0.0006670319474891237</v>
      </c>
      <c r="E894" s="110">
        <v>1.416548783127361</v>
      </c>
      <c r="F894" s="106" t="s">
        <v>436</v>
      </c>
      <c r="G894" s="106" t="b">
        <v>0</v>
      </c>
      <c r="H894" s="106" t="b">
        <v>0</v>
      </c>
      <c r="I894" s="106" t="b">
        <v>0</v>
      </c>
      <c r="J894" s="106" t="b">
        <v>0</v>
      </c>
      <c r="K894" s="106" t="b">
        <v>0</v>
      </c>
      <c r="L894" s="106" t="b">
        <v>0</v>
      </c>
    </row>
    <row r="895" spans="1:12" ht="15">
      <c r="A895" s="108" t="s">
        <v>1018</v>
      </c>
      <c r="B895" s="106" t="s">
        <v>471</v>
      </c>
      <c r="C895" s="106">
        <v>2</v>
      </c>
      <c r="D895" s="110">
        <v>0.0006670319474891237</v>
      </c>
      <c r="E895" s="110">
        <v>1.982533409010044</v>
      </c>
      <c r="F895" s="106" t="s">
        <v>436</v>
      </c>
      <c r="G895" s="106" t="b">
        <v>0</v>
      </c>
      <c r="H895" s="106" t="b">
        <v>0</v>
      </c>
      <c r="I895" s="106" t="b">
        <v>0</v>
      </c>
      <c r="J895" s="106" t="b">
        <v>0</v>
      </c>
      <c r="K895" s="106" t="b">
        <v>0</v>
      </c>
      <c r="L895" s="106" t="b">
        <v>0</v>
      </c>
    </row>
    <row r="896" spans="1:12" ht="15">
      <c r="A896" s="108" t="s">
        <v>710</v>
      </c>
      <c r="B896" s="106" t="s">
        <v>480</v>
      </c>
      <c r="C896" s="106">
        <v>2</v>
      </c>
      <c r="D896" s="110">
        <v>0.0006670319474891237</v>
      </c>
      <c r="E896" s="110">
        <v>2.37422446840508</v>
      </c>
      <c r="F896" s="106" t="s">
        <v>436</v>
      </c>
      <c r="G896" s="106" t="b">
        <v>0</v>
      </c>
      <c r="H896" s="106" t="b">
        <v>0</v>
      </c>
      <c r="I896" s="106" t="b">
        <v>0</v>
      </c>
      <c r="J896" s="106" t="b">
        <v>0</v>
      </c>
      <c r="K896" s="106" t="b">
        <v>0</v>
      </c>
      <c r="L896" s="106" t="b">
        <v>0</v>
      </c>
    </row>
    <row r="897" spans="1:12" ht="15">
      <c r="A897" s="108" t="s">
        <v>826</v>
      </c>
      <c r="B897" s="106" t="s">
        <v>764</v>
      </c>
      <c r="C897" s="106">
        <v>2</v>
      </c>
      <c r="D897" s="110">
        <v>0.0006670319474891237</v>
      </c>
      <c r="E897" s="110">
        <v>2.821382499747299</v>
      </c>
      <c r="F897" s="106" t="s">
        <v>436</v>
      </c>
      <c r="G897" s="106" t="b">
        <v>0</v>
      </c>
      <c r="H897" s="106" t="b">
        <v>0</v>
      </c>
      <c r="I897" s="106" t="b">
        <v>0</v>
      </c>
      <c r="J897" s="106" t="b">
        <v>0</v>
      </c>
      <c r="K897" s="106" t="b">
        <v>0</v>
      </c>
      <c r="L897" s="106" t="b">
        <v>0</v>
      </c>
    </row>
    <row r="898" spans="1:12" ht="15">
      <c r="A898" s="108" t="s">
        <v>458</v>
      </c>
      <c r="B898" s="106" t="s">
        <v>872</v>
      </c>
      <c r="C898" s="106">
        <v>2</v>
      </c>
      <c r="D898" s="110">
        <v>0.0006670319474891237</v>
      </c>
      <c r="E898" s="110">
        <v>1.1155187874633798</v>
      </c>
      <c r="F898" s="106" t="s">
        <v>436</v>
      </c>
      <c r="G898" s="106" t="b">
        <v>0</v>
      </c>
      <c r="H898" s="106" t="b">
        <v>0</v>
      </c>
      <c r="I898" s="106" t="b">
        <v>0</v>
      </c>
      <c r="J898" s="106" t="b">
        <v>0</v>
      </c>
      <c r="K898" s="106" t="b">
        <v>0</v>
      </c>
      <c r="L898" s="106" t="b">
        <v>0</v>
      </c>
    </row>
    <row r="899" spans="1:12" ht="15">
      <c r="A899" s="108" t="s">
        <v>492</v>
      </c>
      <c r="B899" s="106" t="s">
        <v>1212</v>
      </c>
      <c r="C899" s="106">
        <v>2</v>
      </c>
      <c r="D899" s="110">
        <v>0.0006670319474891237</v>
      </c>
      <c r="E899" s="110">
        <v>2.390018735588312</v>
      </c>
      <c r="F899" s="106" t="s">
        <v>436</v>
      </c>
      <c r="G899" s="106" t="b">
        <v>0</v>
      </c>
      <c r="H899" s="106" t="b">
        <v>0</v>
      </c>
      <c r="I899" s="106" t="b">
        <v>0</v>
      </c>
      <c r="J899" s="106" t="b">
        <v>0</v>
      </c>
      <c r="K899" s="106" t="b">
        <v>0</v>
      </c>
      <c r="L899" s="106" t="b">
        <v>0</v>
      </c>
    </row>
    <row r="900" spans="1:12" ht="15">
      <c r="A900" s="108" t="s">
        <v>460</v>
      </c>
      <c r="B900" s="106" t="s">
        <v>2000</v>
      </c>
      <c r="C900" s="106">
        <v>2</v>
      </c>
      <c r="D900" s="110">
        <v>0.0006670319474891237</v>
      </c>
      <c r="E900" s="110">
        <v>1.8868840485037315</v>
      </c>
      <c r="F900" s="106" t="s">
        <v>436</v>
      </c>
      <c r="G900" s="106" t="b">
        <v>0</v>
      </c>
      <c r="H900" s="106" t="b">
        <v>0</v>
      </c>
      <c r="I900" s="106" t="b">
        <v>0</v>
      </c>
      <c r="J900" s="106" t="b">
        <v>0</v>
      </c>
      <c r="K900" s="106" t="b">
        <v>0</v>
      </c>
      <c r="L900" s="106" t="b">
        <v>0</v>
      </c>
    </row>
    <row r="901" spans="1:12" ht="15">
      <c r="A901" s="108" t="s">
        <v>2000</v>
      </c>
      <c r="B901" s="106" t="s">
        <v>480</v>
      </c>
      <c r="C901" s="106">
        <v>2</v>
      </c>
      <c r="D901" s="110">
        <v>0.0006670319474891237</v>
      </c>
      <c r="E901" s="110">
        <v>2.37422446840508</v>
      </c>
      <c r="F901" s="106" t="s">
        <v>436</v>
      </c>
      <c r="G901" s="106" t="b">
        <v>0</v>
      </c>
      <c r="H901" s="106" t="b">
        <v>0</v>
      </c>
      <c r="I901" s="106" t="b">
        <v>0</v>
      </c>
      <c r="J901" s="106" t="b">
        <v>0</v>
      </c>
      <c r="K901" s="106" t="b">
        <v>0</v>
      </c>
      <c r="L901" s="106" t="b">
        <v>0</v>
      </c>
    </row>
    <row r="902" spans="1:12" ht="15">
      <c r="A902" s="108" t="s">
        <v>702</v>
      </c>
      <c r="B902" s="106" t="s">
        <v>811</v>
      </c>
      <c r="C902" s="106">
        <v>2</v>
      </c>
      <c r="D902" s="110">
        <v>0.0006670319474891237</v>
      </c>
      <c r="E902" s="110">
        <v>2.9182925127553556</v>
      </c>
      <c r="F902" s="106" t="s">
        <v>436</v>
      </c>
      <c r="G902" s="106" t="b">
        <v>0</v>
      </c>
      <c r="H902" s="106" t="b">
        <v>0</v>
      </c>
      <c r="I902" s="106" t="b">
        <v>0</v>
      </c>
      <c r="J902" s="106" t="b">
        <v>0</v>
      </c>
      <c r="K902" s="106" t="b">
        <v>0</v>
      </c>
      <c r="L902" s="106" t="b">
        <v>0</v>
      </c>
    </row>
    <row r="903" spans="1:12" ht="15">
      <c r="A903" s="108" t="s">
        <v>838</v>
      </c>
      <c r="B903" s="106" t="s">
        <v>461</v>
      </c>
      <c r="C903" s="106">
        <v>2</v>
      </c>
      <c r="D903" s="110">
        <v>0.0008472894299226455</v>
      </c>
      <c r="E903" s="110">
        <v>2.289903582705044</v>
      </c>
      <c r="F903" s="106" t="s">
        <v>436</v>
      </c>
      <c r="G903" s="106" t="b">
        <v>0</v>
      </c>
      <c r="H903" s="106" t="b">
        <v>0</v>
      </c>
      <c r="I903" s="106" t="b">
        <v>0</v>
      </c>
      <c r="J903" s="106" t="b">
        <v>0</v>
      </c>
      <c r="K903" s="106" t="b">
        <v>0</v>
      </c>
      <c r="L903" s="106" t="b">
        <v>0</v>
      </c>
    </row>
    <row r="904" spans="1:12" ht="15">
      <c r="A904" s="108" t="s">
        <v>877</v>
      </c>
      <c r="B904" s="106" t="s">
        <v>908</v>
      </c>
      <c r="C904" s="106">
        <v>2</v>
      </c>
      <c r="D904" s="110">
        <v>0.0008472894299226455</v>
      </c>
      <c r="E904" s="110">
        <v>2.7422012536996743</v>
      </c>
      <c r="F904" s="106" t="s">
        <v>436</v>
      </c>
      <c r="G904" s="106" t="b">
        <v>0</v>
      </c>
      <c r="H904" s="106" t="b">
        <v>0</v>
      </c>
      <c r="I904" s="106" t="b">
        <v>0</v>
      </c>
      <c r="J904" s="106" t="b">
        <v>0</v>
      </c>
      <c r="K904" s="106" t="b">
        <v>0</v>
      </c>
      <c r="L904" s="106" t="b">
        <v>0</v>
      </c>
    </row>
    <row r="905" spans="1:12" ht="15">
      <c r="A905" s="108" t="s">
        <v>621</v>
      </c>
      <c r="B905" s="106" t="s">
        <v>2003</v>
      </c>
      <c r="C905" s="106">
        <v>2</v>
      </c>
      <c r="D905" s="110">
        <v>0.0008472894299226455</v>
      </c>
      <c r="E905" s="110">
        <v>3.0432312493636555</v>
      </c>
      <c r="F905" s="106" t="s">
        <v>436</v>
      </c>
      <c r="G905" s="106" t="b">
        <v>0</v>
      </c>
      <c r="H905" s="106" t="b">
        <v>0</v>
      </c>
      <c r="I905" s="106" t="b">
        <v>0</v>
      </c>
      <c r="J905" s="106" t="b">
        <v>0</v>
      </c>
      <c r="K905" s="106" t="b">
        <v>0</v>
      </c>
      <c r="L905" s="106" t="b">
        <v>0</v>
      </c>
    </row>
    <row r="906" spans="1:12" ht="15">
      <c r="A906" s="108" t="s">
        <v>2003</v>
      </c>
      <c r="B906" s="106" t="s">
        <v>827</v>
      </c>
      <c r="C906" s="106">
        <v>2</v>
      </c>
      <c r="D906" s="110">
        <v>0.0008472894299226455</v>
      </c>
      <c r="E906" s="110">
        <v>3.219322508419337</v>
      </c>
      <c r="F906" s="106" t="s">
        <v>436</v>
      </c>
      <c r="G906" s="106" t="b">
        <v>0</v>
      </c>
      <c r="H906" s="106" t="b">
        <v>0</v>
      </c>
      <c r="I906" s="106" t="b">
        <v>0</v>
      </c>
      <c r="J906" s="106" t="b">
        <v>0</v>
      </c>
      <c r="K906" s="106" t="b">
        <v>0</v>
      </c>
      <c r="L906" s="106" t="b">
        <v>0</v>
      </c>
    </row>
    <row r="907" spans="1:12" ht="15">
      <c r="A907" s="108" t="s">
        <v>459</v>
      </c>
      <c r="B907" s="106" t="s">
        <v>484</v>
      </c>
      <c r="C907" s="106">
        <v>2</v>
      </c>
      <c r="D907" s="110">
        <v>0.0006670319474891237</v>
      </c>
      <c r="E907" s="110">
        <v>0.8501066510091939</v>
      </c>
      <c r="F907" s="106" t="s">
        <v>436</v>
      </c>
      <c r="G907" s="106" t="b">
        <v>0</v>
      </c>
      <c r="H907" s="106" t="b">
        <v>0</v>
      </c>
      <c r="I907" s="106" t="b">
        <v>0</v>
      </c>
      <c r="J907" s="106" t="b">
        <v>0</v>
      </c>
      <c r="K907" s="106" t="b">
        <v>0</v>
      </c>
      <c r="L907" s="106" t="b">
        <v>0</v>
      </c>
    </row>
    <row r="908" spans="1:12" ht="15">
      <c r="A908" s="108" t="s">
        <v>558</v>
      </c>
      <c r="B908" s="106" t="s">
        <v>2004</v>
      </c>
      <c r="C908" s="106">
        <v>2</v>
      </c>
      <c r="D908" s="110">
        <v>0.0008472894299226455</v>
      </c>
      <c r="E908" s="110">
        <v>3.0432312493636555</v>
      </c>
      <c r="F908" s="106" t="s">
        <v>436</v>
      </c>
      <c r="G908" s="106" t="b">
        <v>0</v>
      </c>
      <c r="H908" s="106" t="b">
        <v>0</v>
      </c>
      <c r="I908" s="106" t="b">
        <v>0</v>
      </c>
      <c r="J908" s="106" t="b">
        <v>0</v>
      </c>
      <c r="K908" s="106" t="b">
        <v>0</v>
      </c>
      <c r="L908" s="106" t="b">
        <v>0</v>
      </c>
    </row>
    <row r="909" spans="1:12" ht="15">
      <c r="A909" s="108" t="s">
        <v>565</v>
      </c>
      <c r="B909" s="106" t="s">
        <v>458</v>
      </c>
      <c r="C909" s="106">
        <v>2</v>
      </c>
      <c r="D909" s="110">
        <v>0.0006670319474891237</v>
      </c>
      <c r="E909" s="110">
        <v>0.8144887917993986</v>
      </c>
      <c r="F909" s="106" t="s">
        <v>436</v>
      </c>
      <c r="G909" s="106" t="b">
        <v>0</v>
      </c>
      <c r="H909" s="106" t="b">
        <v>0</v>
      </c>
      <c r="I909" s="106" t="b">
        <v>0</v>
      </c>
      <c r="J909" s="106" t="b">
        <v>0</v>
      </c>
      <c r="K909" s="106" t="b">
        <v>0</v>
      </c>
      <c r="L909" s="106" t="b">
        <v>0</v>
      </c>
    </row>
    <row r="910" spans="1:12" ht="15">
      <c r="A910" s="108" t="s">
        <v>458</v>
      </c>
      <c r="B910" s="106" t="s">
        <v>719</v>
      </c>
      <c r="C910" s="106">
        <v>2</v>
      </c>
      <c r="D910" s="110">
        <v>0.0006670319474891237</v>
      </c>
      <c r="E910" s="110">
        <v>1.1155187874633798</v>
      </c>
      <c r="F910" s="106" t="s">
        <v>436</v>
      </c>
      <c r="G910" s="106" t="b">
        <v>0</v>
      </c>
      <c r="H910" s="106" t="b">
        <v>0</v>
      </c>
      <c r="I910" s="106" t="b">
        <v>0</v>
      </c>
      <c r="J910" s="106" t="b">
        <v>0</v>
      </c>
      <c r="K910" s="106" t="b">
        <v>0</v>
      </c>
      <c r="L910" s="106" t="b">
        <v>0</v>
      </c>
    </row>
    <row r="911" spans="1:12" ht="15">
      <c r="A911" s="108" t="s">
        <v>717</v>
      </c>
      <c r="B911" s="106" t="s">
        <v>714</v>
      </c>
      <c r="C911" s="106">
        <v>2</v>
      </c>
      <c r="D911" s="110">
        <v>0.0008472894299226455</v>
      </c>
      <c r="E911" s="110">
        <v>2.1981332093493986</v>
      </c>
      <c r="F911" s="106" t="s">
        <v>436</v>
      </c>
      <c r="G911" s="106" t="b">
        <v>0</v>
      </c>
      <c r="H911" s="106" t="b">
        <v>0</v>
      </c>
      <c r="I911" s="106" t="b">
        <v>0</v>
      </c>
      <c r="J911" s="106" t="b">
        <v>0</v>
      </c>
      <c r="K911" s="106" t="b">
        <v>0</v>
      </c>
      <c r="L911" s="106" t="b">
        <v>0</v>
      </c>
    </row>
    <row r="912" spans="1:12" ht="15">
      <c r="A912" s="108" t="s">
        <v>714</v>
      </c>
      <c r="B912" s="106" t="s">
        <v>1015</v>
      </c>
      <c r="C912" s="106">
        <v>2</v>
      </c>
      <c r="D912" s="110">
        <v>0.0008472894299226455</v>
      </c>
      <c r="E912" s="110">
        <v>2.37422446840508</v>
      </c>
      <c r="F912" s="106" t="s">
        <v>436</v>
      </c>
      <c r="G912" s="106" t="b">
        <v>0</v>
      </c>
      <c r="H912" s="106" t="b">
        <v>0</v>
      </c>
      <c r="I912" s="106" t="b">
        <v>0</v>
      </c>
      <c r="J912" s="106" t="b">
        <v>0</v>
      </c>
      <c r="K912" s="106" t="b">
        <v>0</v>
      </c>
      <c r="L912" s="106" t="b">
        <v>0</v>
      </c>
    </row>
    <row r="913" spans="1:12" ht="15">
      <c r="A913" s="108" t="s">
        <v>717</v>
      </c>
      <c r="B913" s="106" t="s">
        <v>1997</v>
      </c>
      <c r="C913" s="106">
        <v>2</v>
      </c>
      <c r="D913" s="110">
        <v>0.0008472894299226455</v>
      </c>
      <c r="E913" s="110">
        <v>2.7422012536996743</v>
      </c>
      <c r="F913" s="106" t="s">
        <v>436</v>
      </c>
      <c r="G913" s="106" t="b">
        <v>0</v>
      </c>
      <c r="H913" s="106" t="b">
        <v>0</v>
      </c>
      <c r="I913" s="106" t="b">
        <v>0</v>
      </c>
      <c r="J913" s="106" t="b">
        <v>0</v>
      </c>
      <c r="K913" s="106" t="b">
        <v>0</v>
      </c>
      <c r="L913" s="106" t="b">
        <v>0</v>
      </c>
    </row>
    <row r="914" spans="1:12" ht="15">
      <c r="A914" s="108" t="s">
        <v>460</v>
      </c>
      <c r="B914" s="106" t="s">
        <v>560</v>
      </c>
      <c r="C914" s="106">
        <v>2</v>
      </c>
      <c r="D914" s="110">
        <v>0.0006670319474891237</v>
      </c>
      <c r="E914" s="110">
        <v>1.284824057175769</v>
      </c>
      <c r="F914" s="106" t="s">
        <v>436</v>
      </c>
      <c r="G914" s="106" t="b">
        <v>0</v>
      </c>
      <c r="H914" s="106" t="b">
        <v>0</v>
      </c>
      <c r="I914" s="106" t="b">
        <v>0</v>
      </c>
      <c r="J914" s="106" t="b">
        <v>0</v>
      </c>
      <c r="K914" s="106" t="b">
        <v>0</v>
      </c>
      <c r="L914" s="106" t="b">
        <v>0</v>
      </c>
    </row>
    <row r="915" spans="1:12" ht="15">
      <c r="A915" s="108" t="s">
        <v>500</v>
      </c>
      <c r="B915" s="106" t="s">
        <v>873</v>
      </c>
      <c r="C915" s="106">
        <v>2</v>
      </c>
      <c r="D915" s="110">
        <v>0.0006670319474891237</v>
      </c>
      <c r="E915" s="110">
        <v>2.441171258035693</v>
      </c>
      <c r="F915" s="106" t="s">
        <v>436</v>
      </c>
      <c r="G915" s="106" t="b">
        <v>0</v>
      </c>
      <c r="H915" s="106" t="b">
        <v>0</v>
      </c>
      <c r="I915" s="106" t="b">
        <v>0</v>
      </c>
      <c r="J915" s="106" t="b">
        <v>0</v>
      </c>
      <c r="K915" s="106" t="b">
        <v>0</v>
      </c>
      <c r="L915" s="106" t="b">
        <v>0</v>
      </c>
    </row>
    <row r="916" spans="1:12" ht="15">
      <c r="A916" s="108" t="s">
        <v>461</v>
      </c>
      <c r="B916" s="106" t="s">
        <v>463</v>
      </c>
      <c r="C916" s="106">
        <v>2</v>
      </c>
      <c r="D916" s="110">
        <v>0.0006670319474891237</v>
      </c>
      <c r="E916" s="110">
        <v>1.1929935696969876</v>
      </c>
      <c r="F916" s="106" t="s">
        <v>436</v>
      </c>
      <c r="G916" s="106" t="b">
        <v>0</v>
      </c>
      <c r="H916" s="106" t="b">
        <v>0</v>
      </c>
      <c r="I916" s="106" t="b">
        <v>0</v>
      </c>
      <c r="J916" s="106" t="b">
        <v>0</v>
      </c>
      <c r="K916" s="106" t="b">
        <v>0</v>
      </c>
      <c r="L916" s="106" t="b">
        <v>0</v>
      </c>
    </row>
    <row r="917" spans="1:12" ht="15">
      <c r="A917" s="108" t="s">
        <v>1017</v>
      </c>
      <c r="B917" s="106" t="s">
        <v>726</v>
      </c>
      <c r="C917" s="106">
        <v>2</v>
      </c>
      <c r="D917" s="110">
        <v>0.0008472894299226455</v>
      </c>
      <c r="E917" s="110">
        <v>2.37422446840508</v>
      </c>
      <c r="F917" s="106" t="s">
        <v>436</v>
      </c>
      <c r="G917" s="106" t="b">
        <v>0</v>
      </c>
      <c r="H917" s="106" t="b">
        <v>0</v>
      </c>
      <c r="I917" s="106" t="b">
        <v>0</v>
      </c>
      <c r="J917" s="106" t="b">
        <v>0</v>
      </c>
      <c r="K917" s="106" t="b">
        <v>0</v>
      </c>
      <c r="L917" s="106" t="b">
        <v>0</v>
      </c>
    </row>
    <row r="918" spans="1:12" ht="15">
      <c r="A918" s="108" t="s">
        <v>460</v>
      </c>
      <c r="B918" s="106" t="s">
        <v>1017</v>
      </c>
      <c r="C918" s="106">
        <v>2</v>
      </c>
      <c r="D918" s="110">
        <v>0.0008472894299226455</v>
      </c>
      <c r="E918" s="110">
        <v>1.5858540528397502</v>
      </c>
      <c r="F918" s="106" t="s">
        <v>436</v>
      </c>
      <c r="G918" s="106" t="b">
        <v>0</v>
      </c>
      <c r="H918" s="106" t="b">
        <v>0</v>
      </c>
      <c r="I918" s="106" t="b">
        <v>0</v>
      </c>
      <c r="J918" s="106" t="b">
        <v>0</v>
      </c>
      <c r="K918" s="106" t="b">
        <v>0</v>
      </c>
      <c r="L918" s="106" t="b">
        <v>0</v>
      </c>
    </row>
    <row r="919" spans="1:12" ht="15">
      <c r="A919" s="108" t="s">
        <v>862</v>
      </c>
      <c r="B919" s="106" t="s">
        <v>731</v>
      </c>
      <c r="C919" s="106">
        <v>2</v>
      </c>
      <c r="D919" s="110">
        <v>0.0006670319474891237</v>
      </c>
      <c r="E919" s="110">
        <v>3.0432312493636555</v>
      </c>
      <c r="F919" s="106" t="s">
        <v>436</v>
      </c>
      <c r="G919" s="106" t="b">
        <v>0</v>
      </c>
      <c r="H919" s="106" t="b">
        <v>0</v>
      </c>
      <c r="I919" s="106" t="b">
        <v>0</v>
      </c>
      <c r="J919" s="106" t="b">
        <v>0</v>
      </c>
      <c r="K919" s="106" t="b">
        <v>0</v>
      </c>
      <c r="L919" s="106" t="b">
        <v>0</v>
      </c>
    </row>
    <row r="920" spans="1:12" ht="15">
      <c r="A920" s="108" t="s">
        <v>852</v>
      </c>
      <c r="B920" s="106" t="s">
        <v>554</v>
      </c>
      <c r="C920" s="106">
        <v>2</v>
      </c>
      <c r="D920" s="110">
        <v>0.0006670319474891237</v>
      </c>
      <c r="E920" s="110">
        <v>2.520352504083318</v>
      </c>
      <c r="F920" s="106" t="s">
        <v>436</v>
      </c>
      <c r="G920" s="106" t="b">
        <v>0</v>
      </c>
      <c r="H920" s="106" t="b">
        <v>0</v>
      </c>
      <c r="I920" s="106" t="b">
        <v>0</v>
      </c>
      <c r="J920" s="106" t="b">
        <v>0</v>
      </c>
      <c r="K920" s="106" t="b">
        <v>0</v>
      </c>
      <c r="L920" s="106" t="b">
        <v>0</v>
      </c>
    </row>
    <row r="921" spans="1:12" ht="15">
      <c r="A921" s="108" t="s">
        <v>527</v>
      </c>
      <c r="B921" s="106" t="s">
        <v>474</v>
      </c>
      <c r="C921" s="106">
        <v>2</v>
      </c>
      <c r="D921" s="110">
        <v>0.0008472894299226455</v>
      </c>
      <c r="E921" s="110">
        <v>2.302868559869412</v>
      </c>
      <c r="F921" s="106" t="s">
        <v>436</v>
      </c>
      <c r="G921" s="106" t="b">
        <v>0</v>
      </c>
      <c r="H921" s="106" t="b">
        <v>0</v>
      </c>
      <c r="I921" s="106" t="b">
        <v>0</v>
      </c>
      <c r="J921" s="106" t="b">
        <v>0</v>
      </c>
      <c r="K921" s="106" t="b">
        <v>0</v>
      </c>
      <c r="L921" s="106" t="b">
        <v>0</v>
      </c>
    </row>
    <row r="922" spans="1:12" ht="15">
      <c r="A922" s="108" t="s">
        <v>776</v>
      </c>
      <c r="B922" s="106" t="s">
        <v>458</v>
      </c>
      <c r="C922" s="106">
        <v>2</v>
      </c>
      <c r="D922" s="110">
        <v>0.0006670319474891237</v>
      </c>
      <c r="E922" s="110">
        <v>1.0186087744553234</v>
      </c>
      <c r="F922" s="106" t="s">
        <v>436</v>
      </c>
      <c r="G922" s="106" t="b">
        <v>0</v>
      </c>
      <c r="H922" s="106" t="b">
        <v>0</v>
      </c>
      <c r="I922" s="106" t="b">
        <v>0</v>
      </c>
      <c r="J922" s="106" t="b">
        <v>0</v>
      </c>
      <c r="K922" s="106" t="b">
        <v>0</v>
      </c>
      <c r="L922" s="106" t="b">
        <v>0</v>
      </c>
    </row>
    <row r="923" spans="1:12" ht="15">
      <c r="A923" s="108" t="s">
        <v>781</v>
      </c>
      <c r="B923" s="106" t="s">
        <v>464</v>
      </c>
      <c r="C923" s="106">
        <v>2</v>
      </c>
      <c r="D923" s="110">
        <v>0.0008472894299226455</v>
      </c>
      <c r="E923" s="110">
        <v>1.8768998275971305</v>
      </c>
      <c r="F923" s="106" t="s">
        <v>436</v>
      </c>
      <c r="G923" s="106" t="b">
        <v>0</v>
      </c>
      <c r="H923" s="106" t="b">
        <v>0</v>
      </c>
      <c r="I923" s="106" t="b">
        <v>0</v>
      </c>
      <c r="J923" s="106" t="b">
        <v>0</v>
      </c>
      <c r="K923" s="106" t="b">
        <v>0</v>
      </c>
      <c r="L923" s="106" t="b">
        <v>0</v>
      </c>
    </row>
    <row r="924" spans="1:12" ht="15">
      <c r="A924" s="108" t="s">
        <v>520</v>
      </c>
      <c r="B924" s="106" t="s">
        <v>864</v>
      </c>
      <c r="C924" s="106">
        <v>2</v>
      </c>
      <c r="D924" s="110">
        <v>0.0008472894299226455</v>
      </c>
      <c r="E924" s="110">
        <v>2.7422012536996743</v>
      </c>
      <c r="F924" s="106" t="s">
        <v>436</v>
      </c>
      <c r="G924" s="106" t="b">
        <v>0</v>
      </c>
      <c r="H924" s="106" t="b">
        <v>0</v>
      </c>
      <c r="I924" s="106" t="b">
        <v>0</v>
      </c>
      <c r="J924" s="106" t="b">
        <v>0</v>
      </c>
      <c r="K924" s="106" t="b">
        <v>0</v>
      </c>
      <c r="L924" s="106" t="b">
        <v>0</v>
      </c>
    </row>
    <row r="925" spans="1:12" ht="15">
      <c r="A925" s="108" t="s">
        <v>986</v>
      </c>
      <c r="B925" s="106" t="s">
        <v>495</v>
      </c>
      <c r="C925" s="106">
        <v>2</v>
      </c>
      <c r="D925" s="110">
        <v>0.0008472894299226455</v>
      </c>
      <c r="E925" s="110">
        <v>2.302868559869412</v>
      </c>
      <c r="F925" s="106" t="s">
        <v>436</v>
      </c>
      <c r="G925" s="106" t="b">
        <v>0</v>
      </c>
      <c r="H925" s="106" t="b">
        <v>0</v>
      </c>
      <c r="I925" s="106" t="b">
        <v>0</v>
      </c>
      <c r="J925" s="106" t="b">
        <v>0</v>
      </c>
      <c r="K925" s="106" t="b">
        <v>0</v>
      </c>
      <c r="L925" s="106" t="b">
        <v>0</v>
      </c>
    </row>
    <row r="926" spans="1:12" ht="15">
      <c r="A926" s="108" t="s">
        <v>495</v>
      </c>
      <c r="B926" s="106" t="s">
        <v>540</v>
      </c>
      <c r="C926" s="106">
        <v>2</v>
      </c>
      <c r="D926" s="110">
        <v>0.0008472894299226455</v>
      </c>
      <c r="E926" s="110">
        <v>1.8257473051497493</v>
      </c>
      <c r="F926" s="106" t="s">
        <v>436</v>
      </c>
      <c r="G926" s="106" t="b">
        <v>0</v>
      </c>
      <c r="H926" s="106" t="b">
        <v>0</v>
      </c>
      <c r="I926" s="106" t="b">
        <v>0</v>
      </c>
      <c r="J926" s="106" t="b">
        <v>0</v>
      </c>
      <c r="K926" s="106" t="b">
        <v>0</v>
      </c>
      <c r="L926" s="106" t="b">
        <v>0</v>
      </c>
    </row>
    <row r="927" spans="1:12" ht="15">
      <c r="A927" s="108" t="s">
        <v>1799</v>
      </c>
      <c r="B927" s="106" t="s">
        <v>1800</v>
      </c>
      <c r="C927" s="106">
        <v>2</v>
      </c>
      <c r="D927" s="110">
        <v>0.0006670319474891237</v>
      </c>
      <c r="E927" s="110">
        <v>3.219322508419337</v>
      </c>
      <c r="F927" s="106" t="s">
        <v>436</v>
      </c>
      <c r="G927" s="106" t="b">
        <v>0</v>
      </c>
      <c r="H927" s="106" t="b">
        <v>0</v>
      </c>
      <c r="I927" s="106" t="b">
        <v>0</v>
      </c>
      <c r="J927" s="106" t="b">
        <v>0</v>
      </c>
      <c r="K927" s="106" t="b">
        <v>0</v>
      </c>
      <c r="L927" s="106" t="b">
        <v>0</v>
      </c>
    </row>
    <row r="928" spans="1:12" ht="15">
      <c r="A928" s="108" t="s">
        <v>478</v>
      </c>
      <c r="B928" s="106" t="s">
        <v>1094</v>
      </c>
      <c r="C928" s="106">
        <v>2</v>
      </c>
      <c r="D928" s="110">
        <v>0.0006670319474891237</v>
      </c>
      <c r="E928" s="110">
        <v>2.520352504083318</v>
      </c>
      <c r="F928" s="106" t="s">
        <v>436</v>
      </c>
      <c r="G928" s="106" t="b">
        <v>0</v>
      </c>
      <c r="H928" s="106" t="b">
        <v>0</v>
      </c>
      <c r="I928" s="106" t="b">
        <v>0</v>
      </c>
      <c r="J928" s="106" t="b">
        <v>0</v>
      </c>
      <c r="K928" s="106" t="b">
        <v>0</v>
      </c>
      <c r="L928" s="106" t="b">
        <v>0</v>
      </c>
    </row>
    <row r="929" spans="1:12" ht="15">
      <c r="A929" s="108" t="s">
        <v>1697</v>
      </c>
      <c r="B929" s="106" t="s">
        <v>475</v>
      </c>
      <c r="C929" s="106">
        <v>2</v>
      </c>
      <c r="D929" s="110">
        <v>0.0006670319474891237</v>
      </c>
      <c r="E929" s="110">
        <v>2.406409151776481</v>
      </c>
      <c r="F929" s="106" t="s">
        <v>436</v>
      </c>
      <c r="G929" s="106" t="b">
        <v>0</v>
      </c>
      <c r="H929" s="106" t="b">
        <v>0</v>
      </c>
      <c r="I929" s="106" t="b">
        <v>0</v>
      </c>
      <c r="J929" s="106" t="b">
        <v>0</v>
      </c>
      <c r="K929" s="106" t="b">
        <v>0</v>
      </c>
      <c r="L929" s="106" t="b">
        <v>0</v>
      </c>
    </row>
    <row r="930" spans="1:12" ht="15">
      <c r="A930" s="108" t="s">
        <v>987</v>
      </c>
      <c r="B930" s="106" t="s">
        <v>458</v>
      </c>
      <c r="C930" s="106">
        <v>2</v>
      </c>
      <c r="D930" s="110">
        <v>0.0006670319474891237</v>
      </c>
      <c r="E930" s="110">
        <v>1.24045752407168</v>
      </c>
      <c r="F930" s="106" t="s">
        <v>436</v>
      </c>
      <c r="G930" s="106" t="b">
        <v>0</v>
      </c>
      <c r="H930" s="106" t="b">
        <v>0</v>
      </c>
      <c r="I930" s="106" t="b">
        <v>0</v>
      </c>
      <c r="J930" s="106" t="b">
        <v>0</v>
      </c>
      <c r="K930" s="106" t="b">
        <v>0</v>
      </c>
      <c r="L930" s="106" t="b">
        <v>0</v>
      </c>
    </row>
    <row r="931" spans="1:12" ht="15">
      <c r="A931" s="108" t="s">
        <v>458</v>
      </c>
      <c r="B931" s="106" t="s">
        <v>578</v>
      </c>
      <c r="C931" s="106">
        <v>2</v>
      </c>
      <c r="D931" s="110">
        <v>0.0006670319474891237</v>
      </c>
      <c r="E931" s="110">
        <v>1.416548783127361</v>
      </c>
      <c r="F931" s="106" t="s">
        <v>436</v>
      </c>
      <c r="G931" s="106" t="b">
        <v>0</v>
      </c>
      <c r="H931" s="106" t="b">
        <v>0</v>
      </c>
      <c r="I931" s="106" t="b">
        <v>0</v>
      </c>
      <c r="J931" s="106" t="b">
        <v>0</v>
      </c>
      <c r="K931" s="106" t="b">
        <v>0</v>
      </c>
      <c r="L931" s="106" t="b">
        <v>0</v>
      </c>
    </row>
    <row r="932" spans="1:12" ht="15">
      <c r="A932" s="108" t="s">
        <v>475</v>
      </c>
      <c r="B932" s="106" t="s">
        <v>1203</v>
      </c>
      <c r="C932" s="106">
        <v>2</v>
      </c>
      <c r="D932" s="110">
        <v>0.0006670319474891237</v>
      </c>
      <c r="E932" s="110">
        <v>2.37422446840508</v>
      </c>
      <c r="F932" s="106" t="s">
        <v>436</v>
      </c>
      <c r="G932" s="106" t="b">
        <v>0</v>
      </c>
      <c r="H932" s="106" t="b">
        <v>0</v>
      </c>
      <c r="I932" s="106" t="b">
        <v>0</v>
      </c>
      <c r="J932" s="106" t="b">
        <v>0</v>
      </c>
      <c r="K932" s="106" t="b">
        <v>0</v>
      </c>
      <c r="L932" s="106" t="b">
        <v>0</v>
      </c>
    </row>
    <row r="933" spans="1:12" ht="15">
      <c r="A933" s="108" t="s">
        <v>590</v>
      </c>
      <c r="B933" s="106" t="s">
        <v>249</v>
      </c>
      <c r="C933" s="106">
        <v>2</v>
      </c>
      <c r="D933" s="110">
        <v>0.0006670319474891237</v>
      </c>
      <c r="E933" s="110">
        <v>2.9182925127553556</v>
      </c>
      <c r="F933" s="106" t="s">
        <v>436</v>
      </c>
      <c r="G933" s="106" t="b">
        <v>0</v>
      </c>
      <c r="H933" s="106" t="b">
        <v>0</v>
      </c>
      <c r="I933" s="106" t="b">
        <v>0</v>
      </c>
      <c r="J933" s="106" t="b">
        <v>0</v>
      </c>
      <c r="K933" s="106" t="b">
        <v>0</v>
      </c>
      <c r="L933" s="106" t="b">
        <v>0</v>
      </c>
    </row>
    <row r="934" spans="1:12" ht="15">
      <c r="A934" s="108" t="s">
        <v>458</v>
      </c>
      <c r="B934" s="106" t="s">
        <v>706</v>
      </c>
      <c r="C934" s="106">
        <v>2</v>
      </c>
      <c r="D934" s="110">
        <v>0.0006670319474891237</v>
      </c>
      <c r="E934" s="110">
        <v>1.416548783127361</v>
      </c>
      <c r="F934" s="106" t="s">
        <v>436</v>
      </c>
      <c r="G934" s="106" t="b">
        <v>0</v>
      </c>
      <c r="H934" s="106" t="b">
        <v>0</v>
      </c>
      <c r="I934" s="106" t="b">
        <v>0</v>
      </c>
      <c r="J934" s="106" t="b">
        <v>0</v>
      </c>
      <c r="K934" s="106" t="b">
        <v>0</v>
      </c>
      <c r="L934" s="106" t="b">
        <v>0</v>
      </c>
    </row>
    <row r="935" spans="1:12" ht="15">
      <c r="A935" s="108" t="s">
        <v>482</v>
      </c>
      <c r="B935" s="106" t="s">
        <v>466</v>
      </c>
      <c r="C935" s="106">
        <v>2</v>
      </c>
      <c r="D935" s="110">
        <v>0.0008472894299226455</v>
      </c>
      <c r="E935" s="110">
        <v>1.7879587442603495</v>
      </c>
      <c r="F935" s="106" t="s">
        <v>436</v>
      </c>
      <c r="G935" s="106" t="b">
        <v>0</v>
      </c>
      <c r="H935" s="106" t="b">
        <v>0</v>
      </c>
      <c r="I935" s="106" t="b">
        <v>0</v>
      </c>
      <c r="J935" s="106" t="b">
        <v>0</v>
      </c>
      <c r="K935" s="106" t="b">
        <v>0</v>
      </c>
      <c r="L935" s="106" t="b">
        <v>0</v>
      </c>
    </row>
    <row r="936" spans="1:12" ht="15">
      <c r="A936" s="108" t="s">
        <v>1722</v>
      </c>
      <c r="B936" s="106" t="s">
        <v>1217</v>
      </c>
      <c r="C936" s="106">
        <v>2</v>
      </c>
      <c r="D936" s="110">
        <v>0.0008472894299226455</v>
      </c>
      <c r="E936" s="110">
        <v>3.0432312493636555</v>
      </c>
      <c r="F936" s="106" t="s">
        <v>436</v>
      </c>
      <c r="G936" s="106" t="b">
        <v>0</v>
      </c>
      <c r="H936" s="106" t="b">
        <v>0</v>
      </c>
      <c r="I936" s="106" t="b">
        <v>0</v>
      </c>
      <c r="J936" s="106" t="b">
        <v>0</v>
      </c>
      <c r="K936" s="106" t="b">
        <v>0</v>
      </c>
      <c r="L936" s="106" t="b">
        <v>0</v>
      </c>
    </row>
    <row r="937" spans="1:12" ht="15">
      <c r="A937" s="108" t="s">
        <v>947</v>
      </c>
      <c r="B937" s="106" t="s">
        <v>800</v>
      </c>
      <c r="C937" s="106">
        <v>2</v>
      </c>
      <c r="D937" s="110">
        <v>0.0008472894299226455</v>
      </c>
      <c r="E937" s="110">
        <v>3.0432312493636555</v>
      </c>
      <c r="F937" s="106" t="s">
        <v>436</v>
      </c>
      <c r="G937" s="106" t="b">
        <v>0</v>
      </c>
      <c r="H937" s="106" t="b">
        <v>0</v>
      </c>
      <c r="I937" s="106" t="b">
        <v>0</v>
      </c>
      <c r="J937" s="106" t="b">
        <v>0</v>
      </c>
      <c r="K937" s="106" t="b">
        <v>0</v>
      </c>
      <c r="L937" s="106" t="b">
        <v>0</v>
      </c>
    </row>
    <row r="938" spans="1:12" ht="15">
      <c r="A938" s="108" t="s">
        <v>1770</v>
      </c>
      <c r="B938" s="106" t="s">
        <v>1075</v>
      </c>
      <c r="C938" s="106">
        <v>2</v>
      </c>
      <c r="D938" s="110">
        <v>0.0008472894299226455</v>
      </c>
      <c r="E938" s="110">
        <v>3.0432312493636555</v>
      </c>
      <c r="F938" s="106" t="s">
        <v>436</v>
      </c>
      <c r="G938" s="106" t="b">
        <v>0</v>
      </c>
      <c r="H938" s="106" t="b">
        <v>0</v>
      </c>
      <c r="I938" s="106" t="b">
        <v>0</v>
      </c>
      <c r="J938" s="106" t="b">
        <v>0</v>
      </c>
      <c r="K938" s="106" t="b">
        <v>0</v>
      </c>
      <c r="L938" s="106" t="b">
        <v>0</v>
      </c>
    </row>
    <row r="939" spans="1:12" ht="15">
      <c r="A939" s="108" t="s">
        <v>518</v>
      </c>
      <c r="B939" s="106" t="s">
        <v>459</v>
      </c>
      <c r="C939" s="106">
        <v>2</v>
      </c>
      <c r="D939" s="110">
        <v>0.0006670319474891237</v>
      </c>
      <c r="E939" s="110">
        <v>1.2303178927207998</v>
      </c>
      <c r="F939" s="106" t="s">
        <v>436</v>
      </c>
      <c r="G939" s="106" t="b">
        <v>0</v>
      </c>
      <c r="H939" s="106" t="b">
        <v>0</v>
      </c>
      <c r="I939" s="106" t="b">
        <v>0</v>
      </c>
      <c r="J939" s="106" t="b">
        <v>0</v>
      </c>
      <c r="K939" s="106" t="b">
        <v>0</v>
      </c>
      <c r="L939" s="106" t="b">
        <v>0</v>
      </c>
    </row>
    <row r="940" spans="1:12" ht="15">
      <c r="A940" s="108" t="s">
        <v>468</v>
      </c>
      <c r="B940" s="106" t="s">
        <v>463</v>
      </c>
      <c r="C940" s="106">
        <v>2</v>
      </c>
      <c r="D940" s="110">
        <v>0.0006670319474891237</v>
      </c>
      <c r="E940" s="110">
        <v>1.645291240691618</v>
      </c>
      <c r="F940" s="106" t="s">
        <v>436</v>
      </c>
      <c r="G940" s="106" t="b">
        <v>0</v>
      </c>
      <c r="H940" s="106" t="b">
        <v>0</v>
      </c>
      <c r="I940" s="106" t="b">
        <v>0</v>
      </c>
      <c r="J940" s="106" t="b">
        <v>0</v>
      </c>
      <c r="K940" s="106" t="b">
        <v>0</v>
      </c>
      <c r="L940" s="106" t="b">
        <v>0</v>
      </c>
    </row>
    <row r="941" spans="1:12" ht="15">
      <c r="A941" s="108" t="s">
        <v>458</v>
      </c>
      <c r="B941" s="106" t="s">
        <v>622</v>
      </c>
      <c r="C941" s="106">
        <v>2</v>
      </c>
      <c r="D941" s="110">
        <v>0.0008472894299226455</v>
      </c>
      <c r="E941" s="110">
        <v>1.24045752407168</v>
      </c>
      <c r="F941" s="106" t="s">
        <v>436</v>
      </c>
      <c r="G941" s="106" t="b">
        <v>0</v>
      </c>
      <c r="H941" s="106" t="b">
        <v>0</v>
      </c>
      <c r="I941" s="106" t="b">
        <v>0</v>
      </c>
      <c r="J941" s="106" t="b">
        <v>0</v>
      </c>
      <c r="K941" s="106" t="b">
        <v>0</v>
      </c>
      <c r="L941" s="106" t="b">
        <v>0</v>
      </c>
    </row>
    <row r="942" spans="1:12" ht="15">
      <c r="A942" s="108" t="s">
        <v>1690</v>
      </c>
      <c r="B942" s="106" t="s">
        <v>1208</v>
      </c>
      <c r="C942" s="106">
        <v>2</v>
      </c>
      <c r="D942" s="110">
        <v>0.0008472894299226455</v>
      </c>
      <c r="E942" s="110">
        <v>3.0432312493636555</v>
      </c>
      <c r="F942" s="106" t="s">
        <v>436</v>
      </c>
      <c r="G942" s="106" t="b">
        <v>0</v>
      </c>
      <c r="H942" s="106" t="b">
        <v>0</v>
      </c>
      <c r="I942" s="106" t="b">
        <v>0</v>
      </c>
      <c r="J942" s="106" t="b">
        <v>0</v>
      </c>
      <c r="K942" s="106" t="b">
        <v>0</v>
      </c>
      <c r="L942" s="106" t="b">
        <v>0</v>
      </c>
    </row>
    <row r="943" spans="1:12" ht="15">
      <c r="A943" s="108" t="s">
        <v>1208</v>
      </c>
      <c r="B943" s="106" t="s">
        <v>1691</v>
      </c>
      <c r="C943" s="106">
        <v>2</v>
      </c>
      <c r="D943" s="110">
        <v>0.0008472894299226455</v>
      </c>
      <c r="E943" s="110">
        <v>3.0432312493636555</v>
      </c>
      <c r="F943" s="106" t="s">
        <v>436</v>
      </c>
      <c r="G943" s="106" t="b">
        <v>0</v>
      </c>
      <c r="H943" s="106" t="b">
        <v>0</v>
      </c>
      <c r="I943" s="106" t="b">
        <v>0</v>
      </c>
      <c r="J943" s="106" t="b">
        <v>0</v>
      </c>
      <c r="K943" s="106" t="b">
        <v>0</v>
      </c>
      <c r="L943" s="106" t="b">
        <v>0</v>
      </c>
    </row>
    <row r="944" spans="1:12" ht="15">
      <c r="A944" s="108" t="s">
        <v>769</v>
      </c>
      <c r="B944" s="106" t="s">
        <v>1593</v>
      </c>
      <c r="C944" s="106">
        <v>2</v>
      </c>
      <c r="D944" s="110">
        <v>0.0008472894299226455</v>
      </c>
      <c r="E944" s="110">
        <v>2.7422012536996743</v>
      </c>
      <c r="F944" s="106" t="s">
        <v>436</v>
      </c>
      <c r="G944" s="106" t="b">
        <v>0</v>
      </c>
      <c r="H944" s="106" t="b">
        <v>0</v>
      </c>
      <c r="I944" s="106" t="b">
        <v>0</v>
      </c>
      <c r="J944" s="106" t="b">
        <v>0</v>
      </c>
      <c r="K944" s="106" t="b">
        <v>0</v>
      </c>
      <c r="L944" s="106" t="b">
        <v>0</v>
      </c>
    </row>
    <row r="945" spans="1:12" ht="15">
      <c r="A945" s="108" t="s">
        <v>1594</v>
      </c>
      <c r="B945" s="106" t="s">
        <v>1595</v>
      </c>
      <c r="C945" s="106">
        <v>2</v>
      </c>
      <c r="D945" s="110">
        <v>0.0008472894299226455</v>
      </c>
      <c r="E945" s="110">
        <v>3.219322508419337</v>
      </c>
      <c r="F945" s="106" t="s">
        <v>436</v>
      </c>
      <c r="G945" s="106" t="b">
        <v>0</v>
      </c>
      <c r="H945" s="106" t="b">
        <v>0</v>
      </c>
      <c r="I945" s="106" t="b">
        <v>0</v>
      </c>
      <c r="J945" s="106" t="b">
        <v>0</v>
      </c>
      <c r="K945" s="106" t="b">
        <v>0</v>
      </c>
      <c r="L945" s="106" t="b">
        <v>0</v>
      </c>
    </row>
    <row r="946" spans="1:12" ht="15">
      <c r="A946" s="108" t="s">
        <v>1603</v>
      </c>
      <c r="B946" s="106" t="s">
        <v>570</v>
      </c>
      <c r="C946" s="106">
        <v>2</v>
      </c>
      <c r="D946" s="110">
        <v>0.0008472894299226455</v>
      </c>
      <c r="E946" s="110">
        <v>2.441171258035693</v>
      </c>
      <c r="F946" s="106" t="s">
        <v>436</v>
      </c>
      <c r="G946" s="106" t="b">
        <v>0</v>
      </c>
      <c r="H946" s="106" t="b">
        <v>0</v>
      </c>
      <c r="I946" s="106" t="b">
        <v>0</v>
      </c>
      <c r="J946" s="106" t="b">
        <v>0</v>
      </c>
      <c r="K946" s="106" t="b">
        <v>0</v>
      </c>
      <c r="L946" s="106" t="b">
        <v>0</v>
      </c>
    </row>
    <row r="947" spans="1:12" ht="15">
      <c r="A947" s="108" t="s">
        <v>1605</v>
      </c>
      <c r="B947" s="106" t="s">
        <v>1606</v>
      </c>
      <c r="C947" s="106">
        <v>2</v>
      </c>
      <c r="D947" s="110">
        <v>0.0008472894299226455</v>
      </c>
      <c r="E947" s="110">
        <v>3.219322508419337</v>
      </c>
      <c r="F947" s="106" t="s">
        <v>436</v>
      </c>
      <c r="G947" s="106" t="b">
        <v>0</v>
      </c>
      <c r="H947" s="106" t="b">
        <v>0</v>
      </c>
      <c r="I947" s="106" t="b">
        <v>0</v>
      </c>
      <c r="J947" s="106" t="b">
        <v>0</v>
      </c>
      <c r="K947" s="106" t="b">
        <v>0</v>
      </c>
      <c r="L947" s="106" t="b">
        <v>0</v>
      </c>
    </row>
    <row r="948" spans="1:12" ht="15">
      <c r="A948" s="108" t="s">
        <v>570</v>
      </c>
      <c r="B948" s="106" t="s">
        <v>458</v>
      </c>
      <c r="C948" s="106">
        <v>2</v>
      </c>
      <c r="D948" s="110">
        <v>0.0008472894299226455</v>
      </c>
      <c r="E948" s="110">
        <v>0.6383975327437175</v>
      </c>
      <c r="F948" s="106" t="s">
        <v>436</v>
      </c>
      <c r="G948" s="106" t="b">
        <v>0</v>
      </c>
      <c r="H948" s="106" t="b">
        <v>0</v>
      </c>
      <c r="I948" s="106" t="b">
        <v>0</v>
      </c>
      <c r="J948" s="106" t="b">
        <v>0</v>
      </c>
      <c r="K948" s="106" t="b">
        <v>0</v>
      </c>
      <c r="L948" s="106" t="b">
        <v>0</v>
      </c>
    </row>
    <row r="949" spans="1:12" ht="15">
      <c r="A949" s="108" t="s">
        <v>1611</v>
      </c>
      <c r="B949" s="106" t="s">
        <v>570</v>
      </c>
      <c r="C949" s="106">
        <v>2</v>
      </c>
      <c r="D949" s="110">
        <v>0.0008472894299226455</v>
      </c>
      <c r="E949" s="110">
        <v>2.441171258035693</v>
      </c>
      <c r="F949" s="106" t="s">
        <v>436</v>
      </c>
      <c r="G949" s="106" t="b">
        <v>0</v>
      </c>
      <c r="H949" s="106" t="b">
        <v>0</v>
      </c>
      <c r="I949" s="106" t="b">
        <v>0</v>
      </c>
      <c r="J949" s="106" t="b">
        <v>0</v>
      </c>
      <c r="K949" s="106" t="b">
        <v>0</v>
      </c>
      <c r="L949" s="106" t="b">
        <v>0</v>
      </c>
    </row>
    <row r="950" spans="1:12" ht="15">
      <c r="A950" s="108" t="s">
        <v>596</v>
      </c>
      <c r="B950" s="106" t="s">
        <v>884</v>
      </c>
      <c r="C950" s="106">
        <v>2</v>
      </c>
      <c r="D950" s="110">
        <v>0.0008472894299226455</v>
      </c>
      <c r="E950" s="110">
        <v>2.566109994643993</v>
      </c>
      <c r="F950" s="106" t="s">
        <v>436</v>
      </c>
      <c r="G950" s="106" t="b">
        <v>0</v>
      </c>
      <c r="H950" s="106" t="b">
        <v>0</v>
      </c>
      <c r="I950" s="106" t="b">
        <v>0</v>
      </c>
      <c r="J950" s="106" t="b">
        <v>0</v>
      </c>
      <c r="K950" s="106" t="b">
        <v>0</v>
      </c>
      <c r="L950" s="106" t="b">
        <v>0</v>
      </c>
    </row>
    <row r="951" spans="1:12" ht="15">
      <c r="A951" s="108" t="s">
        <v>521</v>
      </c>
      <c r="B951" s="106" t="s">
        <v>458</v>
      </c>
      <c r="C951" s="106">
        <v>2</v>
      </c>
      <c r="D951" s="110">
        <v>0.0006670319474891237</v>
      </c>
      <c r="E951" s="110">
        <v>0.6383975327437175</v>
      </c>
      <c r="F951" s="106" t="s">
        <v>436</v>
      </c>
      <c r="G951" s="106" t="b">
        <v>0</v>
      </c>
      <c r="H951" s="106" t="b">
        <v>0</v>
      </c>
      <c r="I951" s="106" t="b">
        <v>0</v>
      </c>
      <c r="J951" s="106" t="b">
        <v>0</v>
      </c>
      <c r="K951" s="106" t="b">
        <v>0</v>
      </c>
      <c r="L951" s="106" t="b">
        <v>0</v>
      </c>
    </row>
    <row r="952" spans="1:12" ht="15">
      <c r="A952" s="108" t="s">
        <v>910</v>
      </c>
      <c r="B952" s="106" t="s">
        <v>911</v>
      </c>
      <c r="C952" s="106">
        <v>2</v>
      </c>
      <c r="D952" s="110">
        <v>0.0008472894299226455</v>
      </c>
      <c r="E952" s="110">
        <v>3.0432312493636555</v>
      </c>
      <c r="F952" s="106" t="s">
        <v>436</v>
      </c>
      <c r="G952" s="106" t="b">
        <v>0</v>
      </c>
      <c r="H952" s="106" t="b">
        <v>0</v>
      </c>
      <c r="I952" s="106" t="b">
        <v>0</v>
      </c>
      <c r="J952" s="106" t="b">
        <v>0</v>
      </c>
      <c r="K952" s="106" t="b">
        <v>0</v>
      </c>
      <c r="L952" s="106" t="b">
        <v>0</v>
      </c>
    </row>
    <row r="953" spans="1:12" ht="15">
      <c r="A953" s="108" t="s">
        <v>601</v>
      </c>
      <c r="B953" s="106" t="s">
        <v>1084</v>
      </c>
      <c r="C953" s="106">
        <v>2</v>
      </c>
      <c r="D953" s="110">
        <v>0.0008472894299226455</v>
      </c>
      <c r="E953" s="110">
        <v>3.0432312493636555</v>
      </c>
      <c r="F953" s="106" t="s">
        <v>436</v>
      </c>
      <c r="G953" s="106" t="b">
        <v>0</v>
      </c>
      <c r="H953" s="106" t="b">
        <v>0</v>
      </c>
      <c r="I953" s="106" t="b">
        <v>0</v>
      </c>
      <c r="J953" s="106" t="b">
        <v>0</v>
      </c>
      <c r="K953" s="106" t="b">
        <v>0</v>
      </c>
      <c r="L953" s="106" t="b">
        <v>0</v>
      </c>
    </row>
    <row r="954" spans="1:12" ht="15">
      <c r="A954" s="108" t="s">
        <v>1475</v>
      </c>
      <c r="B954" s="106" t="s">
        <v>1078</v>
      </c>
      <c r="C954" s="106">
        <v>2</v>
      </c>
      <c r="D954" s="110">
        <v>0.0008472894299226455</v>
      </c>
      <c r="E954" s="110">
        <v>3.0432312493636555</v>
      </c>
      <c r="F954" s="106" t="s">
        <v>436</v>
      </c>
      <c r="G954" s="106" t="b">
        <v>0</v>
      </c>
      <c r="H954" s="106" t="b">
        <v>0</v>
      </c>
      <c r="I954" s="106" t="b">
        <v>0</v>
      </c>
      <c r="J954" s="106" t="b">
        <v>0</v>
      </c>
      <c r="K954" s="106" t="b">
        <v>0</v>
      </c>
      <c r="L954" s="106" t="b">
        <v>0</v>
      </c>
    </row>
    <row r="955" spans="1:12" ht="15">
      <c r="A955" s="108" t="s">
        <v>566</v>
      </c>
      <c r="B955" s="106" t="s">
        <v>474</v>
      </c>
      <c r="C955" s="106">
        <v>2</v>
      </c>
      <c r="D955" s="110">
        <v>0.0008472894299226455</v>
      </c>
      <c r="E955" s="110">
        <v>1.9348917745748173</v>
      </c>
      <c r="F955" s="106" t="s">
        <v>436</v>
      </c>
      <c r="G955" s="106" t="b">
        <v>0</v>
      </c>
      <c r="H955" s="106" t="b">
        <v>0</v>
      </c>
      <c r="I955" s="106" t="b">
        <v>0</v>
      </c>
      <c r="J955" s="106" t="b">
        <v>0</v>
      </c>
      <c r="K955" s="106" t="b">
        <v>0</v>
      </c>
      <c r="L955" s="106" t="b">
        <v>0</v>
      </c>
    </row>
    <row r="956" spans="1:12" ht="15">
      <c r="A956" s="108" t="s">
        <v>536</v>
      </c>
      <c r="B956" s="106" t="s">
        <v>1086</v>
      </c>
      <c r="C956" s="106">
        <v>2</v>
      </c>
      <c r="D956" s="110">
        <v>0.0008472894299226455</v>
      </c>
      <c r="E956" s="110">
        <v>2.566109994643993</v>
      </c>
      <c r="F956" s="106" t="s">
        <v>436</v>
      </c>
      <c r="G956" s="106" t="b">
        <v>0</v>
      </c>
      <c r="H956" s="106" t="b">
        <v>0</v>
      </c>
      <c r="I956" s="106" t="b">
        <v>0</v>
      </c>
      <c r="J956" s="106" t="b">
        <v>0</v>
      </c>
      <c r="K956" s="106" t="b">
        <v>0</v>
      </c>
      <c r="L956" s="106" t="b">
        <v>0</v>
      </c>
    </row>
    <row r="957" spans="1:12" ht="15">
      <c r="A957" s="108" t="s">
        <v>463</v>
      </c>
      <c r="B957" s="106" t="s">
        <v>508</v>
      </c>
      <c r="C957" s="106">
        <v>2</v>
      </c>
      <c r="D957" s="110">
        <v>0.0008472894299226455</v>
      </c>
      <c r="E957" s="110">
        <v>1.4691999816359367</v>
      </c>
      <c r="F957" s="106" t="s">
        <v>436</v>
      </c>
      <c r="G957" s="106" t="b">
        <v>0</v>
      </c>
      <c r="H957" s="106" t="b">
        <v>0</v>
      </c>
      <c r="I957" s="106" t="b">
        <v>0</v>
      </c>
      <c r="J957" s="106" t="b">
        <v>0</v>
      </c>
      <c r="K957" s="106" t="b">
        <v>0</v>
      </c>
      <c r="L957" s="106" t="b">
        <v>0</v>
      </c>
    </row>
    <row r="958" spans="1:12" ht="15">
      <c r="A958" s="108" t="s">
        <v>474</v>
      </c>
      <c r="B958" s="106" t="s">
        <v>1477</v>
      </c>
      <c r="C958" s="106">
        <v>2</v>
      </c>
      <c r="D958" s="110">
        <v>0.0008472894299226455</v>
      </c>
      <c r="E958" s="110">
        <v>2.4789598189250928</v>
      </c>
      <c r="F958" s="106" t="s">
        <v>436</v>
      </c>
      <c r="G958" s="106" t="b">
        <v>0</v>
      </c>
      <c r="H958" s="106" t="b">
        <v>0</v>
      </c>
      <c r="I958" s="106" t="b">
        <v>0</v>
      </c>
      <c r="J958" s="106" t="b">
        <v>0</v>
      </c>
      <c r="K958" s="106" t="b">
        <v>0</v>
      </c>
      <c r="L958" s="106" t="b">
        <v>0</v>
      </c>
    </row>
    <row r="959" spans="1:12" ht="15">
      <c r="A959" s="108" t="s">
        <v>460</v>
      </c>
      <c r="B959" s="106" t="s">
        <v>684</v>
      </c>
      <c r="C959" s="106">
        <v>2</v>
      </c>
      <c r="D959" s="110">
        <v>0.0006670319474891237</v>
      </c>
      <c r="E959" s="110">
        <v>1.5858540528397502</v>
      </c>
      <c r="F959" s="106" t="s">
        <v>436</v>
      </c>
      <c r="G959" s="106" t="b">
        <v>0</v>
      </c>
      <c r="H959" s="106" t="b">
        <v>0</v>
      </c>
      <c r="I959" s="106" t="b">
        <v>0</v>
      </c>
      <c r="J959" s="106" t="b">
        <v>0</v>
      </c>
      <c r="K959" s="106" t="b">
        <v>0</v>
      </c>
      <c r="L959" s="106" t="b">
        <v>0</v>
      </c>
    </row>
    <row r="960" spans="1:12" ht="15">
      <c r="A960" s="108" t="s">
        <v>458</v>
      </c>
      <c r="B960" s="106" t="s">
        <v>270</v>
      </c>
      <c r="C960" s="106">
        <v>25</v>
      </c>
      <c r="D960" s="110">
        <v>0.0012543011956885923</v>
      </c>
      <c r="E960" s="110">
        <v>0.980394022494798</v>
      </c>
      <c r="F960" s="106" t="s">
        <v>437</v>
      </c>
      <c r="G960" s="106" t="b">
        <v>0</v>
      </c>
      <c r="H960" s="106" t="b">
        <v>0</v>
      </c>
      <c r="I960" s="106" t="b">
        <v>0</v>
      </c>
      <c r="J960" s="106" t="b">
        <v>0</v>
      </c>
      <c r="K960" s="106" t="b">
        <v>0</v>
      </c>
      <c r="L960" s="106" t="b">
        <v>0</v>
      </c>
    </row>
    <row r="961" spans="1:12" ht="15">
      <c r="A961" s="108" t="s">
        <v>516</v>
      </c>
      <c r="B961" s="106" t="s">
        <v>538</v>
      </c>
      <c r="C961" s="106">
        <v>15</v>
      </c>
      <c r="D961" s="110">
        <v>0.004300126379811939</v>
      </c>
      <c r="E961" s="110">
        <v>2.389402370813181</v>
      </c>
      <c r="F961" s="106" t="s">
        <v>437</v>
      </c>
      <c r="G961" s="106" t="b">
        <v>0</v>
      </c>
      <c r="H961" s="106" t="b">
        <v>0</v>
      </c>
      <c r="I961" s="106" t="b">
        <v>0</v>
      </c>
      <c r="J961" s="106" t="b">
        <v>0</v>
      </c>
      <c r="K961" s="106" t="b">
        <v>0</v>
      </c>
      <c r="L961" s="106" t="b">
        <v>0</v>
      </c>
    </row>
    <row r="962" spans="1:12" ht="15">
      <c r="A962" s="108" t="s">
        <v>529</v>
      </c>
      <c r="B962" s="106" t="s">
        <v>507</v>
      </c>
      <c r="C962" s="106">
        <v>13</v>
      </c>
      <c r="D962" s="110">
        <v>0.003726776195837014</v>
      </c>
      <c r="E962" s="110">
        <v>2.248073218016712</v>
      </c>
      <c r="F962" s="106" t="s">
        <v>437</v>
      </c>
      <c r="G962" s="106" t="b">
        <v>0</v>
      </c>
      <c r="H962" s="106" t="b">
        <v>0</v>
      </c>
      <c r="I962" s="106" t="b">
        <v>0</v>
      </c>
      <c r="J962" s="106" t="b">
        <v>0</v>
      </c>
      <c r="K962" s="106" t="b">
        <v>0</v>
      </c>
      <c r="L962" s="106" t="b">
        <v>0</v>
      </c>
    </row>
    <row r="963" spans="1:12" ht="15">
      <c r="A963" s="108" t="s">
        <v>519</v>
      </c>
      <c r="B963" s="106" t="s">
        <v>479</v>
      </c>
      <c r="C963" s="106">
        <v>9</v>
      </c>
      <c r="D963" s="110">
        <v>0.0033123109524752256</v>
      </c>
      <c r="E963" s="110">
        <v>2.2101059718822884</v>
      </c>
      <c r="F963" s="106" t="s">
        <v>437</v>
      </c>
      <c r="G963" s="106" t="b">
        <v>0</v>
      </c>
      <c r="H963" s="106" t="b">
        <v>0</v>
      </c>
      <c r="I963" s="106" t="b">
        <v>0</v>
      </c>
      <c r="J963" s="106" t="b">
        <v>0</v>
      </c>
      <c r="K963" s="106" t="b">
        <v>0</v>
      </c>
      <c r="L963" s="106" t="b">
        <v>0</v>
      </c>
    </row>
    <row r="964" spans="1:12" ht="15">
      <c r="A964" s="108" t="s">
        <v>513</v>
      </c>
      <c r="B964" s="106" t="s">
        <v>459</v>
      </c>
      <c r="C964" s="106">
        <v>8</v>
      </c>
      <c r="D964" s="110">
        <v>0.0014329899063385387</v>
      </c>
      <c r="E964" s="110">
        <v>1.5654936298688624</v>
      </c>
      <c r="F964" s="106" t="s">
        <v>437</v>
      </c>
      <c r="G964" s="106" t="b">
        <v>0</v>
      </c>
      <c r="H964" s="106" t="b">
        <v>0</v>
      </c>
      <c r="I964" s="106" t="b">
        <v>0</v>
      </c>
      <c r="J964" s="106" t="b">
        <v>0</v>
      </c>
      <c r="K964" s="106" t="b">
        <v>0</v>
      </c>
      <c r="L964" s="106" t="b">
        <v>0</v>
      </c>
    </row>
    <row r="965" spans="1:12" ht="15">
      <c r="A965" s="108" t="s">
        <v>607</v>
      </c>
      <c r="B965" s="106" t="s">
        <v>567</v>
      </c>
      <c r="C965" s="106">
        <v>8</v>
      </c>
      <c r="D965" s="110">
        <v>0.0014329899063385387</v>
      </c>
      <c r="E965" s="110">
        <v>2.5654936298688624</v>
      </c>
      <c r="F965" s="106" t="s">
        <v>437</v>
      </c>
      <c r="G965" s="106" t="b">
        <v>0</v>
      </c>
      <c r="H965" s="106" t="b">
        <v>0</v>
      </c>
      <c r="I965" s="106" t="b">
        <v>0</v>
      </c>
      <c r="J965" s="106" t="b">
        <v>0</v>
      </c>
      <c r="K965" s="106" t="b">
        <v>0</v>
      </c>
      <c r="L965" s="106" t="b">
        <v>0</v>
      </c>
    </row>
    <row r="966" spans="1:12" ht="15">
      <c r="A966" s="108" t="s">
        <v>471</v>
      </c>
      <c r="B966" s="106" t="s">
        <v>478</v>
      </c>
      <c r="C966" s="106">
        <v>8</v>
      </c>
      <c r="D966" s="110">
        <v>0.0014329899063385387</v>
      </c>
      <c r="E966" s="110">
        <v>1.809618774196371</v>
      </c>
      <c r="F966" s="106" t="s">
        <v>437</v>
      </c>
      <c r="G966" s="106" t="b">
        <v>0</v>
      </c>
      <c r="H966" s="106" t="b">
        <v>0</v>
      </c>
      <c r="I966" s="106" t="b">
        <v>0</v>
      </c>
      <c r="J966" s="106" t="b">
        <v>0</v>
      </c>
      <c r="K966" s="106" t="b">
        <v>0</v>
      </c>
      <c r="L966" s="106" t="b">
        <v>0</v>
      </c>
    </row>
    <row r="967" spans="1:12" ht="15">
      <c r="A967" s="108" t="s">
        <v>270</v>
      </c>
      <c r="B967" s="106" t="s">
        <v>459</v>
      </c>
      <c r="C967" s="106">
        <v>7</v>
      </c>
      <c r="D967" s="110">
        <v>0.0012538661680462212</v>
      </c>
      <c r="E967" s="110">
        <v>0.6471636763201819</v>
      </c>
      <c r="F967" s="106" t="s">
        <v>437</v>
      </c>
      <c r="G967" s="106" t="b">
        <v>0</v>
      </c>
      <c r="H967" s="106" t="b">
        <v>0</v>
      </c>
      <c r="I967" s="106" t="b">
        <v>0</v>
      </c>
      <c r="J967" s="106" t="b">
        <v>0</v>
      </c>
      <c r="K967" s="106" t="b">
        <v>0</v>
      </c>
      <c r="L967" s="106" t="b">
        <v>0</v>
      </c>
    </row>
    <row r="968" spans="1:12" ht="15">
      <c r="A968" s="108" t="s">
        <v>491</v>
      </c>
      <c r="B968" s="106" t="s">
        <v>530</v>
      </c>
      <c r="C968" s="106">
        <v>6</v>
      </c>
      <c r="D968" s="110">
        <v>0.0022082073016501504</v>
      </c>
      <c r="E968" s="110">
        <v>2.544304330798924</v>
      </c>
      <c r="F968" s="106" t="s">
        <v>437</v>
      </c>
      <c r="G968" s="106" t="b">
        <v>0</v>
      </c>
      <c r="H968" s="106" t="b">
        <v>0</v>
      </c>
      <c r="I968" s="106" t="b">
        <v>0</v>
      </c>
      <c r="J968" s="106" t="b">
        <v>0</v>
      </c>
      <c r="K968" s="106" t="b">
        <v>0</v>
      </c>
      <c r="L968" s="106" t="b">
        <v>0</v>
      </c>
    </row>
    <row r="969" spans="1:12" ht="15">
      <c r="A969" s="108" t="s">
        <v>576</v>
      </c>
      <c r="B969" s="106" t="s">
        <v>607</v>
      </c>
      <c r="C969" s="106">
        <v>6</v>
      </c>
      <c r="D969" s="110">
        <v>0.001074742429753904</v>
      </c>
      <c r="E969" s="110">
        <v>2.389402370813181</v>
      </c>
      <c r="F969" s="106" t="s">
        <v>437</v>
      </c>
      <c r="G969" s="106" t="b">
        <v>0</v>
      </c>
      <c r="H969" s="106" t="b">
        <v>0</v>
      </c>
      <c r="I969" s="106" t="b">
        <v>0</v>
      </c>
      <c r="J969" s="106" t="b">
        <v>0</v>
      </c>
      <c r="K969" s="106" t="b">
        <v>0</v>
      </c>
      <c r="L969" s="106" t="b">
        <v>0</v>
      </c>
    </row>
    <row r="970" spans="1:12" ht="15">
      <c r="A970" s="108" t="s">
        <v>484</v>
      </c>
      <c r="B970" s="106" t="s">
        <v>595</v>
      </c>
      <c r="C970" s="106">
        <v>6</v>
      </c>
      <c r="D970" s="110">
        <v>0.001074742429753904</v>
      </c>
      <c r="E970" s="110">
        <v>2.4985468402382494</v>
      </c>
      <c r="F970" s="106" t="s">
        <v>437</v>
      </c>
      <c r="G970" s="106" t="b">
        <v>0</v>
      </c>
      <c r="H970" s="106" t="b">
        <v>0</v>
      </c>
      <c r="I970" s="106" t="b">
        <v>0</v>
      </c>
      <c r="J970" s="106" t="b">
        <v>0</v>
      </c>
      <c r="K970" s="106" t="b">
        <v>0</v>
      </c>
      <c r="L970" s="106" t="b">
        <v>0</v>
      </c>
    </row>
    <row r="971" spans="1:12" ht="15">
      <c r="A971" s="108" t="s">
        <v>270</v>
      </c>
      <c r="B971" s="106" t="s">
        <v>458</v>
      </c>
      <c r="C971" s="106">
        <v>5</v>
      </c>
      <c r="D971" s="110">
        <v>0.0010265781684995006</v>
      </c>
      <c r="E971" s="110">
        <v>0.291520626099313</v>
      </c>
      <c r="F971" s="106" t="s">
        <v>437</v>
      </c>
      <c r="G971" s="106" t="b">
        <v>0</v>
      </c>
      <c r="H971" s="106" t="b">
        <v>0</v>
      </c>
      <c r="I971" s="106" t="b">
        <v>0</v>
      </c>
      <c r="J971" s="106" t="b">
        <v>0</v>
      </c>
      <c r="K971" s="106" t="b">
        <v>0</v>
      </c>
      <c r="L971" s="106" t="b">
        <v>0</v>
      </c>
    </row>
    <row r="972" spans="1:12" ht="15">
      <c r="A972" s="108" t="s">
        <v>845</v>
      </c>
      <c r="B972" s="106" t="s">
        <v>846</v>
      </c>
      <c r="C972" s="106">
        <v>5</v>
      </c>
      <c r="D972" s="110">
        <v>0.001433375459937313</v>
      </c>
      <c r="E972" s="110">
        <v>2.8665236255328437</v>
      </c>
      <c r="F972" s="106" t="s">
        <v>437</v>
      </c>
      <c r="G972" s="106" t="b">
        <v>0</v>
      </c>
      <c r="H972" s="106" t="b">
        <v>0</v>
      </c>
      <c r="I972" s="106" t="b">
        <v>0</v>
      </c>
      <c r="J972" s="106" t="b">
        <v>0</v>
      </c>
      <c r="K972" s="106" t="b">
        <v>0</v>
      </c>
      <c r="L972" s="106" t="b">
        <v>0</v>
      </c>
    </row>
    <row r="973" spans="1:12" ht="15">
      <c r="A973" s="108" t="s">
        <v>766</v>
      </c>
      <c r="B973" s="106" t="s">
        <v>767</v>
      </c>
      <c r="C973" s="106">
        <v>5</v>
      </c>
      <c r="D973" s="110">
        <v>0.0011954142990512574</v>
      </c>
      <c r="E973" s="110">
        <v>2.8665236255328437</v>
      </c>
      <c r="F973" s="106" t="s">
        <v>437</v>
      </c>
      <c r="G973" s="106" t="b">
        <v>0</v>
      </c>
      <c r="H973" s="106" t="b">
        <v>0</v>
      </c>
      <c r="I973" s="106" t="b">
        <v>0</v>
      </c>
      <c r="J973" s="106" t="b">
        <v>0</v>
      </c>
      <c r="K973" s="106" t="b">
        <v>0</v>
      </c>
      <c r="L973" s="106" t="b">
        <v>0</v>
      </c>
    </row>
    <row r="974" spans="1:12" ht="15">
      <c r="A974" s="108" t="s">
        <v>836</v>
      </c>
      <c r="B974" s="106" t="s">
        <v>463</v>
      </c>
      <c r="C974" s="106">
        <v>5</v>
      </c>
      <c r="D974" s="110">
        <v>0.001433375459937313</v>
      </c>
      <c r="E974" s="110">
        <v>2.3350447084905883</v>
      </c>
      <c r="F974" s="106" t="s">
        <v>437</v>
      </c>
      <c r="G974" s="106" t="b">
        <v>0</v>
      </c>
      <c r="H974" s="106" t="b">
        <v>0</v>
      </c>
      <c r="I974" s="106" t="b">
        <v>0</v>
      </c>
      <c r="J974" s="106" t="b">
        <v>0</v>
      </c>
      <c r="K974" s="106" t="b">
        <v>0</v>
      </c>
      <c r="L974" s="106" t="b">
        <v>0</v>
      </c>
    </row>
    <row r="975" spans="1:12" ht="15">
      <c r="A975" s="108" t="s">
        <v>459</v>
      </c>
      <c r="B975" s="106" t="s">
        <v>505</v>
      </c>
      <c r="C975" s="106">
        <v>4</v>
      </c>
      <c r="D975" s="110">
        <v>0.0011467003679498503</v>
      </c>
      <c r="E975" s="110">
        <v>1.322455581182568</v>
      </c>
      <c r="F975" s="106" t="s">
        <v>437</v>
      </c>
      <c r="G975" s="106" t="b">
        <v>0</v>
      </c>
      <c r="H975" s="106" t="b">
        <v>0</v>
      </c>
      <c r="I975" s="106" t="b">
        <v>0</v>
      </c>
      <c r="J975" s="106" t="b">
        <v>0</v>
      </c>
      <c r="K975" s="106" t="b">
        <v>0</v>
      </c>
      <c r="L975" s="106" t="b">
        <v>0</v>
      </c>
    </row>
    <row r="976" spans="1:12" ht="15">
      <c r="A976" s="108" t="s">
        <v>546</v>
      </c>
      <c r="B976" s="106" t="s">
        <v>461</v>
      </c>
      <c r="C976" s="106">
        <v>4</v>
      </c>
      <c r="D976" s="110">
        <v>0.0008212625347996004</v>
      </c>
      <c r="E976" s="110">
        <v>1.8251309403746185</v>
      </c>
      <c r="F976" s="106" t="s">
        <v>437</v>
      </c>
      <c r="G976" s="106" t="b">
        <v>0</v>
      </c>
      <c r="H976" s="106" t="b">
        <v>0</v>
      </c>
      <c r="I976" s="106" t="b">
        <v>0</v>
      </c>
      <c r="J976" s="106" t="b">
        <v>0</v>
      </c>
      <c r="K976" s="106" t="b">
        <v>0</v>
      </c>
      <c r="L976" s="106" t="b">
        <v>0</v>
      </c>
    </row>
    <row r="977" spans="1:12" ht="15">
      <c r="A977" s="108" t="s">
        <v>458</v>
      </c>
      <c r="B977" s="106" t="s">
        <v>513</v>
      </c>
      <c r="C977" s="106">
        <v>4</v>
      </c>
      <c r="D977" s="110">
        <v>0.0008212625347996004</v>
      </c>
      <c r="E977" s="110">
        <v>1.0522760298009233</v>
      </c>
      <c r="F977" s="106" t="s">
        <v>437</v>
      </c>
      <c r="G977" s="106" t="b">
        <v>0</v>
      </c>
      <c r="H977" s="106" t="b">
        <v>0</v>
      </c>
      <c r="I977" s="106" t="b">
        <v>0</v>
      </c>
      <c r="J977" s="106" t="b">
        <v>0</v>
      </c>
      <c r="K977" s="106" t="b">
        <v>0</v>
      </c>
      <c r="L977" s="106" t="b">
        <v>0</v>
      </c>
    </row>
    <row r="978" spans="1:12" ht="15">
      <c r="A978" s="108" t="s">
        <v>473</v>
      </c>
      <c r="B978" s="106" t="s">
        <v>722</v>
      </c>
      <c r="C978" s="106">
        <v>4</v>
      </c>
      <c r="D978" s="110">
        <v>0.0009563314392410059</v>
      </c>
      <c r="E978" s="110">
        <v>2.4515502775620255</v>
      </c>
      <c r="F978" s="106" t="s">
        <v>437</v>
      </c>
      <c r="G978" s="106" t="b">
        <v>0</v>
      </c>
      <c r="H978" s="106" t="b">
        <v>0</v>
      </c>
      <c r="I978" s="106" t="b">
        <v>0</v>
      </c>
      <c r="J978" s="106" t="b">
        <v>0</v>
      </c>
      <c r="K978" s="106" t="b">
        <v>0</v>
      </c>
      <c r="L978" s="106" t="b">
        <v>0</v>
      </c>
    </row>
    <row r="979" spans="1:12" ht="15">
      <c r="A979" s="108" t="s">
        <v>611</v>
      </c>
      <c r="B979" s="106" t="s">
        <v>515</v>
      </c>
      <c r="C979" s="106">
        <v>4</v>
      </c>
      <c r="D979" s="110">
        <v>0.0014721382011001003</v>
      </c>
      <c r="E979" s="110">
        <v>1.9634336385409</v>
      </c>
      <c r="F979" s="106" t="s">
        <v>437</v>
      </c>
      <c r="G979" s="106" t="b">
        <v>0</v>
      </c>
      <c r="H979" s="106" t="b">
        <v>0</v>
      </c>
      <c r="I979" s="106" t="b">
        <v>0</v>
      </c>
      <c r="J979" s="106" t="b">
        <v>0</v>
      </c>
      <c r="K979" s="106" t="b">
        <v>0</v>
      </c>
      <c r="L979" s="106" t="b">
        <v>0</v>
      </c>
    </row>
    <row r="980" spans="1:12" ht="15">
      <c r="A980" s="108" t="s">
        <v>458</v>
      </c>
      <c r="B980" s="106" t="s">
        <v>480</v>
      </c>
      <c r="C980" s="106">
        <v>4</v>
      </c>
      <c r="D980" s="110">
        <v>0.0011467003679498503</v>
      </c>
      <c r="E980" s="110">
        <v>0.913973331634642</v>
      </c>
      <c r="F980" s="106" t="s">
        <v>437</v>
      </c>
      <c r="G980" s="106" t="b">
        <v>0</v>
      </c>
      <c r="H980" s="106" t="b">
        <v>0</v>
      </c>
      <c r="I980" s="106" t="b">
        <v>0</v>
      </c>
      <c r="J980" s="106" t="b">
        <v>0</v>
      </c>
      <c r="K980" s="106" t="b">
        <v>0</v>
      </c>
      <c r="L980" s="106" t="b">
        <v>0</v>
      </c>
    </row>
    <row r="981" spans="1:12" ht="15">
      <c r="A981" s="108" t="s">
        <v>459</v>
      </c>
      <c r="B981" s="106" t="s">
        <v>481</v>
      </c>
      <c r="C981" s="106">
        <v>4</v>
      </c>
      <c r="D981" s="110">
        <v>0.0009563314392410059</v>
      </c>
      <c r="E981" s="110">
        <v>1.1261609360385998</v>
      </c>
      <c r="F981" s="106" t="s">
        <v>437</v>
      </c>
      <c r="G981" s="106" t="b">
        <v>0</v>
      </c>
      <c r="H981" s="106" t="b">
        <v>0</v>
      </c>
      <c r="I981" s="106" t="b">
        <v>0</v>
      </c>
      <c r="J981" s="106" t="b">
        <v>0</v>
      </c>
      <c r="K981" s="106" t="b">
        <v>0</v>
      </c>
      <c r="L981" s="106" t="b">
        <v>0</v>
      </c>
    </row>
    <row r="982" spans="1:12" ht="15">
      <c r="A982" s="108" t="s">
        <v>554</v>
      </c>
      <c r="B982" s="106" t="s">
        <v>822</v>
      </c>
      <c r="C982" s="106">
        <v>4</v>
      </c>
      <c r="D982" s="110">
        <v>0.0011467003679498503</v>
      </c>
      <c r="E982" s="110">
        <v>2.769613612524787</v>
      </c>
      <c r="F982" s="106" t="s">
        <v>437</v>
      </c>
      <c r="G982" s="106" t="b">
        <v>0</v>
      </c>
      <c r="H982" s="106" t="b">
        <v>0</v>
      </c>
      <c r="I982" s="106" t="b">
        <v>0</v>
      </c>
      <c r="J982" s="106" t="b">
        <v>0</v>
      </c>
      <c r="K982" s="106" t="b">
        <v>0</v>
      </c>
      <c r="L982" s="106" t="b">
        <v>0</v>
      </c>
    </row>
    <row r="983" spans="1:12" ht="15">
      <c r="A983" s="108" t="s">
        <v>946</v>
      </c>
      <c r="B983" s="106" t="s">
        <v>830</v>
      </c>
      <c r="C983" s="106">
        <v>4</v>
      </c>
      <c r="D983" s="110">
        <v>0.0011467003679498503</v>
      </c>
      <c r="E983" s="110">
        <v>2.8665236255328437</v>
      </c>
      <c r="F983" s="106" t="s">
        <v>437</v>
      </c>
      <c r="G983" s="106" t="b">
        <v>0</v>
      </c>
      <c r="H983" s="106" t="b">
        <v>0</v>
      </c>
      <c r="I983" s="106" t="b">
        <v>0</v>
      </c>
      <c r="J983" s="106" t="b">
        <v>0</v>
      </c>
      <c r="K983" s="106" t="b">
        <v>0</v>
      </c>
      <c r="L983" s="106" t="b">
        <v>0</v>
      </c>
    </row>
    <row r="984" spans="1:12" ht="15">
      <c r="A984" s="108" t="s">
        <v>471</v>
      </c>
      <c r="B984" s="106" t="s">
        <v>458</v>
      </c>
      <c r="C984" s="106">
        <v>4</v>
      </c>
      <c r="D984" s="110">
        <v>0.0011467003679498503</v>
      </c>
      <c r="E984" s="110">
        <v>0.5778273649425878</v>
      </c>
      <c r="F984" s="106" t="s">
        <v>437</v>
      </c>
      <c r="G984" s="106" t="b">
        <v>0</v>
      </c>
      <c r="H984" s="106" t="b">
        <v>0</v>
      </c>
      <c r="I984" s="106" t="b">
        <v>0</v>
      </c>
      <c r="J984" s="106" t="b">
        <v>0</v>
      </c>
      <c r="K984" s="106" t="b">
        <v>0</v>
      </c>
      <c r="L984" s="106" t="b">
        <v>0</v>
      </c>
    </row>
    <row r="985" spans="1:12" ht="15">
      <c r="A985" s="108" t="s">
        <v>458</v>
      </c>
      <c r="B985" s="106" t="s">
        <v>544</v>
      </c>
      <c r="C985" s="106">
        <v>4</v>
      </c>
      <c r="D985" s="110">
        <v>0.0014721382011001003</v>
      </c>
      <c r="E985" s="110">
        <v>1.001123507353542</v>
      </c>
      <c r="F985" s="106" t="s">
        <v>437</v>
      </c>
      <c r="G985" s="106" t="b">
        <v>0</v>
      </c>
      <c r="H985" s="106" t="b">
        <v>0</v>
      </c>
      <c r="I985" s="106" t="b">
        <v>0</v>
      </c>
      <c r="J985" s="106" t="b">
        <v>0</v>
      </c>
      <c r="K985" s="106" t="b">
        <v>0</v>
      </c>
      <c r="L985" s="106" t="b">
        <v>0</v>
      </c>
    </row>
    <row r="986" spans="1:12" ht="15">
      <c r="A986" s="108" t="s">
        <v>474</v>
      </c>
      <c r="B986" s="106" t="s">
        <v>1088</v>
      </c>
      <c r="C986" s="106">
        <v>3</v>
      </c>
      <c r="D986" s="110">
        <v>0.0011041036508250752</v>
      </c>
      <c r="E986" s="110">
        <v>2.9634336385409</v>
      </c>
      <c r="F986" s="106" t="s">
        <v>437</v>
      </c>
      <c r="G986" s="106" t="b">
        <v>0</v>
      </c>
      <c r="H986" s="106" t="b">
        <v>0</v>
      </c>
      <c r="I986" s="106" t="b">
        <v>0</v>
      </c>
      <c r="J986" s="106" t="b">
        <v>0</v>
      </c>
      <c r="K986" s="106" t="b">
        <v>0</v>
      </c>
      <c r="L986" s="106" t="b">
        <v>0</v>
      </c>
    </row>
    <row r="987" spans="1:12" ht="15">
      <c r="A987" s="108" t="s">
        <v>506</v>
      </c>
      <c r="B987" s="106" t="s">
        <v>480</v>
      </c>
      <c r="C987" s="106">
        <v>3</v>
      </c>
      <c r="D987" s="110">
        <v>0.0008600252759623878</v>
      </c>
      <c r="E987" s="110">
        <v>2.302252195094281</v>
      </c>
      <c r="F987" s="106" t="s">
        <v>437</v>
      </c>
      <c r="G987" s="106" t="b">
        <v>0</v>
      </c>
      <c r="H987" s="106" t="b">
        <v>0</v>
      </c>
      <c r="I987" s="106" t="b">
        <v>0</v>
      </c>
      <c r="J987" s="106" t="b">
        <v>0</v>
      </c>
      <c r="K987" s="106" t="b">
        <v>0</v>
      </c>
      <c r="L987" s="106" t="b">
        <v>0</v>
      </c>
    </row>
    <row r="988" spans="1:12" ht="15">
      <c r="A988" s="108" t="s">
        <v>470</v>
      </c>
      <c r="B988" s="106" t="s">
        <v>491</v>
      </c>
      <c r="C988" s="106">
        <v>3</v>
      </c>
      <c r="D988" s="110">
        <v>0.0011041036508250752</v>
      </c>
      <c r="E988" s="110">
        <v>1.8330998700458938</v>
      </c>
      <c r="F988" s="106" t="s">
        <v>437</v>
      </c>
      <c r="G988" s="106" t="b">
        <v>0</v>
      </c>
      <c r="H988" s="106" t="b">
        <v>0</v>
      </c>
      <c r="I988" s="106" t="b">
        <v>0</v>
      </c>
      <c r="J988" s="106" t="b">
        <v>0</v>
      </c>
      <c r="K988" s="106" t="b">
        <v>0</v>
      </c>
      <c r="L988" s="106" t="b">
        <v>0</v>
      </c>
    </row>
    <row r="989" spans="1:12" ht="15">
      <c r="A989" s="108" t="s">
        <v>1112</v>
      </c>
      <c r="B989" s="106" t="s">
        <v>470</v>
      </c>
      <c r="C989" s="106">
        <v>3</v>
      </c>
      <c r="D989" s="110">
        <v>0.0011041036508250752</v>
      </c>
      <c r="E989" s="110">
        <v>2.3102211247655564</v>
      </c>
      <c r="F989" s="106" t="s">
        <v>437</v>
      </c>
      <c r="G989" s="106" t="b">
        <v>0</v>
      </c>
      <c r="H989" s="106" t="b">
        <v>0</v>
      </c>
      <c r="I989" s="106" t="b">
        <v>0</v>
      </c>
      <c r="J989" s="106" t="b">
        <v>0</v>
      </c>
      <c r="K989" s="106" t="b">
        <v>0</v>
      </c>
      <c r="L989" s="106" t="b">
        <v>0</v>
      </c>
    </row>
    <row r="990" spans="1:12" ht="15">
      <c r="A990" s="108" t="s">
        <v>460</v>
      </c>
      <c r="B990" s="106" t="s">
        <v>270</v>
      </c>
      <c r="C990" s="106">
        <v>3</v>
      </c>
      <c r="D990" s="110">
        <v>0.0008600252759623878</v>
      </c>
      <c r="E990" s="110">
        <v>0.727694828596105</v>
      </c>
      <c r="F990" s="106" t="s">
        <v>437</v>
      </c>
      <c r="G990" s="106" t="b">
        <v>0</v>
      </c>
      <c r="H990" s="106" t="b">
        <v>0</v>
      </c>
      <c r="I990" s="106" t="b">
        <v>0</v>
      </c>
      <c r="J990" s="106" t="b">
        <v>0</v>
      </c>
      <c r="K990" s="106" t="b">
        <v>0</v>
      </c>
      <c r="L990" s="106" t="b">
        <v>0</v>
      </c>
    </row>
    <row r="991" spans="1:12" ht="15">
      <c r="A991" s="108" t="s">
        <v>468</v>
      </c>
      <c r="B991" s="106" t="s">
        <v>485</v>
      </c>
      <c r="C991" s="106">
        <v>3</v>
      </c>
      <c r="D991" s="110">
        <v>0.0007172485794307544</v>
      </c>
      <c r="E991" s="110">
        <v>1.5085887785323897</v>
      </c>
      <c r="F991" s="106" t="s">
        <v>437</v>
      </c>
      <c r="G991" s="106" t="b">
        <v>0</v>
      </c>
      <c r="H991" s="106" t="b">
        <v>0</v>
      </c>
      <c r="I991" s="106" t="b">
        <v>0</v>
      </c>
      <c r="J991" s="106" t="b">
        <v>0</v>
      </c>
      <c r="K991" s="106" t="b">
        <v>0</v>
      </c>
      <c r="L991" s="106" t="b">
        <v>0</v>
      </c>
    </row>
    <row r="992" spans="1:12" ht="15">
      <c r="A992" s="108" t="s">
        <v>458</v>
      </c>
      <c r="B992" s="106" t="s">
        <v>644</v>
      </c>
      <c r="C992" s="106">
        <v>3</v>
      </c>
      <c r="D992" s="110">
        <v>0.0007172485794307544</v>
      </c>
      <c r="E992" s="110">
        <v>1.3533060254649045</v>
      </c>
      <c r="F992" s="106" t="s">
        <v>437</v>
      </c>
      <c r="G992" s="106" t="b">
        <v>0</v>
      </c>
      <c r="H992" s="106" t="b">
        <v>0</v>
      </c>
      <c r="I992" s="106" t="b">
        <v>0</v>
      </c>
      <c r="J992" s="106" t="b">
        <v>0</v>
      </c>
      <c r="K992" s="106" t="b">
        <v>0</v>
      </c>
      <c r="L992" s="106" t="b">
        <v>0</v>
      </c>
    </row>
    <row r="993" spans="1:12" ht="15">
      <c r="A993" s="108" t="s">
        <v>458</v>
      </c>
      <c r="B993" s="106" t="s">
        <v>559</v>
      </c>
      <c r="C993" s="106">
        <v>3</v>
      </c>
      <c r="D993" s="110">
        <v>0.0008600252759623878</v>
      </c>
      <c r="E993" s="110">
        <v>1.2283672888566046</v>
      </c>
      <c r="F993" s="106" t="s">
        <v>437</v>
      </c>
      <c r="G993" s="106" t="b">
        <v>0</v>
      </c>
      <c r="H993" s="106" t="b">
        <v>0</v>
      </c>
      <c r="I993" s="106" t="b">
        <v>0</v>
      </c>
      <c r="J993" s="106" t="b">
        <v>0</v>
      </c>
      <c r="K993" s="106" t="b">
        <v>0</v>
      </c>
      <c r="L993" s="106" t="b">
        <v>0</v>
      </c>
    </row>
    <row r="994" spans="1:12" ht="15">
      <c r="A994" s="108" t="s">
        <v>458</v>
      </c>
      <c r="B994" s="106" t="s">
        <v>607</v>
      </c>
      <c r="C994" s="106">
        <v>3</v>
      </c>
      <c r="D994" s="110">
        <v>0.0007172485794307544</v>
      </c>
      <c r="E994" s="110">
        <v>0.830427280184567</v>
      </c>
      <c r="F994" s="106" t="s">
        <v>437</v>
      </c>
      <c r="G994" s="106" t="b">
        <v>0</v>
      </c>
      <c r="H994" s="106" t="b">
        <v>0</v>
      </c>
      <c r="I994" s="106" t="b">
        <v>0</v>
      </c>
      <c r="J994" s="106" t="b">
        <v>0</v>
      </c>
      <c r="K994" s="106" t="b">
        <v>0</v>
      </c>
      <c r="L994" s="106" t="b">
        <v>0</v>
      </c>
    </row>
    <row r="995" spans="1:12" ht="15">
      <c r="A995" s="108" t="s">
        <v>665</v>
      </c>
      <c r="B995" s="106" t="s">
        <v>1151</v>
      </c>
      <c r="C995" s="106">
        <v>3</v>
      </c>
      <c r="D995" s="110">
        <v>0.0008600252759623878</v>
      </c>
      <c r="E995" s="110">
        <v>2.6624036428769187</v>
      </c>
      <c r="F995" s="106" t="s">
        <v>437</v>
      </c>
      <c r="G995" s="106" t="b">
        <v>0</v>
      </c>
      <c r="H995" s="106" t="b">
        <v>0</v>
      </c>
      <c r="I995" s="106" t="b">
        <v>0</v>
      </c>
      <c r="J995" s="106" t="b">
        <v>0</v>
      </c>
      <c r="K995" s="106" t="b">
        <v>0</v>
      </c>
      <c r="L995" s="106" t="b">
        <v>0</v>
      </c>
    </row>
    <row r="996" spans="1:12" ht="15">
      <c r="A996" s="108" t="s">
        <v>461</v>
      </c>
      <c r="B996" s="106" t="s">
        <v>463</v>
      </c>
      <c r="C996" s="106">
        <v>3</v>
      </c>
      <c r="D996" s="110">
        <v>0.0008600252759623878</v>
      </c>
      <c r="E996" s="110">
        <v>1.1687132867240635</v>
      </c>
      <c r="F996" s="106" t="s">
        <v>437</v>
      </c>
      <c r="G996" s="106" t="b">
        <v>0</v>
      </c>
      <c r="H996" s="106" t="b">
        <v>0</v>
      </c>
      <c r="I996" s="106" t="b">
        <v>0</v>
      </c>
      <c r="J996" s="106" t="b">
        <v>0</v>
      </c>
      <c r="K996" s="106" t="b">
        <v>0</v>
      </c>
      <c r="L996" s="106" t="b">
        <v>0</v>
      </c>
    </row>
    <row r="997" spans="1:12" ht="15">
      <c r="A997" s="108" t="s">
        <v>524</v>
      </c>
      <c r="B997" s="106" t="s">
        <v>459</v>
      </c>
      <c r="C997" s="106">
        <v>3</v>
      </c>
      <c r="D997" s="110">
        <v>0.0008600252759623878</v>
      </c>
      <c r="E997" s="110">
        <v>1.1395248975965813</v>
      </c>
      <c r="F997" s="106" t="s">
        <v>437</v>
      </c>
      <c r="G997" s="106" t="b">
        <v>0</v>
      </c>
      <c r="H997" s="106" t="b">
        <v>0</v>
      </c>
      <c r="I997" s="106" t="b">
        <v>0</v>
      </c>
      <c r="J997" s="106" t="b">
        <v>0</v>
      </c>
      <c r="K997" s="106" t="b">
        <v>0</v>
      </c>
      <c r="L997" s="106" t="b">
        <v>0</v>
      </c>
    </row>
    <row r="998" spans="1:12" ht="15">
      <c r="A998" s="108" t="s">
        <v>618</v>
      </c>
      <c r="B998" s="106" t="s">
        <v>461</v>
      </c>
      <c r="C998" s="106">
        <v>3</v>
      </c>
      <c r="D998" s="110">
        <v>0.0008600252759623878</v>
      </c>
      <c r="E998" s="110">
        <v>1.7001922037663186</v>
      </c>
      <c r="F998" s="106" t="s">
        <v>437</v>
      </c>
      <c r="G998" s="106" t="b">
        <v>0</v>
      </c>
      <c r="H998" s="106" t="b">
        <v>0</v>
      </c>
      <c r="I998" s="106" t="b">
        <v>0</v>
      </c>
      <c r="J998" s="106" t="b">
        <v>0</v>
      </c>
      <c r="K998" s="106" t="b">
        <v>0</v>
      </c>
      <c r="L998" s="106" t="b">
        <v>0</v>
      </c>
    </row>
    <row r="999" spans="1:12" ht="15">
      <c r="A999" s="108" t="s">
        <v>458</v>
      </c>
      <c r="B999" s="106" t="s">
        <v>774</v>
      </c>
      <c r="C999" s="106">
        <v>3</v>
      </c>
      <c r="D999" s="110">
        <v>0.0008600252759623878</v>
      </c>
      <c r="E999" s="110">
        <v>1.1314572758485482</v>
      </c>
      <c r="F999" s="106" t="s">
        <v>437</v>
      </c>
      <c r="G999" s="106" t="b">
        <v>0</v>
      </c>
      <c r="H999" s="106" t="b">
        <v>0</v>
      </c>
      <c r="I999" s="106" t="b">
        <v>0</v>
      </c>
      <c r="J999" s="106" t="b">
        <v>0</v>
      </c>
      <c r="K999" s="106" t="b">
        <v>0</v>
      </c>
      <c r="L999" s="106" t="b">
        <v>0</v>
      </c>
    </row>
    <row r="1000" spans="1:12" ht="15">
      <c r="A1000" s="108" t="s">
        <v>479</v>
      </c>
      <c r="B1000" s="106" t="s">
        <v>459</v>
      </c>
      <c r="C1000" s="106">
        <v>3</v>
      </c>
      <c r="D1000" s="110">
        <v>0.0011041036508250752</v>
      </c>
      <c r="E1000" s="110">
        <v>0.8121659632102509</v>
      </c>
      <c r="F1000" s="106" t="s">
        <v>437</v>
      </c>
      <c r="G1000" s="106" t="b">
        <v>0</v>
      </c>
      <c r="H1000" s="106" t="b">
        <v>0</v>
      </c>
      <c r="I1000" s="106" t="b">
        <v>0</v>
      </c>
      <c r="J1000" s="106" t="b">
        <v>0</v>
      </c>
      <c r="K1000" s="106" t="b">
        <v>0</v>
      </c>
      <c r="L1000" s="106" t="b">
        <v>0</v>
      </c>
    </row>
    <row r="1001" spans="1:12" ht="15">
      <c r="A1001" s="108" t="s">
        <v>459</v>
      </c>
      <c r="B1001" s="106" t="s">
        <v>484</v>
      </c>
      <c r="C1001" s="106">
        <v>3</v>
      </c>
      <c r="D1001" s="110">
        <v>0.0007172485794307544</v>
      </c>
      <c r="E1001" s="110">
        <v>1.0426148845885248</v>
      </c>
      <c r="F1001" s="106" t="s">
        <v>437</v>
      </c>
      <c r="G1001" s="106" t="b">
        <v>0</v>
      </c>
      <c r="H1001" s="106" t="b">
        <v>0</v>
      </c>
      <c r="I1001" s="106" t="b">
        <v>0</v>
      </c>
      <c r="J1001" s="106" t="b">
        <v>0</v>
      </c>
      <c r="K1001" s="106" t="b">
        <v>0</v>
      </c>
      <c r="L1001" s="106" t="b">
        <v>0</v>
      </c>
    </row>
    <row r="1002" spans="1:12" ht="15">
      <c r="A1002" s="108" t="s">
        <v>770</v>
      </c>
      <c r="B1002" s="106" t="s">
        <v>1296</v>
      </c>
      <c r="C1002" s="106">
        <v>3</v>
      </c>
      <c r="D1002" s="110">
        <v>0.0008600252759623878</v>
      </c>
      <c r="E1002" s="110">
        <v>3.0883723751492</v>
      </c>
      <c r="F1002" s="106" t="s">
        <v>437</v>
      </c>
      <c r="G1002" s="106" t="b">
        <v>0</v>
      </c>
      <c r="H1002" s="106" t="b">
        <v>0</v>
      </c>
      <c r="I1002" s="106" t="b">
        <v>0</v>
      </c>
      <c r="J1002" s="106" t="b">
        <v>0</v>
      </c>
      <c r="K1002" s="106" t="b">
        <v>0</v>
      </c>
      <c r="L1002" s="106" t="b">
        <v>0</v>
      </c>
    </row>
    <row r="1003" spans="1:12" ht="15">
      <c r="A1003" s="108" t="s">
        <v>497</v>
      </c>
      <c r="B1003" s="106" t="s">
        <v>459</v>
      </c>
      <c r="C1003" s="106">
        <v>3</v>
      </c>
      <c r="D1003" s="110">
        <v>0.0007172485794307544</v>
      </c>
      <c r="E1003" s="110">
        <v>1.2644636342048812</v>
      </c>
      <c r="F1003" s="106" t="s">
        <v>437</v>
      </c>
      <c r="G1003" s="106" t="b">
        <v>0</v>
      </c>
      <c r="H1003" s="106" t="b">
        <v>0</v>
      </c>
      <c r="I1003" s="106" t="b">
        <v>0</v>
      </c>
      <c r="J1003" s="106" t="b">
        <v>0</v>
      </c>
      <c r="K1003" s="106" t="b">
        <v>0</v>
      </c>
      <c r="L1003" s="106" t="b">
        <v>0</v>
      </c>
    </row>
    <row r="1004" spans="1:12" ht="15">
      <c r="A1004" s="108" t="s">
        <v>478</v>
      </c>
      <c r="B1004" s="106" t="s">
        <v>458</v>
      </c>
      <c r="C1004" s="106">
        <v>3</v>
      </c>
      <c r="D1004" s="110">
        <v>0.0007172485794307544</v>
      </c>
      <c r="E1004" s="110">
        <v>0.5543462690930648</v>
      </c>
      <c r="F1004" s="106" t="s">
        <v>437</v>
      </c>
      <c r="G1004" s="106" t="b">
        <v>0</v>
      </c>
      <c r="H1004" s="106" t="b">
        <v>0</v>
      </c>
      <c r="I1004" s="106" t="b">
        <v>0</v>
      </c>
      <c r="J1004" s="106" t="b">
        <v>0</v>
      </c>
      <c r="K1004" s="106" t="b">
        <v>0</v>
      </c>
      <c r="L1004" s="106" t="b">
        <v>0</v>
      </c>
    </row>
    <row r="1005" spans="1:12" ht="15">
      <c r="A1005" s="108" t="s">
        <v>476</v>
      </c>
      <c r="B1005" s="106" t="s">
        <v>549</v>
      </c>
      <c r="C1005" s="106">
        <v>2</v>
      </c>
      <c r="D1005" s="110">
        <v>0.0005733501839749252</v>
      </c>
      <c r="E1005" s="110">
        <v>2.0883723751492</v>
      </c>
      <c r="F1005" s="106" t="s">
        <v>437</v>
      </c>
      <c r="G1005" s="106" t="b">
        <v>0</v>
      </c>
      <c r="H1005" s="106" t="b">
        <v>0</v>
      </c>
      <c r="I1005" s="106" t="b">
        <v>0</v>
      </c>
      <c r="J1005" s="106" t="b">
        <v>0</v>
      </c>
      <c r="K1005" s="106" t="b">
        <v>0</v>
      </c>
      <c r="L1005" s="106" t="b">
        <v>0</v>
      </c>
    </row>
    <row r="1006" spans="1:12" ht="15">
      <c r="A1006" s="108" t="s">
        <v>1487</v>
      </c>
      <c r="B1006" s="106" t="s">
        <v>1488</v>
      </c>
      <c r="C1006" s="106">
        <v>2</v>
      </c>
      <c r="D1006" s="110">
        <v>0.0007360691005500502</v>
      </c>
      <c r="E1006" s="110">
        <v>3.264463634204881</v>
      </c>
      <c r="F1006" s="106" t="s">
        <v>437</v>
      </c>
      <c r="G1006" s="106" t="b">
        <v>0</v>
      </c>
      <c r="H1006" s="106" t="b">
        <v>0</v>
      </c>
      <c r="I1006" s="106" t="b">
        <v>0</v>
      </c>
      <c r="J1006" s="106" t="b">
        <v>0</v>
      </c>
      <c r="K1006" s="106" t="b">
        <v>0</v>
      </c>
      <c r="L1006" s="106" t="b">
        <v>0</v>
      </c>
    </row>
    <row r="1007" spans="1:12" ht="15">
      <c r="A1007" s="108" t="s">
        <v>459</v>
      </c>
      <c r="B1007" s="106" t="s">
        <v>1489</v>
      </c>
      <c r="C1007" s="106">
        <v>2</v>
      </c>
      <c r="D1007" s="110">
        <v>0.0007360691005500502</v>
      </c>
      <c r="E1007" s="110">
        <v>1.5654936298688624</v>
      </c>
      <c r="F1007" s="106" t="s">
        <v>437</v>
      </c>
      <c r="G1007" s="106" t="b">
        <v>0</v>
      </c>
      <c r="H1007" s="106" t="b">
        <v>0</v>
      </c>
      <c r="I1007" s="106" t="b">
        <v>0</v>
      </c>
      <c r="J1007" s="106" t="b">
        <v>0</v>
      </c>
      <c r="K1007" s="106" t="b">
        <v>0</v>
      </c>
      <c r="L1007" s="106" t="b">
        <v>0</v>
      </c>
    </row>
    <row r="1008" spans="1:12" ht="15">
      <c r="A1008" s="108" t="s">
        <v>1489</v>
      </c>
      <c r="B1008" s="106" t="s">
        <v>1490</v>
      </c>
      <c r="C1008" s="106">
        <v>2</v>
      </c>
      <c r="D1008" s="110">
        <v>0.0007360691005500502</v>
      </c>
      <c r="E1008" s="110">
        <v>3.264463634204881</v>
      </c>
      <c r="F1008" s="106" t="s">
        <v>437</v>
      </c>
      <c r="G1008" s="106" t="b">
        <v>0</v>
      </c>
      <c r="H1008" s="106" t="b">
        <v>0</v>
      </c>
      <c r="I1008" s="106" t="b">
        <v>0</v>
      </c>
      <c r="J1008" s="106" t="b">
        <v>0</v>
      </c>
      <c r="K1008" s="106" t="b">
        <v>0</v>
      </c>
      <c r="L1008" s="106" t="b">
        <v>0</v>
      </c>
    </row>
    <row r="1009" spans="1:12" ht="15">
      <c r="A1009" s="108" t="s">
        <v>1100</v>
      </c>
      <c r="B1009" s="106" t="s">
        <v>586</v>
      </c>
      <c r="C1009" s="106">
        <v>2</v>
      </c>
      <c r="D1009" s="110">
        <v>0.0007360691005500502</v>
      </c>
      <c r="E1009" s="110">
        <v>2.7203955898546055</v>
      </c>
      <c r="F1009" s="106" t="s">
        <v>437</v>
      </c>
      <c r="G1009" s="106" t="b">
        <v>0</v>
      </c>
      <c r="H1009" s="106" t="b">
        <v>0</v>
      </c>
      <c r="I1009" s="106" t="b">
        <v>0</v>
      </c>
      <c r="J1009" s="106" t="b">
        <v>0</v>
      </c>
      <c r="K1009" s="106" t="b">
        <v>0</v>
      </c>
      <c r="L1009" s="106" t="b">
        <v>0</v>
      </c>
    </row>
    <row r="1010" spans="1:12" ht="15">
      <c r="A1010" s="108" t="s">
        <v>703</v>
      </c>
      <c r="B1010" s="106" t="s">
        <v>704</v>
      </c>
      <c r="C1010" s="106">
        <v>2</v>
      </c>
      <c r="D1010" s="110">
        <v>0.0005733501839749252</v>
      </c>
      <c r="E1010" s="110">
        <v>3.264463634204881</v>
      </c>
      <c r="F1010" s="106" t="s">
        <v>437</v>
      </c>
      <c r="G1010" s="106" t="b">
        <v>0</v>
      </c>
      <c r="H1010" s="106" t="b">
        <v>0</v>
      </c>
      <c r="I1010" s="106" t="b">
        <v>0</v>
      </c>
      <c r="J1010" s="106" t="b">
        <v>0</v>
      </c>
      <c r="K1010" s="106" t="b">
        <v>0</v>
      </c>
      <c r="L1010" s="106" t="b">
        <v>0</v>
      </c>
    </row>
    <row r="1011" spans="1:12" ht="15">
      <c r="A1011" s="108" t="s">
        <v>1497</v>
      </c>
      <c r="B1011" s="106" t="s">
        <v>270</v>
      </c>
      <c r="C1011" s="106">
        <v>2</v>
      </c>
      <c r="D1011" s="110">
        <v>0.0007360691005500502</v>
      </c>
      <c r="E1011" s="110">
        <v>1.7946416182267182</v>
      </c>
      <c r="F1011" s="106" t="s">
        <v>437</v>
      </c>
      <c r="G1011" s="106" t="b">
        <v>0</v>
      </c>
      <c r="H1011" s="106" t="b">
        <v>0</v>
      </c>
      <c r="I1011" s="106" t="b">
        <v>0</v>
      </c>
      <c r="J1011" s="106" t="b">
        <v>0</v>
      </c>
      <c r="K1011" s="106" t="b">
        <v>0</v>
      </c>
      <c r="L1011" s="106" t="b">
        <v>0</v>
      </c>
    </row>
    <row r="1012" spans="1:12" ht="15">
      <c r="A1012" s="108" t="s">
        <v>1107</v>
      </c>
      <c r="B1012" s="106" t="s">
        <v>586</v>
      </c>
      <c r="C1012" s="106">
        <v>2</v>
      </c>
      <c r="D1012" s="110">
        <v>0.0007360691005500502</v>
      </c>
      <c r="E1012" s="110">
        <v>2.7203955898546055</v>
      </c>
      <c r="F1012" s="106" t="s">
        <v>437</v>
      </c>
      <c r="G1012" s="106" t="b">
        <v>0</v>
      </c>
      <c r="H1012" s="106" t="b">
        <v>0</v>
      </c>
      <c r="I1012" s="106" t="b">
        <v>0</v>
      </c>
      <c r="J1012" s="106" t="b">
        <v>0</v>
      </c>
      <c r="K1012" s="106" t="b">
        <v>0</v>
      </c>
      <c r="L1012" s="106" t="b">
        <v>0</v>
      </c>
    </row>
    <row r="1013" spans="1:12" ht="15">
      <c r="A1013" s="108" t="s">
        <v>523</v>
      </c>
      <c r="B1013" s="106" t="s">
        <v>587</v>
      </c>
      <c r="C1013" s="106">
        <v>2</v>
      </c>
      <c r="D1013" s="110">
        <v>0.0007360691005500502</v>
      </c>
      <c r="E1013" s="110">
        <v>2.4863123838212378</v>
      </c>
      <c r="F1013" s="106" t="s">
        <v>437</v>
      </c>
      <c r="G1013" s="106" t="b">
        <v>0</v>
      </c>
      <c r="H1013" s="106" t="b">
        <v>0</v>
      </c>
      <c r="I1013" s="106" t="b">
        <v>0</v>
      </c>
      <c r="J1013" s="106" t="b">
        <v>0</v>
      </c>
      <c r="K1013" s="106" t="b">
        <v>0</v>
      </c>
      <c r="L1013" s="106" t="b">
        <v>0</v>
      </c>
    </row>
    <row r="1014" spans="1:12" ht="15">
      <c r="A1014" s="108" t="s">
        <v>458</v>
      </c>
      <c r="B1014" s="106" t="s">
        <v>485</v>
      </c>
      <c r="C1014" s="106">
        <v>2</v>
      </c>
      <c r="D1014" s="110">
        <v>0.0005733501839749252</v>
      </c>
      <c r="E1014" s="110">
        <v>0.3990635160255797</v>
      </c>
      <c r="F1014" s="106" t="s">
        <v>437</v>
      </c>
      <c r="G1014" s="106" t="b">
        <v>0</v>
      </c>
      <c r="H1014" s="106" t="b">
        <v>0</v>
      </c>
      <c r="I1014" s="106" t="b">
        <v>0</v>
      </c>
      <c r="J1014" s="106" t="b">
        <v>0</v>
      </c>
      <c r="K1014" s="106" t="b">
        <v>0</v>
      </c>
      <c r="L1014" s="106" t="b">
        <v>0</v>
      </c>
    </row>
    <row r="1015" spans="1:12" ht="15">
      <c r="A1015" s="108" t="s">
        <v>460</v>
      </c>
      <c r="B1015" s="106" t="s">
        <v>485</v>
      </c>
      <c r="C1015" s="106">
        <v>2</v>
      </c>
      <c r="D1015" s="110">
        <v>0.0005733501839749252</v>
      </c>
      <c r="E1015" s="110">
        <v>1.0671830760792618</v>
      </c>
      <c r="F1015" s="106" t="s">
        <v>437</v>
      </c>
      <c r="G1015" s="106" t="b">
        <v>0</v>
      </c>
      <c r="H1015" s="106" t="b">
        <v>0</v>
      </c>
      <c r="I1015" s="106" t="b">
        <v>0</v>
      </c>
      <c r="J1015" s="106" t="b">
        <v>0</v>
      </c>
      <c r="K1015" s="106" t="b">
        <v>0</v>
      </c>
      <c r="L1015" s="106" t="b">
        <v>0</v>
      </c>
    </row>
    <row r="1016" spans="1:12" ht="15">
      <c r="A1016" s="108" t="s">
        <v>587</v>
      </c>
      <c r="B1016" s="106" t="s">
        <v>1112</v>
      </c>
      <c r="C1016" s="106">
        <v>2</v>
      </c>
      <c r="D1016" s="110">
        <v>0.0007360691005500502</v>
      </c>
      <c r="E1016" s="110">
        <v>2.6112511204295377</v>
      </c>
      <c r="F1016" s="106" t="s">
        <v>437</v>
      </c>
      <c r="G1016" s="106" t="b">
        <v>0</v>
      </c>
      <c r="H1016" s="106" t="b">
        <v>0</v>
      </c>
      <c r="I1016" s="106" t="b">
        <v>0</v>
      </c>
      <c r="J1016" s="106" t="b">
        <v>0</v>
      </c>
      <c r="K1016" s="106" t="b">
        <v>0</v>
      </c>
      <c r="L1016" s="106" t="b">
        <v>0</v>
      </c>
    </row>
    <row r="1017" spans="1:12" ht="15">
      <c r="A1017" s="108" t="s">
        <v>1506</v>
      </c>
      <c r="B1017" s="106" t="s">
        <v>458</v>
      </c>
      <c r="C1017" s="106">
        <v>2</v>
      </c>
      <c r="D1017" s="110">
        <v>0.0005733501839749252</v>
      </c>
      <c r="E1017" s="110">
        <v>1.3559786153262314</v>
      </c>
      <c r="F1017" s="106" t="s">
        <v>437</v>
      </c>
      <c r="G1017" s="106" t="b">
        <v>0</v>
      </c>
      <c r="H1017" s="106" t="b">
        <v>0</v>
      </c>
      <c r="I1017" s="106" t="b">
        <v>0</v>
      </c>
      <c r="J1017" s="106" t="b">
        <v>0</v>
      </c>
      <c r="K1017" s="106" t="b">
        <v>0</v>
      </c>
      <c r="L1017" s="106" t="b">
        <v>0</v>
      </c>
    </row>
    <row r="1018" spans="1:12" ht="15">
      <c r="A1018" s="108" t="s">
        <v>555</v>
      </c>
      <c r="B1018" s="106" t="s">
        <v>270</v>
      </c>
      <c r="C1018" s="106">
        <v>2</v>
      </c>
      <c r="D1018" s="110">
        <v>0.0007360691005500502</v>
      </c>
      <c r="E1018" s="110">
        <v>1.1414291044513745</v>
      </c>
      <c r="F1018" s="106" t="s">
        <v>437</v>
      </c>
      <c r="G1018" s="106" t="b">
        <v>0</v>
      </c>
      <c r="H1018" s="106" t="b">
        <v>0</v>
      </c>
      <c r="I1018" s="106" t="b">
        <v>0</v>
      </c>
      <c r="J1018" s="106" t="b">
        <v>0</v>
      </c>
      <c r="K1018" s="106" t="b">
        <v>0</v>
      </c>
      <c r="L1018" s="106" t="b">
        <v>0</v>
      </c>
    </row>
    <row r="1019" spans="1:12" ht="15">
      <c r="A1019" s="108" t="s">
        <v>458</v>
      </c>
      <c r="B1019" s="106" t="s">
        <v>504</v>
      </c>
      <c r="C1019" s="106">
        <v>2</v>
      </c>
      <c r="D1019" s="110">
        <v>0.0005733501839749252</v>
      </c>
      <c r="E1019" s="110">
        <v>0.955366016792867</v>
      </c>
      <c r="F1019" s="106" t="s">
        <v>437</v>
      </c>
      <c r="G1019" s="106" t="b">
        <v>0</v>
      </c>
      <c r="H1019" s="106" t="b">
        <v>0</v>
      </c>
      <c r="I1019" s="106" t="b">
        <v>0</v>
      </c>
      <c r="J1019" s="106" t="b">
        <v>0</v>
      </c>
      <c r="K1019" s="106" t="b">
        <v>0</v>
      </c>
      <c r="L1019" s="106" t="b">
        <v>0</v>
      </c>
    </row>
    <row r="1020" spans="1:12" ht="15">
      <c r="A1020" s="108" t="s">
        <v>1114</v>
      </c>
      <c r="B1020" s="106" t="s">
        <v>270</v>
      </c>
      <c r="C1020" s="106">
        <v>2</v>
      </c>
      <c r="D1020" s="110">
        <v>0.0007360691005500502</v>
      </c>
      <c r="E1020" s="110">
        <v>1.7946416182267182</v>
      </c>
      <c r="F1020" s="106" t="s">
        <v>437</v>
      </c>
      <c r="G1020" s="106" t="b">
        <v>0</v>
      </c>
      <c r="H1020" s="106" t="b">
        <v>0</v>
      </c>
      <c r="I1020" s="106" t="b">
        <v>0</v>
      </c>
      <c r="J1020" s="106" t="b">
        <v>0</v>
      </c>
      <c r="K1020" s="106" t="b">
        <v>0</v>
      </c>
      <c r="L1020" s="106" t="b">
        <v>0</v>
      </c>
    </row>
    <row r="1021" spans="1:12" ht="15">
      <c r="A1021" s="108" t="s">
        <v>462</v>
      </c>
      <c r="B1021" s="106" t="s">
        <v>458</v>
      </c>
      <c r="C1021" s="106">
        <v>2</v>
      </c>
      <c r="D1021" s="110">
        <v>0.0007360691005500502</v>
      </c>
      <c r="E1021" s="110">
        <v>0.4017361058869065</v>
      </c>
      <c r="F1021" s="106" t="s">
        <v>437</v>
      </c>
      <c r="G1021" s="106" t="b">
        <v>0</v>
      </c>
      <c r="H1021" s="106" t="b">
        <v>0</v>
      </c>
      <c r="I1021" s="106" t="b">
        <v>0</v>
      </c>
      <c r="J1021" s="106" t="b">
        <v>0</v>
      </c>
      <c r="K1021" s="106" t="b">
        <v>0</v>
      </c>
      <c r="L1021" s="106" t="b">
        <v>0</v>
      </c>
    </row>
    <row r="1022" spans="1:12" ht="15">
      <c r="A1022" s="108" t="s">
        <v>270</v>
      </c>
      <c r="B1022" s="106" t="s">
        <v>513</v>
      </c>
      <c r="C1022" s="106">
        <v>2</v>
      </c>
      <c r="D1022" s="110">
        <v>0.0007360691005500502</v>
      </c>
      <c r="E1022" s="110">
        <v>1.2000056449779628</v>
      </c>
      <c r="F1022" s="106" t="s">
        <v>437</v>
      </c>
      <c r="G1022" s="106" t="b">
        <v>0</v>
      </c>
      <c r="H1022" s="106" t="b">
        <v>0</v>
      </c>
      <c r="I1022" s="106" t="b">
        <v>0</v>
      </c>
      <c r="J1022" s="106" t="b">
        <v>0</v>
      </c>
      <c r="K1022" s="106" t="b">
        <v>0</v>
      </c>
      <c r="L1022" s="106" t="b">
        <v>0</v>
      </c>
    </row>
    <row r="1023" spans="1:12" ht="15">
      <c r="A1023" s="108" t="s">
        <v>490</v>
      </c>
      <c r="B1023" s="106" t="s">
        <v>1520</v>
      </c>
      <c r="C1023" s="106">
        <v>2</v>
      </c>
      <c r="D1023" s="110">
        <v>0.0007360691005500502</v>
      </c>
      <c r="E1023" s="110">
        <v>2.5654936298688624</v>
      </c>
      <c r="F1023" s="106" t="s">
        <v>437</v>
      </c>
      <c r="G1023" s="106" t="b">
        <v>0</v>
      </c>
      <c r="H1023" s="106" t="b">
        <v>0</v>
      </c>
      <c r="I1023" s="106" t="b">
        <v>0</v>
      </c>
      <c r="J1023" s="106" t="b">
        <v>0</v>
      </c>
      <c r="K1023" s="106" t="b">
        <v>0</v>
      </c>
      <c r="L1023" s="106" t="b">
        <v>0</v>
      </c>
    </row>
    <row r="1024" spans="1:12" ht="15">
      <c r="A1024" s="108" t="s">
        <v>485</v>
      </c>
      <c r="B1024" s="106" t="s">
        <v>461</v>
      </c>
      <c r="C1024" s="106">
        <v>2</v>
      </c>
      <c r="D1024" s="110">
        <v>0.0005733501839749252</v>
      </c>
      <c r="E1024" s="110">
        <v>0.96779844394335</v>
      </c>
      <c r="F1024" s="106" t="s">
        <v>437</v>
      </c>
      <c r="G1024" s="106" t="b">
        <v>0</v>
      </c>
      <c r="H1024" s="106" t="b">
        <v>0</v>
      </c>
      <c r="I1024" s="106" t="b">
        <v>0</v>
      </c>
      <c r="J1024" s="106" t="b">
        <v>0</v>
      </c>
      <c r="K1024" s="106" t="b">
        <v>0</v>
      </c>
      <c r="L1024" s="106" t="b">
        <v>0</v>
      </c>
    </row>
    <row r="1025" spans="1:12" ht="15">
      <c r="A1025" s="108" t="s">
        <v>461</v>
      </c>
      <c r="B1025" s="106" t="s">
        <v>695</v>
      </c>
      <c r="C1025" s="106">
        <v>2</v>
      </c>
      <c r="D1025" s="110">
        <v>0.0005733501839749252</v>
      </c>
      <c r="E1025" s="110">
        <v>1.6210109577186937</v>
      </c>
      <c r="F1025" s="106" t="s">
        <v>437</v>
      </c>
      <c r="G1025" s="106" t="b">
        <v>0</v>
      </c>
      <c r="H1025" s="106" t="b">
        <v>0</v>
      </c>
      <c r="I1025" s="106" t="b">
        <v>0</v>
      </c>
      <c r="J1025" s="106" t="b">
        <v>0</v>
      </c>
      <c r="K1025" s="106" t="b">
        <v>0</v>
      </c>
      <c r="L1025" s="106" t="b">
        <v>0</v>
      </c>
    </row>
    <row r="1026" spans="1:12" ht="15">
      <c r="A1026" s="108" t="s">
        <v>555</v>
      </c>
      <c r="B1026" s="106" t="s">
        <v>550</v>
      </c>
      <c r="C1026" s="106">
        <v>2</v>
      </c>
      <c r="D1026" s="110">
        <v>0.0007360691005500502</v>
      </c>
      <c r="E1026" s="110">
        <v>2.3102211247655564</v>
      </c>
      <c r="F1026" s="106" t="s">
        <v>437</v>
      </c>
      <c r="G1026" s="106" t="b">
        <v>0</v>
      </c>
      <c r="H1026" s="106" t="b">
        <v>0</v>
      </c>
      <c r="I1026" s="106" t="b">
        <v>0</v>
      </c>
      <c r="J1026" s="106" t="b">
        <v>0</v>
      </c>
      <c r="K1026" s="106" t="b">
        <v>0</v>
      </c>
      <c r="L1026" s="106" t="b">
        <v>0</v>
      </c>
    </row>
    <row r="1027" spans="1:12" ht="15">
      <c r="A1027" s="108" t="s">
        <v>518</v>
      </c>
      <c r="B1027" s="106" t="s">
        <v>459</v>
      </c>
      <c r="C1027" s="106">
        <v>2</v>
      </c>
      <c r="D1027" s="110">
        <v>0.0005733501839749252</v>
      </c>
      <c r="E1027" s="110">
        <v>1.2644636342048812</v>
      </c>
      <c r="F1027" s="106" t="s">
        <v>437</v>
      </c>
      <c r="G1027" s="106" t="b">
        <v>0</v>
      </c>
      <c r="H1027" s="106" t="b">
        <v>0</v>
      </c>
      <c r="I1027" s="106" t="b">
        <v>0</v>
      </c>
      <c r="J1027" s="106" t="b">
        <v>0</v>
      </c>
      <c r="K1027" s="106" t="b">
        <v>0</v>
      </c>
      <c r="L1027" s="106" t="b">
        <v>0</v>
      </c>
    </row>
    <row r="1028" spans="1:12" ht="15">
      <c r="A1028" s="108" t="s">
        <v>459</v>
      </c>
      <c r="B1028" s="106" t="s">
        <v>900</v>
      </c>
      <c r="C1028" s="106">
        <v>2</v>
      </c>
      <c r="D1028" s="110">
        <v>0.0007360691005500502</v>
      </c>
      <c r="E1028" s="110">
        <v>1.2644636342048812</v>
      </c>
      <c r="F1028" s="106" t="s">
        <v>437</v>
      </c>
      <c r="G1028" s="106" t="b">
        <v>0</v>
      </c>
      <c r="H1028" s="106" t="b">
        <v>0</v>
      </c>
      <c r="I1028" s="106" t="b">
        <v>0</v>
      </c>
      <c r="J1028" s="106" t="b">
        <v>0</v>
      </c>
      <c r="K1028" s="106" t="b">
        <v>0</v>
      </c>
      <c r="L1028" s="106" t="b">
        <v>0</v>
      </c>
    </row>
    <row r="1029" spans="1:12" ht="15">
      <c r="A1029" s="108" t="s">
        <v>900</v>
      </c>
      <c r="B1029" s="106" t="s">
        <v>1528</v>
      </c>
      <c r="C1029" s="106">
        <v>2</v>
      </c>
      <c r="D1029" s="110">
        <v>0.0007360691005500502</v>
      </c>
      <c r="E1029" s="110">
        <v>2.9634336385409</v>
      </c>
      <c r="F1029" s="106" t="s">
        <v>437</v>
      </c>
      <c r="G1029" s="106" t="b">
        <v>0</v>
      </c>
      <c r="H1029" s="106" t="b">
        <v>0</v>
      </c>
      <c r="I1029" s="106" t="b">
        <v>0</v>
      </c>
      <c r="J1029" s="106" t="b">
        <v>0</v>
      </c>
      <c r="K1029" s="106" t="b">
        <v>0</v>
      </c>
      <c r="L1029" s="106" t="b">
        <v>0</v>
      </c>
    </row>
    <row r="1030" spans="1:12" ht="15">
      <c r="A1030" s="108" t="s">
        <v>505</v>
      </c>
      <c r="B1030" s="106" t="s">
        <v>498</v>
      </c>
      <c r="C1030" s="106">
        <v>2</v>
      </c>
      <c r="D1030" s="110">
        <v>0.0005733501839749252</v>
      </c>
      <c r="E1030" s="110">
        <v>2.0214255855185868</v>
      </c>
      <c r="F1030" s="106" t="s">
        <v>437</v>
      </c>
      <c r="G1030" s="106" t="b">
        <v>0</v>
      </c>
      <c r="H1030" s="106" t="b">
        <v>0</v>
      </c>
      <c r="I1030" s="106" t="b">
        <v>0</v>
      </c>
      <c r="J1030" s="106" t="b">
        <v>0</v>
      </c>
      <c r="K1030" s="106" t="b">
        <v>0</v>
      </c>
      <c r="L1030" s="106" t="b">
        <v>0</v>
      </c>
    </row>
    <row r="1031" spans="1:12" ht="15">
      <c r="A1031" s="108" t="s">
        <v>935</v>
      </c>
      <c r="B1031" s="106" t="s">
        <v>516</v>
      </c>
      <c r="C1031" s="106">
        <v>2</v>
      </c>
      <c r="D1031" s="110">
        <v>0.0007360691005500502</v>
      </c>
      <c r="E1031" s="110">
        <v>2.2133111117574997</v>
      </c>
      <c r="F1031" s="106" t="s">
        <v>437</v>
      </c>
      <c r="G1031" s="106" t="b">
        <v>0</v>
      </c>
      <c r="H1031" s="106" t="b">
        <v>0</v>
      </c>
      <c r="I1031" s="106" t="b">
        <v>0</v>
      </c>
      <c r="J1031" s="106" t="b">
        <v>0</v>
      </c>
      <c r="K1031" s="106" t="b">
        <v>0</v>
      </c>
      <c r="L1031" s="106" t="b">
        <v>0</v>
      </c>
    </row>
    <row r="1032" spans="1:12" ht="15">
      <c r="A1032" s="108" t="s">
        <v>470</v>
      </c>
      <c r="B1032" s="106" t="s">
        <v>756</v>
      </c>
      <c r="C1032" s="106">
        <v>2</v>
      </c>
      <c r="D1032" s="110">
        <v>0.0007360691005500502</v>
      </c>
      <c r="E1032" s="110">
        <v>1.9122811160935187</v>
      </c>
      <c r="F1032" s="106" t="s">
        <v>437</v>
      </c>
      <c r="G1032" s="106" t="b">
        <v>0</v>
      </c>
      <c r="H1032" s="106" t="b">
        <v>0</v>
      </c>
      <c r="I1032" s="106" t="b">
        <v>0</v>
      </c>
      <c r="J1032" s="106" t="b">
        <v>0</v>
      </c>
      <c r="K1032" s="106" t="b">
        <v>0</v>
      </c>
      <c r="L1032" s="106" t="b">
        <v>0</v>
      </c>
    </row>
    <row r="1033" spans="1:12" ht="15">
      <c r="A1033" s="108" t="s">
        <v>567</v>
      </c>
      <c r="B1033" s="106" t="s">
        <v>1547</v>
      </c>
      <c r="C1033" s="106">
        <v>2</v>
      </c>
      <c r="D1033" s="110">
        <v>0.0005733501839749252</v>
      </c>
      <c r="E1033" s="110">
        <v>2.6624036428769187</v>
      </c>
      <c r="F1033" s="106" t="s">
        <v>437</v>
      </c>
      <c r="G1033" s="106" t="b">
        <v>0</v>
      </c>
      <c r="H1033" s="106" t="b">
        <v>0</v>
      </c>
      <c r="I1033" s="106" t="b">
        <v>0</v>
      </c>
      <c r="J1033" s="106" t="b">
        <v>0</v>
      </c>
      <c r="K1033" s="106" t="b">
        <v>0</v>
      </c>
      <c r="L1033" s="106" t="b">
        <v>0</v>
      </c>
    </row>
    <row r="1034" spans="1:12" ht="15">
      <c r="A1034" s="108" t="s">
        <v>528</v>
      </c>
      <c r="B1034" s="106" t="s">
        <v>590</v>
      </c>
      <c r="C1034" s="106">
        <v>2</v>
      </c>
      <c r="D1034" s="110">
        <v>0.0005733501839749252</v>
      </c>
      <c r="E1034" s="110">
        <v>2.6624036428769187</v>
      </c>
      <c r="F1034" s="106" t="s">
        <v>437</v>
      </c>
      <c r="G1034" s="106" t="b">
        <v>0</v>
      </c>
      <c r="H1034" s="106" t="b">
        <v>0</v>
      </c>
      <c r="I1034" s="106" t="b">
        <v>0</v>
      </c>
      <c r="J1034" s="106" t="b">
        <v>0</v>
      </c>
      <c r="K1034" s="106" t="b">
        <v>0</v>
      </c>
      <c r="L1034" s="106" t="b">
        <v>0</v>
      </c>
    </row>
    <row r="1035" spans="1:12" ht="15">
      <c r="A1035" s="108" t="s">
        <v>1064</v>
      </c>
      <c r="B1035" s="106" t="s">
        <v>711</v>
      </c>
      <c r="C1035" s="106">
        <v>2</v>
      </c>
      <c r="D1035" s="110">
        <v>0.0005733501839749252</v>
      </c>
      <c r="E1035" s="110">
        <v>3.0883723751492</v>
      </c>
      <c r="F1035" s="106" t="s">
        <v>437</v>
      </c>
      <c r="G1035" s="106" t="b">
        <v>0</v>
      </c>
      <c r="H1035" s="106" t="b">
        <v>0</v>
      </c>
      <c r="I1035" s="106" t="b">
        <v>0</v>
      </c>
      <c r="J1035" s="106" t="b">
        <v>0</v>
      </c>
      <c r="K1035" s="106" t="b">
        <v>0</v>
      </c>
      <c r="L1035" s="106" t="b">
        <v>0</v>
      </c>
    </row>
    <row r="1036" spans="1:12" ht="15">
      <c r="A1036" s="108" t="s">
        <v>685</v>
      </c>
      <c r="B1036" s="106" t="s">
        <v>528</v>
      </c>
      <c r="C1036" s="106">
        <v>2</v>
      </c>
      <c r="D1036" s="110">
        <v>0.0005733501839749252</v>
      </c>
      <c r="E1036" s="110">
        <v>2.4863123838212378</v>
      </c>
      <c r="F1036" s="106" t="s">
        <v>437</v>
      </c>
      <c r="G1036" s="106" t="b">
        <v>0</v>
      </c>
      <c r="H1036" s="106" t="b">
        <v>0</v>
      </c>
      <c r="I1036" s="106" t="b">
        <v>0</v>
      </c>
      <c r="J1036" s="106" t="b">
        <v>0</v>
      </c>
      <c r="K1036" s="106" t="b">
        <v>0</v>
      </c>
      <c r="L1036" s="106" t="b">
        <v>0</v>
      </c>
    </row>
    <row r="1037" spans="1:12" ht="15">
      <c r="A1037" s="108" t="s">
        <v>528</v>
      </c>
      <c r="B1037" s="106" t="s">
        <v>1142</v>
      </c>
      <c r="C1037" s="106">
        <v>2</v>
      </c>
      <c r="D1037" s="110">
        <v>0.0005733501839749252</v>
      </c>
      <c r="E1037" s="110">
        <v>2.4863123838212378</v>
      </c>
      <c r="F1037" s="106" t="s">
        <v>437</v>
      </c>
      <c r="G1037" s="106" t="b">
        <v>0</v>
      </c>
      <c r="H1037" s="106" t="b">
        <v>0</v>
      </c>
      <c r="I1037" s="106" t="b">
        <v>0</v>
      </c>
      <c r="J1037" s="106" t="b">
        <v>0</v>
      </c>
      <c r="K1037" s="106" t="b">
        <v>0</v>
      </c>
      <c r="L1037" s="106" t="b">
        <v>0</v>
      </c>
    </row>
    <row r="1038" spans="1:12" ht="15">
      <c r="A1038" s="108" t="s">
        <v>558</v>
      </c>
      <c r="B1038" s="106" t="s">
        <v>1549</v>
      </c>
      <c r="C1038" s="106">
        <v>2</v>
      </c>
      <c r="D1038" s="110">
        <v>0.0005733501839749252</v>
      </c>
      <c r="E1038" s="110">
        <v>2.7873423794852186</v>
      </c>
      <c r="F1038" s="106" t="s">
        <v>437</v>
      </c>
      <c r="G1038" s="106" t="b">
        <v>0</v>
      </c>
      <c r="H1038" s="106" t="b">
        <v>0</v>
      </c>
      <c r="I1038" s="106" t="b">
        <v>0</v>
      </c>
      <c r="J1038" s="106" t="b">
        <v>0</v>
      </c>
      <c r="K1038" s="106" t="b">
        <v>0</v>
      </c>
      <c r="L1038" s="106" t="b">
        <v>0</v>
      </c>
    </row>
    <row r="1039" spans="1:12" ht="15">
      <c r="A1039" s="108" t="s">
        <v>1549</v>
      </c>
      <c r="B1039" s="106" t="s">
        <v>1550</v>
      </c>
      <c r="C1039" s="106">
        <v>2</v>
      </c>
      <c r="D1039" s="110">
        <v>0.0005733501839749252</v>
      </c>
      <c r="E1039" s="110">
        <v>3.264463634204881</v>
      </c>
      <c r="F1039" s="106" t="s">
        <v>437</v>
      </c>
      <c r="G1039" s="106" t="b">
        <v>0</v>
      </c>
      <c r="H1039" s="106" t="b">
        <v>0</v>
      </c>
      <c r="I1039" s="106" t="b">
        <v>0</v>
      </c>
      <c r="J1039" s="106" t="b">
        <v>0</v>
      </c>
      <c r="K1039" s="106" t="b">
        <v>0</v>
      </c>
      <c r="L1039" s="106" t="b">
        <v>0</v>
      </c>
    </row>
    <row r="1040" spans="1:12" ht="15">
      <c r="A1040" s="108" t="s">
        <v>583</v>
      </c>
      <c r="B1040" s="106" t="s">
        <v>823</v>
      </c>
      <c r="C1040" s="106">
        <v>2</v>
      </c>
      <c r="D1040" s="110">
        <v>0.0005733501839749252</v>
      </c>
      <c r="E1040" s="110">
        <v>2.7203955898546055</v>
      </c>
      <c r="F1040" s="106" t="s">
        <v>437</v>
      </c>
      <c r="G1040" s="106" t="b">
        <v>0</v>
      </c>
      <c r="H1040" s="106" t="b">
        <v>0</v>
      </c>
      <c r="I1040" s="106" t="b">
        <v>0</v>
      </c>
      <c r="J1040" s="106" t="b">
        <v>0</v>
      </c>
      <c r="K1040" s="106" t="b">
        <v>0</v>
      </c>
      <c r="L1040" s="106" t="b">
        <v>0</v>
      </c>
    </row>
    <row r="1041" spans="1:12" ht="15">
      <c r="A1041" s="108" t="s">
        <v>823</v>
      </c>
      <c r="B1041" s="106" t="s">
        <v>626</v>
      </c>
      <c r="C1041" s="106">
        <v>2</v>
      </c>
      <c r="D1041" s="110">
        <v>0.0005733501839749252</v>
      </c>
      <c r="E1041" s="110">
        <v>2.6624036428769187</v>
      </c>
      <c r="F1041" s="106" t="s">
        <v>437</v>
      </c>
      <c r="G1041" s="106" t="b">
        <v>0</v>
      </c>
      <c r="H1041" s="106" t="b">
        <v>0</v>
      </c>
      <c r="I1041" s="106" t="b">
        <v>0</v>
      </c>
      <c r="J1041" s="106" t="b">
        <v>0</v>
      </c>
      <c r="K1041" s="106" t="b">
        <v>0</v>
      </c>
      <c r="L1041" s="106" t="b">
        <v>0</v>
      </c>
    </row>
    <row r="1042" spans="1:12" ht="15">
      <c r="A1042" s="108" t="s">
        <v>569</v>
      </c>
      <c r="B1042" s="106" t="s">
        <v>756</v>
      </c>
      <c r="C1042" s="106">
        <v>2</v>
      </c>
      <c r="D1042" s="110">
        <v>0.0007360691005500502</v>
      </c>
      <c r="E1042" s="110">
        <v>2.4685836168608057</v>
      </c>
      <c r="F1042" s="106" t="s">
        <v>437</v>
      </c>
      <c r="G1042" s="106" t="b">
        <v>0</v>
      </c>
      <c r="H1042" s="106" t="b">
        <v>0</v>
      </c>
      <c r="I1042" s="106" t="b">
        <v>0</v>
      </c>
      <c r="J1042" s="106" t="b">
        <v>0</v>
      </c>
      <c r="K1042" s="106" t="b">
        <v>0</v>
      </c>
      <c r="L1042" s="106" t="b">
        <v>0</v>
      </c>
    </row>
    <row r="1043" spans="1:12" ht="15">
      <c r="A1043" s="108" t="s">
        <v>607</v>
      </c>
      <c r="B1043" s="106" t="s">
        <v>569</v>
      </c>
      <c r="C1043" s="106">
        <v>2</v>
      </c>
      <c r="D1043" s="110">
        <v>0.0005733501839749252</v>
      </c>
      <c r="E1043" s="110">
        <v>2.167553621196825</v>
      </c>
      <c r="F1043" s="106" t="s">
        <v>437</v>
      </c>
      <c r="G1043" s="106" t="b">
        <v>0</v>
      </c>
      <c r="H1043" s="106" t="b">
        <v>0</v>
      </c>
      <c r="I1043" s="106" t="b">
        <v>0</v>
      </c>
      <c r="J1043" s="106" t="b">
        <v>0</v>
      </c>
      <c r="K1043" s="106" t="b">
        <v>0</v>
      </c>
      <c r="L1043" s="106" t="b">
        <v>0</v>
      </c>
    </row>
    <row r="1044" spans="1:12" ht="15">
      <c r="A1044" s="108" t="s">
        <v>489</v>
      </c>
      <c r="B1044" s="106" t="s">
        <v>483</v>
      </c>
      <c r="C1044" s="106">
        <v>2</v>
      </c>
      <c r="D1044" s="110">
        <v>0.0005733501839749252</v>
      </c>
      <c r="E1044" s="110">
        <v>1.922040953382675</v>
      </c>
      <c r="F1044" s="106" t="s">
        <v>437</v>
      </c>
      <c r="G1044" s="106" t="b">
        <v>0</v>
      </c>
      <c r="H1044" s="106" t="b">
        <v>0</v>
      </c>
      <c r="I1044" s="106" t="b">
        <v>0</v>
      </c>
      <c r="J1044" s="106" t="b">
        <v>0</v>
      </c>
      <c r="K1044" s="106" t="b">
        <v>0</v>
      </c>
      <c r="L1044" s="106" t="b">
        <v>0</v>
      </c>
    </row>
    <row r="1045" spans="1:12" ht="15">
      <c r="A1045" s="108" t="s">
        <v>538</v>
      </c>
      <c r="B1045" s="106" t="s">
        <v>458</v>
      </c>
      <c r="C1045" s="106">
        <v>2</v>
      </c>
      <c r="D1045" s="110">
        <v>0.0005733501839749252</v>
      </c>
      <c r="E1045" s="110">
        <v>0.4809173519345314</v>
      </c>
      <c r="F1045" s="106" t="s">
        <v>437</v>
      </c>
      <c r="G1045" s="106" t="b">
        <v>0</v>
      </c>
      <c r="H1045" s="106" t="b">
        <v>0</v>
      </c>
      <c r="I1045" s="106" t="b">
        <v>0</v>
      </c>
      <c r="J1045" s="106" t="b">
        <v>0</v>
      </c>
      <c r="K1045" s="106" t="b">
        <v>0</v>
      </c>
      <c r="L1045" s="106" t="b">
        <v>0</v>
      </c>
    </row>
    <row r="1046" spans="1:12" ht="15">
      <c r="A1046" s="108" t="s">
        <v>566</v>
      </c>
      <c r="B1046" s="106" t="s">
        <v>657</v>
      </c>
      <c r="C1046" s="106">
        <v>2</v>
      </c>
      <c r="D1046" s="110">
        <v>0.0005733501839749252</v>
      </c>
      <c r="E1046" s="110">
        <v>2.912281116093519</v>
      </c>
      <c r="F1046" s="106" t="s">
        <v>437</v>
      </c>
      <c r="G1046" s="106" t="b">
        <v>0</v>
      </c>
      <c r="H1046" s="106" t="b">
        <v>0</v>
      </c>
      <c r="I1046" s="106" t="b">
        <v>0</v>
      </c>
      <c r="J1046" s="106" t="b">
        <v>0</v>
      </c>
      <c r="K1046" s="106" t="b">
        <v>0</v>
      </c>
      <c r="L1046" s="106" t="b">
        <v>0</v>
      </c>
    </row>
    <row r="1047" spans="1:12" ht="15">
      <c r="A1047" s="108" t="s">
        <v>479</v>
      </c>
      <c r="B1047" s="106" t="s">
        <v>472</v>
      </c>
      <c r="C1047" s="106">
        <v>2</v>
      </c>
      <c r="D1047" s="110">
        <v>0.0005733501839749252</v>
      </c>
      <c r="E1047" s="110">
        <v>1.4899466684763316</v>
      </c>
      <c r="F1047" s="106" t="s">
        <v>437</v>
      </c>
      <c r="G1047" s="106" t="b">
        <v>0</v>
      </c>
      <c r="H1047" s="106" t="b">
        <v>0</v>
      </c>
      <c r="I1047" s="106" t="b">
        <v>0</v>
      </c>
      <c r="J1047" s="106" t="b">
        <v>0</v>
      </c>
      <c r="K1047" s="106" t="b">
        <v>0</v>
      </c>
      <c r="L1047" s="106" t="b">
        <v>0</v>
      </c>
    </row>
    <row r="1048" spans="1:12" ht="15">
      <c r="A1048" s="108" t="s">
        <v>458</v>
      </c>
      <c r="B1048" s="106" t="s">
        <v>470</v>
      </c>
      <c r="C1048" s="106">
        <v>2</v>
      </c>
      <c r="D1048" s="110">
        <v>0.0007360691005500502</v>
      </c>
      <c r="E1048" s="110">
        <v>0.3990635160255797</v>
      </c>
      <c r="F1048" s="106" t="s">
        <v>437</v>
      </c>
      <c r="G1048" s="106" t="b">
        <v>0</v>
      </c>
      <c r="H1048" s="106" t="b">
        <v>0</v>
      </c>
      <c r="I1048" s="106" t="b">
        <v>0</v>
      </c>
      <c r="J1048" s="106" t="b">
        <v>0</v>
      </c>
      <c r="K1048" s="106" t="b">
        <v>0</v>
      </c>
      <c r="L1048" s="106" t="b">
        <v>0</v>
      </c>
    </row>
    <row r="1049" spans="1:12" ht="15">
      <c r="A1049" s="108" t="s">
        <v>713</v>
      </c>
      <c r="B1049" s="106" t="s">
        <v>459</v>
      </c>
      <c r="C1049" s="106">
        <v>2</v>
      </c>
      <c r="D1049" s="110">
        <v>0.0005733501839749252</v>
      </c>
      <c r="E1049" s="110">
        <v>1.5654936298688624</v>
      </c>
      <c r="F1049" s="106" t="s">
        <v>437</v>
      </c>
      <c r="G1049" s="106" t="b">
        <v>0</v>
      </c>
      <c r="H1049" s="106" t="b">
        <v>0</v>
      </c>
      <c r="I1049" s="106" t="b">
        <v>0</v>
      </c>
      <c r="J1049" s="106" t="b">
        <v>0</v>
      </c>
      <c r="K1049" s="106" t="b">
        <v>0</v>
      </c>
      <c r="L1049" s="106" t="b">
        <v>0</v>
      </c>
    </row>
    <row r="1050" spans="1:12" ht="15">
      <c r="A1050" s="108" t="s">
        <v>636</v>
      </c>
      <c r="B1050" s="106" t="s">
        <v>459</v>
      </c>
      <c r="C1050" s="106">
        <v>2</v>
      </c>
      <c r="D1050" s="110">
        <v>0.0005733501839749252</v>
      </c>
      <c r="E1050" s="110">
        <v>1.5654936298688624</v>
      </c>
      <c r="F1050" s="106" t="s">
        <v>437</v>
      </c>
      <c r="G1050" s="106" t="b">
        <v>0</v>
      </c>
      <c r="H1050" s="106" t="b">
        <v>0</v>
      </c>
      <c r="I1050" s="106" t="b">
        <v>0</v>
      </c>
      <c r="J1050" s="106" t="b">
        <v>0</v>
      </c>
      <c r="K1050" s="106" t="b">
        <v>0</v>
      </c>
      <c r="L1050" s="106" t="b">
        <v>0</v>
      </c>
    </row>
    <row r="1051" spans="1:12" ht="15">
      <c r="A1051" s="108" t="s">
        <v>458</v>
      </c>
      <c r="B1051" s="106" t="s">
        <v>760</v>
      </c>
      <c r="C1051" s="106">
        <v>2</v>
      </c>
      <c r="D1051" s="110">
        <v>0.0005733501839749252</v>
      </c>
      <c r="E1051" s="110">
        <v>1.3533060254649045</v>
      </c>
      <c r="F1051" s="106" t="s">
        <v>437</v>
      </c>
      <c r="G1051" s="106" t="b">
        <v>0</v>
      </c>
      <c r="H1051" s="106" t="b">
        <v>0</v>
      </c>
      <c r="I1051" s="106" t="b">
        <v>0</v>
      </c>
      <c r="J1051" s="106" t="b">
        <v>0</v>
      </c>
      <c r="K1051" s="106" t="b">
        <v>0</v>
      </c>
      <c r="L1051" s="106" t="b">
        <v>0</v>
      </c>
    </row>
    <row r="1052" spans="1:12" ht="15">
      <c r="A1052" s="108" t="s">
        <v>1150</v>
      </c>
      <c r="B1052" s="106" t="s">
        <v>625</v>
      </c>
      <c r="C1052" s="106">
        <v>2</v>
      </c>
      <c r="D1052" s="110">
        <v>0.0005733501839749252</v>
      </c>
      <c r="E1052" s="110">
        <v>3.0883723751492</v>
      </c>
      <c r="F1052" s="106" t="s">
        <v>437</v>
      </c>
      <c r="G1052" s="106" t="b">
        <v>0</v>
      </c>
      <c r="H1052" s="106" t="b">
        <v>0</v>
      </c>
      <c r="I1052" s="106" t="b">
        <v>0</v>
      </c>
      <c r="J1052" s="106" t="b">
        <v>0</v>
      </c>
      <c r="K1052" s="106" t="b">
        <v>0</v>
      </c>
      <c r="L1052" s="106" t="b">
        <v>0</v>
      </c>
    </row>
    <row r="1053" spans="1:12" ht="15">
      <c r="A1053" s="108" t="s">
        <v>458</v>
      </c>
      <c r="B1053" s="106" t="s">
        <v>665</v>
      </c>
      <c r="C1053" s="106">
        <v>2</v>
      </c>
      <c r="D1053" s="110">
        <v>0.0005733501839749252</v>
      </c>
      <c r="E1053" s="110">
        <v>0.7512460341369421</v>
      </c>
      <c r="F1053" s="106" t="s">
        <v>437</v>
      </c>
      <c r="G1053" s="106" t="b">
        <v>0</v>
      </c>
      <c r="H1053" s="106" t="b">
        <v>0</v>
      </c>
      <c r="I1053" s="106" t="b">
        <v>0</v>
      </c>
      <c r="J1053" s="106" t="b">
        <v>0</v>
      </c>
      <c r="K1053" s="106" t="b">
        <v>0</v>
      </c>
      <c r="L1053" s="106" t="b">
        <v>0</v>
      </c>
    </row>
    <row r="1054" spans="1:12" ht="15">
      <c r="A1054" s="108" t="s">
        <v>458</v>
      </c>
      <c r="B1054" s="106" t="s">
        <v>666</v>
      </c>
      <c r="C1054" s="106">
        <v>2</v>
      </c>
      <c r="D1054" s="110">
        <v>0.0007360691005500502</v>
      </c>
      <c r="E1054" s="110">
        <v>1.1772147664092234</v>
      </c>
      <c r="F1054" s="106" t="s">
        <v>437</v>
      </c>
      <c r="G1054" s="106" t="b">
        <v>0</v>
      </c>
      <c r="H1054" s="106" t="b">
        <v>0</v>
      </c>
      <c r="I1054" s="106" t="b">
        <v>0</v>
      </c>
      <c r="J1054" s="106" t="b">
        <v>0</v>
      </c>
      <c r="K1054" s="106" t="b">
        <v>0</v>
      </c>
      <c r="L1054" s="106" t="b">
        <v>0</v>
      </c>
    </row>
    <row r="1055" spans="1:12" ht="15">
      <c r="A1055" s="108" t="s">
        <v>1574</v>
      </c>
      <c r="B1055" s="106" t="s">
        <v>1575</v>
      </c>
      <c r="C1055" s="106">
        <v>2</v>
      </c>
      <c r="D1055" s="110">
        <v>0.0007360691005500502</v>
      </c>
      <c r="E1055" s="110">
        <v>3.264463634204881</v>
      </c>
      <c r="F1055" s="106" t="s">
        <v>437</v>
      </c>
      <c r="G1055" s="106" t="b">
        <v>0</v>
      </c>
      <c r="H1055" s="106" t="b">
        <v>0</v>
      </c>
      <c r="I1055" s="106" t="b">
        <v>0</v>
      </c>
      <c r="J1055" s="106" t="b">
        <v>0</v>
      </c>
      <c r="K1055" s="106" t="b">
        <v>0</v>
      </c>
      <c r="L1055" s="106" t="b">
        <v>0</v>
      </c>
    </row>
    <row r="1056" spans="1:12" ht="15">
      <c r="A1056" s="108" t="s">
        <v>1575</v>
      </c>
      <c r="B1056" s="106" t="s">
        <v>667</v>
      </c>
      <c r="C1056" s="106">
        <v>2</v>
      </c>
      <c r="D1056" s="110">
        <v>0.0007360691005500502</v>
      </c>
      <c r="E1056" s="110">
        <v>3.264463634204881</v>
      </c>
      <c r="F1056" s="106" t="s">
        <v>437</v>
      </c>
      <c r="G1056" s="106" t="b">
        <v>0</v>
      </c>
      <c r="H1056" s="106" t="b">
        <v>0</v>
      </c>
      <c r="I1056" s="106" t="b">
        <v>0</v>
      </c>
      <c r="J1056" s="106" t="b">
        <v>0</v>
      </c>
      <c r="K1056" s="106" t="b">
        <v>0</v>
      </c>
      <c r="L1056" s="106" t="b">
        <v>0</v>
      </c>
    </row>
    <row r="1057" spans="1:12" ht="15">
      <c r="A1057" s="108" t="s">
        <v>458</v>
      </c>
      <c r="B1057" s="106" t="s">
        <v>582</v>
      </c>
      <c r="C1057" s="106">
        <v>2</v>
      </c>
      <c r="D1057" s="110">
        <v>0.0005733501839749252</v>
      </c>
      <c r="E1057" s="110">
        <v>1.3533060254649045</v>
      </c>
      <c r="F1057" s="106" t="s">
        <v>437</v>
      </c>
      <c r="G1057" s="106" t="b">
        <v>0</v>
      </c>
      <c r="H1057" s="106" t="b">
        <v>0</v>
      </c>
      <c r="I1057" s="106" t="b">
        <v>0</v>
      </c>
      <c r="J1057" s="106" t="b">
        <v>0</v>
      </c>
      <c r="K1057" s="106" t="b">
        <v>0</v>
      </c>
      <c r="L1057" s="106" t="b">
        <v>0</v>
      </c>
    </row>
    <row r="1058" spans="1:12" ht="15">
      <c r="A1058" s="108" t="s">
        <v>459</v>
      </c>
      <c r="B1058" s="106" t="s">
        <v>540</v>
      </c>
      <c r="C1058" s="106">
        <v>2</v>
      </c>
      <c r="D1058" s="110">
        <v>0.0005733501839749252</v>
      </c>
      <c r="E1058" s="110">
        <v>1.5654936298688624</v>
      </c>
      <c r="F1058" s="106" t="s">
        <v>437</v>
      </c>
      <c r="G1058" s="106" t="b">
        <v>0</v>
      </c>
      <c r="H1058" s="106" t="b">
        <v>0</v>
      </c>
      <c r="I1058" s="106" t="b">
        <v>0</v>
      </c>
      <c r="J1058" s="106" t="b">
        <v>0</v>
      </c>
      <c r="K1058" s="106" t="b">
        <v>0</v>
      </c>
      <c r="L1058" s="106" t="b">
        <v>0</v>
      </c>
    </row>
    <row r="1059" spans="1:12" ht="15">
      <c r="A1059" s="108" t="s">
        <v>540</v>
      </c>
      <c r="B1059" s="106" t="s">
        <v>1172</v>
      </c>
      <c r="C1059" s="106">
        <v>2</v>
      </c>
      <c r="D1059" s="110">
        <v>0.0005733501839749252</v>
      </c>
      <c r="E1059" s="110">
        <v>3.264463634204881</v>
      </c>
      <c r="F1059" s="106" t="s">
        <v>437</v>
      </c>
      <c r="G1059" s="106" t="b">
        <v>0</v>
      </c>
      <c r="H1059" s="106" t="b">
        <v>0</v>
      </c>
      <c r="I1059" s="106" t="b">
        <v>0</v>
      </c>
      <c r="J1059" s="106" t="b">
        <v>0</v>
      </c>
      <c r="K1059" s="106" t="b">
        <v>0</v>
      </c>
      <c r="L1059" s="106" t="b">
        <v>0</v>
      </c>
    </row>
    <row r="1060" spans="1:12" ht="15">
      <c r="A1060" s="108" t="s">
        <v>569</v>
      </c>
      <c r="B1060" s="106" t="s">
        <v>1583</v>
      </c>
      <c r="C1060" s="106">
        <v>2</v>
      </c>
      <c r="D1060" s="110">
        <v>0.0005733501839749252</v>
      </c>
      <c r="E1060" s="110">
        <v>2.8665236255328437</v>
      </c>
      <c r="F1060" s="106" t="s">
        <v>437</v>
      </c>
      <c r="G1060" s="106" t="b">
        <v>0</v>
      </c>
      <c r="H1060" s="106" t="b">
        <v>0</v>
      </c>
      <c r="I1060" s="106" t="b">
        <v>0</v>
      </c>
      <c r="J1060" s="106" t="b">
        <v>0</v>
      </c>
      <c r="K1060" s="106" t="b">
        <v>0</v>
      </c>
      <c r="L1060" s="106" t="b">
        <v>0</v>
      </c>
    </row>
    <row r="1061" spans="1:12" ht="15">
      <c r="A1061" s="108" t="s">
        <v>576</v>
      </c>
      <c r="B1061" s="106" t="s">
        <v>246</v>
      </c>
      <c r="C1061" s="106">
        <v>2</v>
      </c>
      <c r="D1061" s="110">
        <v>0.0005733501839749252</v>
      </c>
      <c r="E1061" s="110">
        <v>2.3102211247655564</v>
      </c>
      <c r="F1061" s="106" t="s">
        <v>437</v>
      </c>
      <c r="G1061" s="106" t="b">
        <v>0</v>
      </c>
      <c r="H1061" s="106" t="b">
        <v>0</v>
      </c>
      <c r="I1061" s="106" t="b">
        <v>0</v>
      </c>
      <c r="J1061" s="106" t="b">
        <v>0</v>
      </c>
      <c r="K1061" s="106" t="b">
        <v>0</v>
      </c>
      <c r="L1061" s="106" t="b">
        <v>0</v>
      </c>
    </row>
    <row r="1062" spans="1:12" ht="15">
      <c r="A1062" s="108" t="s">
        <v>1777</v>
      </c>
      <c r="B1062" s="106" t="s">
        <v>1778</v>
      </c>
      <c r="C1062" s="106">
        <v>2</v>
      </c>
      <c r="D1062" s="110">
        <v>0.0007360691005500502</v>
      </c>
      <c r="E1062" s="110">
        <v>3.264463634204881</v>
      </c>
      <c r="F1062" s="106" t="s">
        <v>437</v>
      </c>
      <c r="G1062" s="106" t="b">
        <v>0</v>
      </c>
      <c r="H1062" s="106" t="b">
        <v>0</v>
      </c>
      <c r="I1062" s="106" t="b">
        <v>0</v>
      </c>
      <c r="J1062" s="106" t="b">
        <v>0</v>
      </c>
      <c r="K1062" s="106" t="b">
        <v>0</v>
      </c>
      <c r="L1062" s="106" t="b">
        <v>0</v>
      </c>
    </row>
    <row r="1063" spans="1:12" ht="15">
      <c r="A1063" s="108" t="s">
        <v>980</v>
      </c>
      <c r="B1063" s="106" t="s">
        <v>626</v>
      </c>
      <c r="C1063" s="106">
        <v>2</v>
      </c>
      <c r="D1063" s="110">
        <v>0.0007360691005500502</v>
      </c>
      <c r="E1063" s="110">
        <v>2.6624036428769187</v>
      </c>
      <c r="F1063" s="106" t="s">
        <v>437</v>
      </c>
      <c r="G1063" s="106" t="b">
        <v>0</v>
      </c>
      <c r="H1063" s="106" t="b">
        <v>0</v>
      </c>
      <c r="I1063" s="106" t="b">
        <v>0</v>
      </c>
      <c r="J1063" s="106" t="b">
        <v>0</v>
      </c>
      <c r="K1063" s="106" t="b">
        <v>0</v>
      </c>
      <c r="L1063" s="106" t="b">
        <v>0</v>
      </c>
    </row>
    <row r="1064" spans="1:12" ht="15">
      <c r="A1064" s="108" t="s">
        <v>665</v>
      </c>
      <c r="B1064" s="106" t="s">
        <v>246</v>
      </c>
      <c r="C1064" s="106">
        <v>2</v>
      </c>
      <c r="D1064" s="110">
        <v>0.0007360691005500502</v>
      </c>
      <c r="E1064" s="110">
        <v>2.361373647212938</v>
      </c>
      <c r="F1064" s="106" t="s">
        <v>437</v>
      </c>
      <c r="G1064" s="106" t="b">
        <v>0</v>
      </c>
      <c r="H1064" s="106" t="b">
        <v>0</v>
      </c>
      <c r="I1064" s="106" t="b">
        <v>0</v>
      </c>
      <c r="J1064" s="106" t="b">
        <v>0</v>
      </c>
      <c r="K1064" s="106" t="b">
        <v>0</v>
      </c>
      <c r="L1064" s="106" t="b">
        <v>0</v>
      </c>
    </row>
    <row r="1065" spans="1:12" ht="15">
      <c r="A1065" s="108" t="s">
        <v>552</v>
      </c>
      <c r="B1065" s="106" t="s">
        <v>1781</v>
      </c>
      <c r="C1065" s="106">
        <v>2</v>
      </c>
      <c r="D1065" s="110">
        <v>0.0007360691005500502</v>
      </c>
      <c r="E1065" s="110">
        <v>2.8665236255328437</v>
      </c>
      <c r="F1065" s="106" t="s">
        <v>437</v>
      </c>
      <c r="G1065" s="106" t="b">
        <v>0</v>
      </c>
      <c r="H1065" s="106" t="b">
        <v>0</v>
      </c>
      <c r="I1065" s="106" t="b">
        <v>0</v>
      </c>
      <c r="J1065" s="106" t="b">
        <v>0</v>
      </c>
      <c r="K1065" s="106" t="b">
        <v>0</v>
      </c>
      <c r="L1065" s="106" t="b">
        <v>0</v>
      </c>
    </row>
    <row r="1066" spans="1:12" ht="15">
      <c r="A1066" s="108" t="s">
        <v>1782</v>
      </c>
      <c r="B1066" s="106" t="s">
        <v>649</v>
      </c>
      <c r="C1066" s="106">
        <v>2</v>
      </c>
      <c r="D1066" s="110">
        <v>0.0007360691005500502</v>
      </c>
      <c r="E1066" s="110">
        <v>2.7873423794852186</v>
      </c>
      <c r="F1066" s="106" t="s">
        <v>437</v>
      </c>
      <c r="G1066" s="106" t="b">
        <v>0</v>
      </c>
      <c r="H1066" s="106" t="b">
        <v>0</v>
      </c>
      <c r="I1066" s="106" t="b">
        <v>0</v>
      </c>
      <c r="J1066" s="106" t="b">
        <v>0</v>
      </c>
      <c r="K1066" s="106" t="b">
        <v>0</v>
      </c>
      <c r="L1066" s="106" t="b">
        <v>0</v>
      </c>
    </row>
    <row r="1067" spans="1:12" ht="15">
      <c r="A1067" s="108" t="s">
        <v>802</v>
      </c>
      <c r="B1067" s="106" t="s">
        <v>618</v>
      </c>
      <c r="C1067" s="106">
        <v>2</v>
      </c>
      <c r="D1067" s="110">
        <v>0.0005733501839749252</v>
      </c>
      <c r="E1067" s="110">
        <v>2.8665236255328437</v>
      </c>
      <c r="F1067" s="106" t="s">
        <v>437</v>
      </c>
      <c r="G1067" s="106" t="b">
        <v>0</v>
      </c>
      <c r="H1067" s="106" t="b">
        <v>0</v>
      </c>
      <c r="I1067" s="106" t="b">
        <v>0</v>
      </c>
      <c r="J1067" s="106" t="b">
        <v>0</v>
      </c>
      <c r="K1067" s="106" t="b">
        <v>0</v>
      </c>
      <c r="L1067" s="106" t="b">
        <v>0</v>
      </c>
    </row>
    <row r="1068" spans="1:12" ht="15">
      <c r="A1068" s="108" t="s">
        <v>466</v>
      </c>
      <c r="B1068" s="106" t="s">
        <v>1054</v>
      </c>
      <c r="C1068" s="106">
        <v>2</v>
      </c>
      <c r="D1068" s="110">
        <v>0.0005733501839749252</v>
      </c>
      <c r="E1068" s="110">
        <v>2.275459018506344</v>
      </c>
      <c r="F1068" s="106" t="s">
        <v>437</v>
      </c>
      <c r="G1068" s="106" t="b">
        <v>0</v>
      </c>
      <c r="H1068" s="106" t="b">
        <v>0</v>
      </c>
      <c r="I1068" s="106" t="b">
        <v>0</v>
      </c>
      <c r="J1068" s="106" t="b">
        <v>0</v>
      </c>
      <c r="K1068" s="106" t="b">
        <v>0</v>
      </c>
      <c r="L1068" s="106" t="b">
        <v>0</v>
      </c>
    </row>
    <row r="1069" spans="1:12" ht="15">
      <c r="A1069" s="108" t="s">
        <v>466</v>
      </c>
      <c r="B1069" s="106" t="s">
        <v>828</v>
      </c>
      <c r="C1069" s="106">
        <v>2</v>
      </c>
      <c r="D1069" s="110">
        <v>0.0005733501839749252</v>
      </c>
      <c r="E1069" s="110">
        <v>2.053610268889988</v>
      </c>
      <c r="F1069" s="106" t="s">
        <v>437</v>
      </c>
      <c r="G1069" s="106" t="b">
        <v>0</v>
      </c>
      <c r="H1069" s="106" t="b">
        <v>0</v>
      </c>
      <c r="I1069" s="106" t="b">
        <v>0</v>
      </c>
      <c r="J1069" s="106" t="b">
        <v>0</v>
      </c>
      <c r="K1069" s="106" t="b">
        <v>0</v>
      </c>
      <c r="L1069" s="106" t="b">
        <v>0</v>
      </c>
    </row>
    <row r="1070" spans="1:12" ht="15">
      <c r="A1070" s="108" t="s">
        <v>985</v>
      </c>
      <c r="B1070" s="106" t="s">
        <v>489</v>
      </c>
      <c r="C1070" s="106">
        <v>2</v>
      </c>
      <c r="D1070" s="110">
        <v>0.0007360691005500502</v>
      </c>
      <c r="E1070" s="110">
        <v>2.348009685654956</v>
      </c>
      <c r="F1070" s="106" t="s">
        <v>437</v>
      </c>
      <c r="G1070" s="106" t="b">
        <v>0</v>
      </c>
      <c r="H1070" s="106" t="b">
        <v>0</v>
      </c>
      <c r="I1070" s="106" t="b">
        <v>0</v>
      </c>
      <c r="J1070" s="106" t="b">
        <v>0</v>
      </c>
      <c r="K1070" s="106" t="b">
        <v>0</v>
      </c>
      <c r="L1070" s="106" t="b">
        <v>0</v>
      </c>
    </row>
    <row r="1071" spans="1:12" ht="15">
      <c r="A1071" s="108" t="s">
        <v>489</v>
      </c>
      <c r="B1071" s="106" t="s">
        <v>618</v>
      </c>
      <c r="C1071" s="106">
        <v>2</v>
      </c>
      <c r="D1071" s="110">
        <v>0.0007360691005500502</v>
      </c>
      <c r="E1071" s="110">
        <v>2.1261609360385996</v>
      </c>
      <c r="F1071" s="106" t="s">
        <v>437</v>
      </c>
      <c r="G1071" s="106" t="b">
        <v>0</v>
      </c>
      <c r="H1071" s="106" t="b">
        <v>0</v>
      </c>
      <c r="I1071" s="106" t="b">
        <v>0</v>
      </c>
      <c r="J1071" s="106" t="b">
        <v>0</v>
      </c>
      <c r="K1071" s="106" t="b">
        <v>0</v>
      </c>
      <c r="L1071" s="106" t="b">
        <v>0</v>
      </c>
    </row>
    <row r="1072" spans="1:12" ht="15">
      <c r="A1072" s="108" t="s">
        <v>478</v>
      </c>
      <c r="B1072" s="106" t="s">
        <v>533</v>
      </c>
      <c r="C1072" s="106">
        <v>2</v>
      </c>
      <c r="D1072" s="110">
        <v>0.0005733501839749252</v>
      </c>
      <c r="E1072" s="110">
        <v>1.9857100332520523</v>
      </c>
      <c r="F1072" s="106" t="s">
        <v>437</v>
      </c>
      <c r="G1072" s="106" t="b">
        <v>0</v>
      </c>
      <c r="H1072" s="106" t="b">
        <v>0</v>
      </c>
      <c r="I1072" s="106" t="b">
        <v>0</v>
      </c>
      <c r="J1072" s="106" t="b">
        <v>0</v>
      </c>
      <c r="K1072" s="106" t="b">
        <v>0</v>
      </c>
      <c r="L1072" s="106" t="b">
        <v>0</v>
      </c>
    </row>
    <row r="1073" spans="1:12" ht="15">
      <c r="A1073" s="108" t="s">
        <v>461</v>
      </c>
      <c r="B1073" s="106" t="s">
        <v>720</v>
      </c>
      <c r="C1073" s="106">
        <v>2</v>
      </c>
      <c r="D1073" s="110">
        <v>0.0007360691005500502</v>
      </c>
      <c r="E1073" s="110">
        <v>1.5241009447106373</v>
      </c>
      <c r="F1073" s="106" t="s">
        <v>437</v>
      </c>
      <c r="G1073" s="106" t="b">
        <v>0</v>
      </c>
      <c r="H1073" s="106" t="b">
        <v>0</v>
      </c>
      <c r="I1073" s="106" t="b">
        <v>0</v>
      </c>
      <c r="J1073" s="106" t="b">
        <v>0</v>
      </c>
      <c r="K1073" s="106" t="b">
        <v>0</v>
      </c>
      <c r="L1073" s="106" t="b">
        <v>0</v>
      </c>
    </row>
    <row r="1074" spans="1:12" ht="15">
      <c r="A1074" s="108" t="s">
        <v>834</v>
      </c>
      <c r="B1074" s="106" t="s">
        <v>848</v>
      </c>
      <c r="C1074" s="106">
        <v>2</v>
      </c>
      <c r="D1074" s="110">
        <v>0.0007360691005500502</v>
      </c>
      <c r="E1074" s="110">
        <v>2.5654936298688624</v>
      </c>
      <c r="F1074" s="106" t="s">
        <v>437</v>
      </c>
      <c r="G1074" s="106" t="b">
        <v>0</v>
      </c>
      <c r="H1074" s="106" t="b">
        <v>0</v>
      </c>
      <c r="I1074" s="106" t="b">
        <v>0</v>
      </c>
      <c r="J1074" s="106" t="b">
        <v>0</v>
      </c>
      <c r="K1074" s="106" t="b">
        <v>0</v>
      </c>
      <c r="L1074" s="106" t="b">
        <v>0</v>
      </c>
    </row>
    <row r="1075" spans="1:12" ht="15">
      <c r="A1075" s="108" t="s">
        <v>1790</v>
      </c>
      <c r="B1075" s="106" t="s">
        <v>848</v>
      </c>
      <c r="C1075" s="106">
        <v>2</v>
      </c>
      <c r="D1075" s="110">
        <v>0.0007360691005500502</v>
      </c>
      <c r="E1075" s="110">
        <v>2.8665236255328437</v>
      </c>
      <c r="F1075" s="106" t="s">
        <v>437</v>
      </c>
      <c r="G1075" s="106" t="b">
        <v>0</v>
      </c>
      <c r="H1075" s="106" t="b">
        <v>0</v>
      </c>
      <c r="I1075" s="106" t="b">
        <v>0</v>
      </c>
      <c r="J1075" s="106" t="b">
        <v>0</v>
      </c>
      <c r="K1075" s="106" t="b">
        <v>0</v>
      </c>
      <c r="L1075" s="106" t="b">
        <v>0</v>
      </c>
    </row>
    <row r="1076" spans="1:12" ht="15">
      <c r="A1076" s="108" t="s">
        <v>515</v>
      </c>
      <c r="B1076" s="106" t="s">
        <v>458</v>
      </c>
      <c r="C1076" s="106">
        <v>2</v>
      </c>
      <c r="D1076" s="110">
        <v>0.0005733501839749252</v>
      </c>
      <c r="E1076" s="110">
        <v>0.45288862833428783</v>
      </c>
      <c r="F1076" s="106" t="s">
        <v>437</v>
      </c>
      <c r="G1076" s="106" t="b">
        <v>0</v>
      </c>
      <c r="H1076" s="106" t="b">
        <v>0</v>
      </c>
      <c r="I1076" s="106" t="b">
        <v>0</v>
      </c>
      <c r="J1076" s="106" t="b">
        <v>0</v>
      </c>
      <c r="K1076" s="106" t="b">
        <v>0</v>
      </c>
      <c r="L1076" s="106" t="b">
        <v>0</v>
      </c>
    </row>
    <row r="1077" spans="1:12" ht="15">
      <c r="A1077" s="108" t="s">
        <v>458</v>
      </c>
      <c r="B1077" s="106" t="s">
        <v>720</v>
      </c>
      <c r="C1077" s="106">
        <v>2</v>
      </c>
      <c r="D1077" s="110">
        <v>0.0005733501839749252</v>
      </c>
      <c r="E1077" s="110">
        <v>0.955366016792867</v>
      </c>
      <c r="F1077" s="106" t="s">
        <v>437</v>
      </c>
      <c r="G1077" s="106" t="b">
        <v>0</v>
      </c>
      <c r="H1077" s="106" t="b">
        <v>0</v>
      </c>
      <c r="I1077" s="106" t="b">
        <v>0</v>
      </c>
      <c r="J1077" s="106" t="b">
        <v>0</v>
      </c>
      <c r="K1077" s="106" t="b">
        <v>0</v>
      </c>
      <c r="L1077" s="106" t="b">
        <v>0</v>
      </c>
    </row>
    <row r="1078" spans="1:12" ht="15">
      <c r="A1078" s="108" t="s">
        <v>536</v>
      </c>
      <c r="B1078" s="106" t="s">
        <v>1793</v>
      </c>
      <c r="C1078" s="106">
        <v>2</v>
      </c>
      <c r="D1078" s="110">
        <v>0.0007360691005500502</v>
      </c>
      <c r="E1078" s="110">
        <v>3.264463634204881</v>
      </c>
      <c r="F1078" s="106" t="s">
        <v>437</v>
      </c>
      <c r="G1078" s="106" t="b">
        <v>0</v>
      </c>
      <c r="H1078" s="106" t="b">
        <v>0</v>
      </c>
      <c r="I1078" s="106" t="b">
        <v>0</v>
      </c>
      <c r="J1078" s="106" t="b">
        <v>0</v>
      </c>
      <c r="K1078" s="106" t="b">
        <v>0</v>
      </c>
      <c r="L1078" s="106" t="b">
        <v>0</v>
      </c>
    </row>
    <row r="1079" spans="1:12" ht="15">
      <c r="A1079" s="108" t="s">
        <v>1382</v>
      </c>
      <c r="B1079" s="106" t="s">
        <v>889</v>
      </c>
      <c r="C1079" s="106">
        <v>2</v>
      </c>
      <c r="D1079" s="110">
        <v>0.0007360691005500502</v>
      </c>
      <c r="E1079" s="110">
        <v>2.9634336385409</v>
      </c>
      <c r="F1079" s="106" t="s">
        <v>437</v>
      </c>
      <c r="G1079" s="106" t="b">
        <v>0</v>
      </c>
      <c r="H1079" s="106" t="b">
        <v>0</v>
      </c>
      <c r="I1079" s="106" t="b">
        <v>0</v>
      </c>
      <c r="J1079" s="106" t="b">
        <v>0</v>
      </c>
      <c r="K1079" s="106" t="b">
        <v>0</v>
      </c>
      <c r="L1079" s="106" t="b">
        <v>0</v>
      </c>
    </row>
    <row r="1080" spans="1:12" ht="15">
      <c r="A1080" s="108" t="s">
        <v>549</v>
      </c>
      <c r="B1080" s="106" t="s">
        <v>647</v>
      </c>
      <c r="C1080" s="106">
        <v>2</v>
      </c>
      <c r="D1080" s="110">
        <v>0.0007360691005500502</v>
      </c>
      <c r="E1080" s="110">
        <v>2.4863123838212378</v>
      </c>
      <c r="F1080" s="106" t="s">
        <v>437</v>
      </c>
      <c r="G1080" s="106" t="b">
        <v>0</v>
      </c>
      <c r="H1080" s="106" t="b">
        <v>0</v>
      </c>
      <c r="I1080" s="106" t="b">
        <v>0</v>
      </c>
      <c r="J1080" s="106" t="b">
        <v>0</v>
      </c>
      <c r="K1080" s="106" t="b">
        <v>0</v>
      </c>
      <c r="L1080" s="106" t="b">
        <v>0</v>
      </c>
    </row>
    <row r="1081" spans="1:12" ht="15">
      <c r="A1081" s="108" t="s">
        <v>599</v>
      </c>
      <c r="B1081" s="106" t="s">
        <v>645</v>
      </c>
      <c r="C1081" s="106">
        <v>2</v>
      </c>
      <c r="D1081" s="110">
        <v>0.0007360691005500502</v>
      </c>
      <c r="E1081" s="110">
        <v>2.4193655941906242</v>
      </c>
      <c r="F1081" s="106" t="s">
        <v>437</v>
      </c>
      <c r="G1081" s="106" t="b">
        <v>0</v>
      </c>
      <c r="H1081" s="106" t="b">
        <v>0</v>
      </c>
      <c r="I1081" s="106" t="b">
        <v>0</v>
      </c>
      <c r="J1081" s="106" t="b">
        <v>0</v>
      </c>
      <c r="K1081" s="106" t="b">
        <v>0</v>
      </c>
      <c r="L1081" s="106" t="b">
        <v>0</v>
      </c>
    </row>
    <row r="1082" spans="1:12" ht="15">
      <c r="A1082" s="108" t="s">
        <v>890</v>
      </c>
      <c r="B1082" s="106" t="s">
        <v>889</v>
      </c>
      <c r="C1082" s="106">
        <v>2</v>
      </c>
      <c r="D1082" s="110">
        <v>0.0007360691005500502</v>
      </c>
      <c r="E1082" s="110">
        <v>2.6624036428769187</v>
      </c>
      <c r="F1082" s="106" t="s">
        <v>437</v>
      </c>
      <c r="G1082" s="106" t="b">
        <v>0</v>
      </c>
      <c r="H1082" s="106" t="b">
        <v>0</v>
      </c>
      <c r="I1082" s="106" t="b">
        <v>0</v>
      </c>
      <c r="J1082" s="106" t="b">
        <v>0</v>
      </c>
      <c r="K1082" s="106" t="b">
        <v>0</v>
      </c>
      <c r="L1082" s="106" t="b">
        <v>0</v>
      </c>
    </row>
    <row r="1083" spans="1:12" ht="15">
      <c r="A1083" s="108" t="s">
        <v>459</v>
      </c>
      <c r="B1083" s="106" t="s">
        <v>519</v>
      </c>
      <c r="C1083" s="106">
        <v>2</v>
      </c>
      <c r="D1083" s="110">
        <v>0.0007360691005500502</v>
      </c>
      <c r="E1083" s="110">
        <v>0.8251309403746185</v>
      </c>
      <c r="F1083" s="106" t="s">
        <v>437</v>
      </c>
      <c r="G1083" s="106" t="b">
        <v>0</v>
      </c>
      <c r="H1083" s="106" t="b">
        <v>0</v>
      </c>
      <c r="I1083" s="106" t="b">
        <v>0</v>
      </c>
      <c r="J1083" s="106" t="b">
        <v>0</v>
      </c>
      <c r="K1083" s="106" t="b">
        <v>0</v>
      </c>
      <c r="L1083" s="106" t="b">
        <v>0</v>
      </c>
    </row>
    <row r="1084" spans="1:12" ht="15">
      <c r="A1084" s="108" t="s">
        <v>548</v>
      </c>
      <c r="B1084" s="106" t="s">
        <v>1395</v>
      </c>
      <c r="C1084" s="106">
        <v>2</v>
      </c>
      <c r="D1084" s="110">
        <v>0.0007360691005500502</v>
      </c>
      <c r="E1084" s="110">
        <v>2.8665236255328437</v>
      </c>
      <c r="F1084" s="106" t="s">
        <v>437</v>
      </c>
      <c r="G1084" s="106" t="b">
        <v>0</v>
      </c>
      <c r="H1084" s="106" t="b">
        <v>0</v>
      </c>
      <c r="I1084" s="106" t="b">
        <v>0</v>
      </c>
      <c r="J1084" s="106" t="b">
        <v>0</v>
      </c>
      <c r="K1084" s="106" t="b">
        <v>0</v>
      </c>
      <c r="L1084" s="106" t="b">
        <v>0</v>
      </c>
    </row>
    <row r="1085" spans="1:12" ht="15">
      <c r="A1085" s="108" t="s">
        <v>895</v>
      </c>
      <c r="B1085" s="106" t="s">
        <v>801</v>
      </c>
      <c r="C1085" s="106">
        <v>2</v>
      </c>
      <c r="D1085" s="110">
        <v>0.0007360691005500502</v>
      </c>
      <c r="E1085" s="110">
        <v>3.0883723751492</v>
      </c>
      <c r="F1085" s="106" t="s">
        <v>437</v>
      </c>
      <c r="G1085" s="106" t="b">
        <v>0</v>
      </c>
      <c r="H1085" s="106" t="b">
        <v>0</v>
      </c>
      <c r="I1085" s="106" t="b">
        <v>0</v>
      </c>
      <c r="J1085" s="106" t="b">
        <v>0</v>
      </c>
      <c r="K1085" s="106" t="b">
        <v>0</v>
      </c>
      <c r="L1085" s="106" t="b">
        <v>0</v>
      </c>
    </row>
    <row r="1086" spans="1:12" ht="15">
      <c r="A1086" s="108" t="s">
        <v>1399</v>
      </c>
      <c r="B1086" s="106" t="s">
        <v>479</v>
      </c>
      <c r="C1086" s="106">
        <v>2</v>
      </c>
      <c r="D1086" s="110">
        <v>0.0007360691005500502</v>
      </c>
      <c r="E1086" s="110">
        <v>2.3350447084905883</v>
      </c>
      <c r="F1086" s="106" t="s">
        <v>437</v>
      </c>
      <c r="G1086" s="106" t="b">
        <v>0</v>
      </c>
      <c r="H1086" s="106" t="b">
        <v>0</v>
      </c>
      <c r="I1086" s="106" t="b">
        <v>0</v>
      </c>
      <c r="J1086" s="106" t="b">
        <v>0</v>
      </c>
      <c r="K1086" s="106" t="b">
        <v>0</v>
      </c>
      <c r="L1086" s="106" t="b">
        <v>0</v>
      </c>
    </row>
    <row r="1087" spans="1:12" ht="15">
      <c r="A1087" s="108" t="s">
        <v>649</v>
      </c>
      <c r="B1087" s="106" t="s">
        <v>542</v>
      </c>
      <c r="C1087" s="106">
        <v>2</v>
      </c>
      <c r="D1087" s="110">
        <v>0.0007360691005500502</v>
      </c>
      <c r="E1087" s="110">
        <v>2.4863123838212378</v>
      </c>
      <c r="F1087" s="106" t="s">
        <v>437</v>
      </c>
      <c r="G1087" s="106" t="b">
        <v>0</v>
      </c>
      <c r="H1087" s="106" t="b">
        <v>0</v>
      </c>
      <c r="I1087" s="106" t="b">
        <v>0</v>
      </c>
      <c r="J1087" s="106" t="b">
        <v>0</v>
      </c>
      <c r="K1087" s="106" t="b">
        <v>0</v>
      </c>
      <c r="L1087" s="106" t="b">
        <v>0</v>
      </c>
    </row>
    <row r="1088" spans="1:12" ht="15">
      <c r="A1088" s="108" t="s">
        <v>542</v>
      </c>
      <c r="B1088" s="106" t="s">
        <v>475</v>
      </c>
      <c r="C1088" s="106">
        <v>2</v>
      </c>
      <c r="D1088" s="110">
        <v>0.0005733501839749252</v>
      </c>
      <c r="E1088" s="110">
        <v>2.361373647212938</v>
      </c>
      <c r="F1088" s="106" t="s">
        <v>437</v>
      </c>
      <c r="G1088" s="106" t="b">
        <v>0</v>
      </c>
      <c r="H1088" s="106" t="b">
        <v>0</v>
      </c>
      <c r="I1088" s="106" t="b">
        <v>0</v>
      </c>
      <c r="J1088" s="106" t="b">
        <v>0</v>
      </c>
      <c r="K1088" s="106" t="b">
        <v>0</v>
      </c>
      <c r="L1088" s="106" t="b">
        <v>0</v>
      </c>
    </row>
    <row r="1089" spans="1:12" ht="15">
      <c r="A1089" s="108" t="s">
        <v>458</v>
      </c>
      <c r="B1089" s="106" t="s">
        <v>466</v>
      </c>
      <c r="C1089" s="106">
        <v>2</v>
      </c>
      <c r="D1089" s="110">
        <v>0.0005733501839749252</v>
      </c>
      <c r="E1089" s="110">
        <v>0.540392668822049</v>
      </c>
      <c r="F1089" s="106" t="s">
        <v>437</v>
      </c>
      <c r="G1089" s="106" t="b">
        <v>0</v>
      </c>
      <c r="H1089" s="106" t="b">
        <v>0</v>
      </c>
      <c r="I1089" s="106" t="b">
        <v>0</v>
      </c>
      <c r="J1089" s="106" t="b">
        <v>0</v>
      </c>
      <c r="K1089" s="106" t="b">
        <v>0</v>
      </c>
      <c r="L1089" s="106" t="b">
        <v>0</v>
      </c>
    </row>
    <row r="1090" spans="1:12" ht="15">
      <c r="A1090" s="108" t="s">
        <v>736</v>
      </c>
      <c r="B1090" s="106" t="s">
        <v>458</v>
      </c>
      <c r="C1090" s="106">
        <v>2</v>
      </c>
      <c r="D1090" s="110">
        <v>0.0005733501839749252</v>
      </c>
      <c r="E1090" s="110">
        <v>1.17988735627055</v>
      </c>
      <c r="F1090" s="106" t="s">
        <v>437</v>
      </c>
      <c r="G1090" s="106" t="b">
        <v>0</v>
      </c>
      <c r="H1090" s="106" t="b">
        <v>0</v>
      </c>
      <c r="I1090" s="106" t="b">
        <v>0</v>
      </c>
      <c r="J1090" s="106" t="b">
        <v>0</v>
      </c>
      <c r="K1090" s="106" t="b">
        <v>0</v>
      </c>
      <c r="L1090" s="106" t="b">
        <v>0</v>
      </c>
    </row>
    <row r="1091" spans="1:12" ht="15">
      <c r="A1091" s="108" t="s">
        <v>488</v>
      </c>
      <c r="B1091" s="106" t="s">
        <v>543</v>
      </c>
      <c r="C1091" s="106">
        <v>2</v>
      </c>
      <c r="D1091" s="110">
        <v>0.0007360691005500502</v>
      </c>
      <c r="E1091" s="110">
        <v>2.389402370813181</v>
      </c>
      <c r="F1091" s="106" t="s">
        <v>437</v>
      </c>
      <c r="G1091" s="106" t="b">
        <v>0</v>
      </c>
      <c r="H1091" s="106" t="b">
        <v>0</v>
      </c>
      <c r="I1091" s="106" t="b">
        <v>0</v>
      </c>
      <c r="J1091" s="106" t="b">
        <v>0</v>
      </c>
      <c r="K1091" s="106" t="b">
        <v>0</v>
      </c>
      <c r="L1091" s="106" t="b">
        <v>0</v>
      </c>
    </row>
    <row r="1092" spans="1:12" ht="15">
      <c r="A1092" s="108" t="s">
        <v>543</v>
      </c>
      <c r="B1092" s="106" t="s">
        <v>475</v>
      </c>
      <c r="C1092" s="106">
        <v>2</v>
      </c>
      <c r="D1092" s="110">
        <v>0.0005733501839749252</v>
      </c>
      <c r="E1092" s="110">
        <v>2.264463634204881</v>
      </c>
      <c r="F1092" s="106" t="s">
        <v>437</v>
      </c>
      <c r="G1092" s="106" t="b">
        <v>0</v>
      </c>
      <c r="H1092" s="106" t="b">
        <v>0</v>
      </c>
      <c r="I1092" s="106" t="b">
        <v>0</v>
      </c>
      <c r="J1092" s="106" t="b">
        <v>0</v>
      </c>
      <c r="K1092" s="106" t="b">
        <v>0</v>
      </c>
      <c r="L1092" s="106" t="b">
        <v>0</v>
      </c>
    </row>
    <row r="1093" spans="1:12" ht="15">
      <c r="A1093" s="108" t="s">
        <v>484</v>
      </c>
      <c r="B1093" s="106" t="s">
        <v>651</v>
      </c>
      <c r="C1093" s="106">
        <v>2</v>
      </c>
      <c r="D1093" s="110">
        <v>0.0005733501839749252</v>
      </c>
      <c r="E1093" s="110">
        <v>2.5654936298688624</v>
      </c>
      <c r="F1093" s="106" t="s">
        <v>437</v>
      </c>
      <c r="G1093" s="106" t="b">
        <v>0</v>
      </c>
      <c r="H1093" s="106" t="b">
        <v>0</v>
      </c>
      <c r="I1093" s="106" t="b">
        <v>0</v>
      </c>
      <c r="J1093" s="106" t="b">
        <v>0</v>
      </c>
      <c r="K1093" s="106" t="b">
        <v>0</v>
      </c>
      <c r="L1093" s="106" t="b">
        <v>0</v>
      </c>
    </row>
    <row r="1094" spans="1:12" ht="15">
      <c r="A1094" s="108" t="s">
        <v>651</v>
      </c>
      <c r="B1094" s="106" t="s">
        <v>496</v>
      </c>
      <c r="C1094" s="106">
        <v>2</v>
      </c>
      <c r="D1094" s="110">
        <v>0.0005733501839749252</v>
      </c>
      <c r="E1094" s="110">
        <v>2.9634336385409</v>
      </c>
      <c r="F1094" s="106" t="s">
        <v>437</v>
      </c>
      <c r="G1094" s="106" t="b">
        <v>0</v>
      </c>
      <c r="H1094" s="106" t="b">
        <v>0</v>
      </c>
      <c r="I1094" s="106" t="b">
        <v>0</v>
      </c>
      <c r="J1094" s="106" t="b">
        <v>0</v>
      </c>
      <c r="K1094" s="106" t="b">
        <v>0</v>
      </c>
      <c r="L1094" s="106" t="b">
        <v>0</v>
      </c>
    </row>
    <row r="1095" spans="1:12" ht="15">
      <c r="A1095" s="108" t="s">
        <v>458</v>
      </c>
      <c r="B1095" s="106" t="s">
        <v>876</v>
      </c>
      <c r="C1095" s="106">
        <v>2</v>
      </c>
      <c r="D1095" s="110">
        <v>0.0005733501839749252</v>
      </c>
      <c r="E1095" s="110">
        <v>1.1772147664092234</v>
      </c>
      <c r="F1095" s="106" t="s">
        <v>437</v>
      </c>
      <c r="G1095" s="106" t="b">
        <v>0</v>
      </c>
      <c r="H1095" s="106" t="b">
        <v>0</v>
      </c>
      <c r="I1095" s="106" t="b">
        <v>0</v>
      </c>
      <c r="J1095" s="106" t="b">
        <v>0</v>
      </c>
      <c r="K1095" s="106" t="b">
        <v>0</v>
      </c>
      <c r="L1095" s="106" t="b">
        <v>0</v>
      </c>
    </row>
    <row r="1096" spans="1:12" ht="15">
      <c r="A1096" s="108" t="s">
        <v>472</v>
      </c>
      <c r="B1096" s="106" t="s">
        <v>485</v>
      </c>
      <c r="C1096" s="106">
        <v>2</v>
      </c>
      <c r="D1096" s="110">
        <v>0.0005733501839749252</v>
      </c>
      <c r="E1096" s="110">
        <v>1.4651230847512995</v>
      </c>
      <c r="F1096" s="106" t="s">
        <v>437</v>
      </c>
      <c r="G1096" s="106" t="b">
        <v>0</v>
      </c>
      <c r="H1096" s="106" t="b">
        <v>0</v>
      </c>
      <c r="I1096" s="106" t="b">
        <v>0</v>
      </c>
      <c r="J1096" s="106" t="b">
        <v>0</v>
      </c>
      <c r="K1096" s="106" t="b">
        <v>0</v>
      </c>
      <c r="L1096" s="106" t="b">
        <v>0</v>
      </c>
    </row>
    <row r="1097" spans="1:12" ht="15">
      <c r="A1097" s="108" t="s">
        <v>458</v>
      </c>
      <c r="B1097" s="106" t="s">
        <v>541</v>
      </c>
      <c r="C1097" s="106">
        <v>2</v>
      </c>
      <c r="D1097" s="110">
        <v>0.0005733501839749252</v>
      </c>
      <c r="E1097" s="110">
        <v>1.0522760298009233</v>
      </c>
      <c r="F1097" s="106" t="s">
        <v>437</v>
      </c>
      <c r="G1097" s="106" t="b">
        <v>0</v>
      </c>
      <c r="H1097" s="106" t="b">
        <v>0</v>
      </c>
      <c r="I1097" s="106" t="b">
        <v>0</v>
      </c>
      <c r="J1097" s="106" t="b">
        <v>0</v>
      </c>
      <c r="K1097" s="106" t="b">
        <v>0</v>
      </c>
      <c r="L1097" s="106" t="b">
        <v>0</v>
      </c>
    </row>
    <row r="1098" spans="1:12" ht="15">
      <c r="A1098" s="108" t="s">
        <v>1423</v>
      </c>
      <c r="B1098" s="106" t="s">
        <v>458</v>
      </c>
      <c r="C1098" s="106">
        <v>2</v>
      </c>
      <c r="D1098" s="110">
        <v>0.0007360691005500502</v>
      </c>
      <c r="E1098" s="110">
        <v>1.3559786153262314</v>
      </c>
      <c r="F1098" s="106" t="s">
        <v>437</v>
      </c>
      <c r="G1098" s="106" t="b">
        <v>0</v>
      </c>
      <c r="H1098" s="106" t="b">
        <v>0</v>
      </c>
      <c r="I1098" s="106" t="b">
        <v>0</v>
      </c>
      <c r="J1098" s="106" t="b">
        <v>0</v>
      </c>
      <c r="K1098" s="106" t="b">
        <v>0</v>
      </c>
      <c r="L1098" s="106" t="b">
        <v>0</v>
      </c>
    </row>
    <row r="1099" spans="1:12" ht="15">
      <c r="A1099" s="108" t="s">
        <v>504</v>
      </c>
      <c r="B1099" s="106" t="s">
        <v>461</v>
      </c>
      <c r="C1099" s="106">
        <v>2</v>
      </c>
      <c r="D1099" s="110">
        <v>0.0005733501839749252</v>
      </c>
      <c r="E1099" s="110">
        <v>1.5241009447106373</v>
      </c>
      <c r="F1099" s="106" t="s">
        <v>437</v>
      </c>
      <c r="G1099" s="106" t="b">
        <v>0</v>
      </c>
      <c r="H1099" s="106" t="b">
        <v>0</v>
      </c>
      <c r="I1099" s="106" t="b">
        <v>0</v>
      </c>
      <c r="J1099" s="106" t="b">
        <v>0</v>
      </c>
      <c r="K1099" s="106" t="b">
        <v>0</v>
      </c>
      <c r="L1099" s="106" t="b">
        <v>0</v>
      </c>
    </row>
    <row r="1100" spans="1:12" ht="15">
      <c r="A1100" s="108" t="s">
        <v>458</v>
      </c>
      <c r="B1100" s="106" t="s">
        <v>578</v>
      </c>
      <c r="C1100" s="106">
        <v>2</v>
      </c>
      <c r="D1100" s="110">
        <v>0.0005733501839749252</v>
      </c>
      <c r="E1100" s="110">
        <v>1.0522760298009233</v>
      </c>
      <c r="F1100" s="106" t="s">
        <v>437</v>
      </c>
      <c r="G1100" s="106" t="b">
        <v>0</v>
      </c>
      <c r="H1100" s="106" t="b">
        <v>0</v>
      </c>
      <c r="I1100" s="106" t="b">
        <v>0</v>
      </c>
      <c r="J1100" s="106" t="b">
        <v>0</v>
      </c>
      <c r="K1100" s="106" t="b">
        <v>0</v>
      </c>
      <c r="L1100" s="106" t="b">
        <v>0</v>
      </c>
    </row>
    <row r="1101" spans="1:12" ht="15">
      <c r="A1101" s="108" t="s">
        <v>578</v>
      </c>
      <c r="B1101" s="106" t="s">
        <v>685</v>
      </c>
      <c r="C1101" s="106">
        <v>2</v>
      </c>
      <c r="D1101" s="110">
        <v>0.0005733501839749252</v>
      </c>
      <c r="E1101" s="110">
        <v>2.7873423794852186</v>
      </c>
      <c r="F1101" s="106" t="s">
        <v>437</v>
      </c>
      <c r="G1101" s="106" t="b">
        <v>0</v>
      </c>
      <c r="H1101" s="106" t="b">
        <v>0</v>
      </c>
      <c r="I1101" s="106" t="b">
        <v>0</v>
      </c>
      <c r="J1101" s="106" t="b">
        <v>0</v>
      </c>
      <c r="K1101" s="106" t="b">
        <v>0</v>
      </c>
      <c r="L1101" s="106" t="b">
        <v>0</v>
      </c>
    </row>
    <row r="1102" spans="1:12" ht="15">
      <c r="A1102" s="108" t="s">
        <v>1936</v>
      </c>
      <c r="B1102" s="106" t="s">
        <v>1232</v>
      </c>
      <c r="C1102" s="106">
        <v>2</v>
      </c>
      <c r="D1102" s="110">
        <v>0.0005733501839749252</v>
      </c>
      <c r="E1102" s="110">
        <v>3.264463634204881</v>
      </c>
      <c r="F1102" s="106" t="s">
        <v>437</v>
      </c>
      <c r="G1102" s="106" t="b">
        <v>0</v>
      </c>
      <c r="H1102" s="106" t="b">
        <v>0</v>
      </c>
      <c r="I1102" s="106" t="b">
        <v>0</v>
      </c>
      <c r="J1102" s="106" t="b">
        <v>0</v>
      </c>
      <c r="K1102" s="106" t="b">
        <v>0</v>
      </c>
      <c r="L1102" s="106" t="b">
        <v>0</v>
      </c>
    </row>
    <row r="1103" spans="1:12" ht="15">
      <c r="A1103" s="108" t="s">
        <v>820</v>
      </c>
      <c r="B1103" s="106" t="s">
        <v>692</v>
      </c>
      <c r="C1103" s="106">
        <v>2</v>
      </c>
      <c r="D1103" s="110">
        <v>0.0007360691005500502</v>
      </c>
      <c r="E1103" s="110">
        <v>2.9634336385409</v>
      </c>
      <c r="F1103" s="106" t="s">
        <v>437</v>
      </c>
      <c r="G1103" s="106" t="b">
        <v>0</v>
      </c>
      <c r="H1103" s="106" t="b">
        <v>0</v>
      </c>
      <c r="I1103" s="106" t="b">
        <v>0</v>
      </c>
      <c r="J1103" s="106" t="b">
        <v>0</v>
      </c>
      <c r="K1103" s="106" t="b">
        <v>0</v>
      </c>
      <c r="L1103" s="106" t="b">
        <v>0</v>
      </c>
    </row>
    <row r="1104" spans="1:12" ht="15">
      <c r="A1104" s="108" t="s">
        <v>774</v>
      </c>
      <c r="B1104" s="106" t="s">
        <v>665</v>
      </c>
      <c r="C1104" s="106">
        <v>2</v>
      </c>
      <c r="D1104" s="110">
        <v>0.0007360691005500502</v>
      </c>
      <c r="E1104" s="110">
        <v>2.264463634204881</v>
      </c>
      <c r="F1104" s="106" t="s">
        <v>437</v>
      </c>
      <c r="G1104" s="106" t="b">
        <v>0</v>
      </c>
      <c r="H1104" s="106" t="b">
        <v>0</v>
      </c>
      <c r="I1104" s="106" t="b">
        <v>0</v>
      </c>
      <c r="J1104" s="106" t="b">
        <v>0</v>
      </c>
      <c r="K1104" s="106" t="b">
        <v>0</v>
      </c>
      <c r="L1104" s="106" t="b">
        <v>0</v>
      </c>
    </row>
    <row r="1105" spans="1:12" ht="15">
      <c r="A1105" s="108" t="s">
        <v>458</v>
      </c>
      <c r="B1105" s="106" t="s">
        <v>576</v>
      </c>
      <c r="C1105" s="106">
        <v>2</v>
      </c>
      <c r="D1105" s="110">
        <v>0.0005733501839749252</v>
      </c>
      <c r="E1105" s="110">
        <v>0.809237981114629</v>
      </c>
      <c r="F1105" s="106" t="s">
        <v>437</v>
      </c>
      <c r="G1105" s="106" t="b">
        <v>0</v>
      </c>
      <c r="H1105" s="106" t="b">
        <v>0</v>
      </c>
      <c r="I1105" s="106" t="b">
        <v>0</v>
      </c>
      <c r="J1105" s="106" t="b">
        <v>0</v>
      </c>
      <c r="K1105" s="106" t="b">
        <v>0</v>
      </c>
      <c r="L1105" s="106" t="b">
        <v>0</v>
      </c>
    </row>
    <row r="1106" spans="1:12" ht="15">
      <c r="A1106" s="108" t="s">
        <v>460</v>
      </c>
      <c r="B1106" s="106" t="s">
        <v>952</v>
      </c>
      <c r="C1106" s="106">
        <v>2</v>
      </c>
      <c r="D1106" s="110">
        <v>0.0005733501839749252</v>
      </c>
      <c r="E1106" s="110">
        <v>2.0214255855185868</v>
      </c>
      <c r="F1106" s="106" t="s">
        <v>437</v>
      </c>
      <c r="G1106" s="106" t="b">
        <v>0</v>
      </c>
      <c r="H1106" s="106" t="b">
        <v>0</v>
      </c>
      <c r="I1106" s="106" t="b">
        <v>0</v>
      </c>
      <c r="J1106" s="106" t="b">
        <v>0</v>
      </c>
      <c r="K1106" s="106" t="b">
        <v>0</v>
      </c>
      <c r="L1106" s="106" t="b">
        <v>0</v>
      </c>
    </row>
    <row r="1107" spans="1:12" ht="15">
      <c r="A1107" s="108" t="s">
        <v>952</v>
      </c>
      <c r="B1107" s="106" t="s">
        <v>473</v>
      </c>
      <c r="C1107" s="106">
        <v>2</v>
      </c>
      <c r="D1107" s="110">
        <v>0.0005733501839749252</v>
      </c>
      <c r="E1107" s="110">
        <v>2.4515502775620255</v>
      </c>
      <c r="F1107" s="106" t="s">
        <v>437</v>
      </c>
      <c r="G1107" s="106" t="b">
        <v>0</v>
      </c>
      <c r="H1107" s="106" t="b">
        <v>0</v>
      </c>
      <c r="I1107" s="106" t="b">
        <v>0</v>
      </c>
      <c r="J1107" s="106" t="b">
        <v>0</v>
      </c>
      <c r="K1107" s="106" t="b">
        <v>0</v>
      </c>
      <c r="L1107" s="106" t="b">
        <v>0</v>
      </c>
    </row>
    <row r="1108" spans="1:12" ht="15">
      <c r="A1108" s="108" t="s">
        <v>458</v>
      </c>
      <c r="B1108" s="106" t="s">
        <v>962</v>
      </c>
      <c r="C1108" s="106">
        <v>2</v>
      </c>
      <c r="D1108" s="110">
        <v>0.0005733501839749252</v>
      </c>
      <c r="E1108" s="110">
        <v>1.3533060254649045</v>
      </c>
      <c r="F1108" s="106" t="s">
        <v>437</v>
      </c>
      <c r="G1108" s="106" t="b">
        <v>0</v>
      </c>
      <c r="H1108" s="106" t="b">
        <v>0</v>
      </c>
      <c r="I1108" s="106" t="b">
        <v>0</v>
      </c>
      <c r="J1108" s="106" t="b">
        <v>0</v>
      </c>
      <c r="K1108" s="106" t="b">
        <v>0</v>
      </c>
      <c r="L1108" s="106" t="b">
        <v>0</v>
      </c>
    </row>
    <row r="1109" spans="1:12" ht="15">
      <c r="A1109" s="108" t="s">
        <v>475</v>
      </c>
      <c r="B1109" s="106" t="s">
        <v>459</v>
      </c>
      <c r="C1109" s="106">
        <v>2</v>
      </c>
      <c r="D1109" s="110">
        <v>0.0005733501839749252</v>
      </c>
      <c r="E1109" s="110">
        <v>0.9634336385409</v>
      </c>
      <c r="F1109" s="106" t="s">
        <v>437</v>
      </c>
      <c r="G1109" s="106" t="b">
        <v>0</v>
      </c>
      <c r="H1109" s="106" t="b">
        <v>0</v>
      </c>
      <c r="I1109" s="106" t="b">
        <v>0</v>
      </c>
      <c r="J1109" s="106" t="b">
        <v>0</v>
      </c>
      <c r="K1109" s="106" t="b">
        <v>0</v>
      </c>
      <c r="L1109" s="106" t="b">
        <v>0</v>
      </c>
    </row>
    <row r="1110" spans="1:12" ht="15">
      <c r="A1110" s="108" t="s">
        <v>492</v>
      </c>
      <c r="B1110" s="106" t="s">
        <v>583</v>
      </c>
      <c r="C1110" s="106">
        <v>2</v>
      </c>
      <c r="D1110" s="110">
        <v>0.0005733501839749252</v>
      </c>
      <c r="E1110" s="110">
        <v>2.046979689990975</v>
      </c>
      <c r="F1110" s="106" t="s">
        <v>437</v>
      </c>
      <c r="G1110" s="106" t="b">
        <v>0</v>
      </c>
      <c r="H1110" s="106" t="b">
        <v>0</v>
      </c>
      <c r="I1110" s="106" t="b">
        <v>0</v>
      </c>
      <c r="J1110" s="106" t="b">
        <v>0</v>
      </c>
      <c r="K1110" s="106" t="b">
        <v>0</v>
      </c>
      <c r="L1110" s="106" t="b">
        <v>0</v>
      </c>
    </row>
    <row r="1111" spans="1:12" ht="15">
      <c r="A1111" s="108" t="s">
        <v>270</v>
      </c>
      <c r="B1111" s="106" t="s">
        <v>460</v>
      </c>
      <c r="C1111" s="106">
        <v>2</v>
      </c>
      <c r="D1111" s="110">
        <v>0.0005733501839749252</v>
      </c>
      <c r="E1111" s="110">
        <v>0.5590275876196307</v>
      </c>
      <c r="F1111" s="106" t="s">
        <v>437</v>
      </c>
      <c r="G1111" s="106" t="b">
        <v>0</v>
      </c>
      <c r="H1111" s="106" t="b">
        <v>0</v>
      </c>
      <c r="I1111" s="106" t="b">
        <v>0</v>
      </c>
      <c r="J1111" s="106" t="b">
        <v>0</v>
      </c>
      <c r="K1111" s="106" t="b">
        <v>0</v>
      </c>
      <c r="L1111" s="106" t="b">
        <v>0</v>
      </c>
    </row>
    <row r="1112" spans="1:12" ht="15">
      <c r="A1112" s="108" t="s">
        <v>458</v>
      </c>
      <c r="B1112" s="106" t="s">
        <v>700</v>
      </c>
      <c r="C1112" s="106">
        <v>2</v>
      </c>
      <c r="D1112" s="110">
        <v>0.0005733501839749252</v>
      </c>
      <c r="E1112" s="110">
        <v>1.3533060254649045</v>
      </c>
      <c r="F1112" s="106" t="s">
        <v>437</v>
      </c>
      <c r="G1112" s="106" t="b">
        <v>0</v>
      </c>
      <c r="H1112" s="106" t="b">
        <v>0</v>
      </c>
      <c r="I1112" s="106" t="b">
        <v>0</v>
      </c>
      <c r="J1112" s="106" t="b">
        <v>0</v>
      </c>
      <c r="K1112" s="106" t="b">
        <v>0</v>
      </c>
      <c r="L1112" s="106" t="b">
        <v>0</v>
      </c>
    </row>
    <row r="1113" spans="1:12" ht="15">
      <c r="A1113" s="108" t="s">
        <v>270</v>
      </c>
      <c r="B1113" s="106" t="s">
        <v>468</v>
      </c>
      <c r="C1113" s="106">
        <v>2</v>
      </c>
      <c r="D1113" s="110">
        <v>0.0005733501839749252</v>
      </c>
      <c r="E1113" s="110">
        <v>0.8243420310170774</v>
      </c>
      <c r="F1113" s="106" t="s">
        <v>437</v>
      </c>
      <c r="G1113" s="106" t="b">
        <v>0</v>
      </c>
      <c r="H1113" s="106" t="b">
        <v>0</v>
      </c>
      <c r="I1113" s="106" t="b">
        <v>0</v>
      </c>
      <c r="J1113" s="106" t="b">
        <v>0</v>
      </c>
      <c r="K1113" s="106" t="b">
        <v>0</v>
      </c>
      <c r="L1113" s="106" t="b">
        <v>0</v>
      </c>
    </row>
    <row r="1114" spans="1:12" ht="15">
      <c r="A1114" s="108" t="s">
        <v>1802</v>
      </c>
      <c r="B1114" s="106" t="s">
        <v>632</v>
      </c>
      <c r="C1114" s="106">
        <v>2</v>
      </c>
      <c r="D1114" s="110">
        <v>0.0007360691005500502</v>
      </c>
      <c r="E1114" s="110">
        <v>2.9634336385409</v>
      </c>
      <c r="F1114" s="106" t="s">
        <v>437</v>
      </c>
      <c r="G1114" s="106" t="b">
        <v>0</v>
      </c>
      <c r="H1114" s="106" t="b">
        <v>0</v>
      </c>
      <c r="I1114" s="106" t="b">
        <v>0</v>
      </c>
      <c r="J1114" s="106" t="b">
        <v>0</v>
      </c>
      <c r="K1114" s="106" t="b">
        <v>0</v>
      </c>
      <c r="L1114" s="106" t="b">
        <v>0</v>
      </c>
    </row>
    <row r="1115" spans="1:12" ht="15">
      <c r="A1115" s="108" t="s">
        <v>876</v>
      </c>
      <c r="B1115" s="106" t="s">
        <v>497</v>
      </c>
      <c r="C1115" s="106">
        <v>2</v>
      </c>
      <c r="D1115" s="110">
        <v>0.0005733501839749252</v>
      </c>
      <c r="E1115" s="110">
        <v>2.6112511204295377</v>
      </c>
      <c r="F1115" s="106" t="s">
        <v>437</v>
      </c>
      <c r="G1115" s="106" t="b">
        <v>0</v>
      </c>
      <c r="H1115" s="106" t="b">
        <v>0</v>
      </c>
      <c r="I1115" s="106" t="b">
        <v>0</v>
      </c>
      <c r="J1115" s="106" t="b">
        <v>0</v>
      </c>
      <c r="K1115" s="106" t="b">
        <v>0</v>
      </c>
      <c r="L1115" s="106" t="b">
        <v>0</v>
      </c>
    </row>
    <row r="1116" spans="1:12" ht="15">
      <c r="A1116" s="108" t="s">
        <v>533</v>
      </c>
      <c r="B1116" s="106" t="s">
        <v>459</v>
      </c>
      <c r="C1116" s="106">
        <v>2</v>
      </c>
      <c r="D1116" s="110">
        <v>0.0007360691005500502</v>
      </c>
      <c r="E1116" s="110">
        <v>1.2644636342048812</v>
      </c>
      <c r="F1116" s="106" t="s">
        <v>437</v>
      </c>
      <c r="G1116" s="106" t="b">
        <v>0</v>
      </c>
      <c r="H1116" s="106" t="b">
        <v>0</v>
      </c>
      <c r="I1116" s="106" t="b">
        <v>0</v>
      </c>
      <c r="J1116" s="106" t="b">
        <v>0</v>
      </c>
      <c r="K1116" s="106" t="b">
        <v>0</v>
      </c>
      <c r="L1116" s="106" t="b">
        <v>0</v>
      </c>
    </row>
    <row r="1117" spans="1:12" ht="15">
      <c r="A1117" s="108" t="s">
        <v>874</v>
      </c>
      <c r="B1117" s="106" t="s">
        <v>478</v>
      </c>
      <c r="C1117" s="106">
        <v>2</v>
      </c>
      <c r="D1117" s="110">
        <v>0.0005733501839749252</v>
      </c>
      <c r="E1117" s="110">
        <v>2.2867400289160336</v>
      </c>
      <c r="F1117" s="106" t="s">
        <v>437</v>
      </c>
      <c r="G1117" s="106" t="b">
        <v>0</v>
      </c>
      <c r="H1117" s="106" t="b">
        <v>0</v>
      </c>
      <c r="I1117" s="106" t="b">
        <v>0</v>
      </c>
      <c r="J1117" s="106" t="b">
        <v>0</v>
      </c>
      <c r="K1117" s="106" t="b">
        <v>0</v>
      </c>
      <c r="L1117" s="106" t="b">
        <v>0</v>
      </c>
    </row>
    <row r="1118" spans="1:12" ht="15">
      <c r="A1118" s="108" t="s">
        <v>630</v>
      </c>
      <c r="B1118" s="106" t="s">
        <v>526</v>
      </c>
      <c r="C1118" s="106">
        <v>2</v>
      </c>
      <c r="D1118" s="110">
        <v>0.0005733501839749252</v>
      </c>
      <c r="E1118" s="110">
        <v>2.389402370813181</v>
      </c>
      <c r="F1118" s="106" t="s">
        <v>437</v>
      </c>
      <c r="G1118" s="106" t="b">
        <v>0</v>
      </c>
      <c r="H1118" s="106" t="b">
        <v>0</v>
      </c>
      <c r="I1118" s="106" t="b">
        <v>0</v>
      </c>
      <c r="J1118" s="106" t="b">
        <v>0</v>
      </c>
      <c r="K1118" s="106" t="b">
        <v>0</v>
      </c>
      <c r="L1118" s="106" t="b">
        <v>0</v>
      </c>
    </row>
    <row r="1119" spans="1:12" ht="15">
      <c r="A1119" s="108" t="s">
        <v>989</v>
      </c>
      <c r="B1119" s="106" t="s">
        <v>1248</v>
      </c>
      <c r="C1119" s="106">
        <v>2</v>
      </c>
      <c r="D1119" s="110">
        <v>0.0007360691005500502</v>
      </c>
      <c r="E1119" s="110">
        <v>3.0883723751492</v>
      </c>
      <c r="F1119" s="106" t="s">
        <v>437</v>
      </c>
      <c r="G1119" s="106" t="b">
        <v>0</v>
      </c>
      <c r="H1119" s="106" t="b">
        <v>0</v>
      </c>
      <c r="I1119" s="106" t="b">
        <v>0</v>
      </c>
      <c r="J1119" s="106" t="b">
        <v>0</v>
      </c>
      <c r="K1119" s="106" t="b">
        <v>0</v>
      </c>
      <c r="L1119" s="106" t="b">
        <v>0</v>
      </c>
    </row>
    <row r="1120" spans="1:12" ht="15">
      <c r="A1120" s="108" t="s">
        <v>541</v>
      </c>
      <c r="B1120" s="106" t="s">
        <v>1249</v>
      </c>
      <c r="C1120" s="106">
        <v>2</v>
      </c>
      <c r="D1120" s="110">
        <v>0.0007360691005500502</v>
      </c>
      <c r="E1120" s="110">
        <v>2.9634336385409</v>
      </c>
      <c r="F1120" s="106" t="s">
        <v>437</v>
      </c>
      <c r="G1120" s="106" t="b">
        <v>0</v>
      </c>
      <c r="H1120" s="106" t="b">
        <v>0</v>
      </c>
      <c r="I1120" s="106" t="b">
        <v>0</v>
      </c>
      <c r="J1120" s="106" t="b">
        <v>0</v>
      </c>
      <c r="K1120" s="106" t="b">
        <v>0</v>
      </c>
      <c r="L1120" s="106" t="b">
        <v>0</v>
      </c>
    </row>
    <row r="1121" spans="1:12" ht="15">
      <c r="A1121" s="108" t="s">
        <v>471</v>
      </c>
      <c r="B1121" s="106" t="s">
        <v>459</v>
      </c>
      <c r="C1121" s="106">
        <v>2</v>
      </c>
      <c r="D1121" s="110">
        <v>0.0005733501839749252</v>
      </c>
      <c r="E1121" s="110">
        <v>0.48631238382123754</v>
      </c>
      <c r="F1121" s="106" t="s">
        <v>437</v>
      </c>
      <c r="G1121" s="106" t="b">
        <v>0</v>
      </c>
      <c r="H1121" s="106" t="b">
        <v>0</v>
      </c>
      <c r="I1121" s="106" t="b">
        <v>0</v>
      </c>
      <c r="J1121" s="106" t="b">
        <v>0</v>
      </c>
      <c r="K1121" s="106" t="b">
        <v>0</v>
      </c>
      <c r="L1121" s="106" t="b">
        <v>0</v>
      </c>
    </row>
    <row r="1122" spans="1:12" ht="15">
      <c r="A1122" s="108" t="s">
        <v>459</v>
      </c>
      <c r="B1122" s="106" t="s">
        <v>708</v>
      </c>
      <c r="C1122" s="106">
        <v>2</v>
      </c>
      <c r="D1122" s="110">
        <v>0.0007360691005500502</v>
      </c>
      <c r="E1122" s="110">
        <v>1.389402370813181</v>
      </c>
      <c r="F1122" s="106" t="s">
        <v>437</v>
      </c>
      <c r="G1122" s="106" t="b">
        <v>0</v>
      </c>
      <c r="H1122" s="106" t="b">
        <v>0</v>
      </c>
      <c r="I1122" s="106" t="b">
        <v>0</v>
      </c>
      <c r="J1122" s="106" t="b">
        <v>0</v>
      </c>
      <c r="K1122" s="106" t="b">
        <v>0</v>
      </c>
      <c r="L1122" s="106" t="b">
        <v>0</v>
      </c>
    </row>
    <row r="1123" spans="1:12" ht="15">
      <c r="A1123" s="108" t="s">
        <v>562</v>
      </c>
      <c r="B1123" s="106" t="s">
        <v>543</v>
      </c>
      <c r="C1123" s="106">
        <v>2</v>
      </c>
      <c r="D1123" s="110">
        <v>0.0005733501839749252</v>
      </c>
      <c r="E1123" s="110">
        <v>2.6904323664771623</v>
      </c>
      <c r="F1123" s="106" t="s">
        <v>437</v>
      </c>
      <c r="G1123" s="106" t="b">
        <v>0</v>
      </c>
      <c r="H1123" s="106" t="b">
        <v>0</v>
      </c>
      <c r="I1123" s="106" t="b">
        <v>0</v>
      </c>
      <c r="J1123" s="106" t="b">
        <v>0</v>
      </c>
      <c r="K1123" s="106" t="b">
        <v>0</v>
      </c>
      <c r="L1123" s="106" t="b">
        <v>0</v>
      </c>
    </row>
    <row r="1124" spans="1:12" ht="15">
      <c r="A1124" s="108" t="s">
        <v>459</v>
      </c>
      <c r="B1124" s="106" t="s">
        <v>491</v>
      </c>
      <c r="C1124" s="106">
        <v>2</v>
      </c>
      <c r="D1124" s="110">
        <v>0.0005733501839749252</v>
      </c>
      <c r="E1124" s="110">
        <v>0.9122811160935187</v>
      </c>
      <c r="F1124" s="106" t="s">
        <v>437</v>
      </c>
      <c r="G1124" s="106" t="b">
        <v>0</v>
      </c>
      <c r="H1124" s="106" t="b">
        <v>0</v>
      </c>
      <c r="I1124" s="106" t="b">
        <v>0</v>
      </c>
      <c r="J1124" s="106" t="b">
        <v>0</v>
      </c>
      <c r="K1124" s="106" t="b">
        <v>0</v>
      </c>
      <c r="L1124" s="106" t="b">
        <v>0</v>
      </c>
    </row>
    <row r="1125" spans="1:12" ht="15">
      <c r="A1125" s="108" t="s">
        <v>1733</v>
      </c>
      <c r="B1125" s="106" t="s">
        <v>586</v>
      </c>
      <c r="C1125" s="106">
        <v>2</v>
      </c>
      <c r="D1125" s="110">
        <v>0.0007360691005500502</v>
      </c>
      <c r="E1125" s="110">
        <v>2.7203955898546055</v>
      </c>
      <c r="F1125" s="106" t="s">
        <v>437</v>
      </c>
      <c r="G1125" s="106" t="b">
        <v>0</v>
      </c>
      <c r="H1125" s="106" t="b">
        <v>0</v>
      </c>
      <c r="I1125" s="106" t="b">
        <v>0</v>
      </c>
      <c r="J1125" s="106" t="b">
        <v>0</v>
      </c>
      <c r="K1125" s="106" t="b">
        <v>0</v>
      </c>
      <c r="L1125" s="106" t="b">
        <v>0</v>
      </c>
    </row>
    <row r="1126" spans="1:12" ht="15">
      <c r="A1126" s="108" t="s">
        <v>579</v>
      </c>
      <c r="B1126" s="106" t="s">
        <v>597</v>
      </c>
      <c r="C1126" s="106">
        <v>2</v>
      </c>
      <c r="D1126" s="110">
        <v>0.0007360691005500502</v>
      </c>
      <c r="E1126" s="110">
        <v>2.4193655941906242</v>
      </c>
      <c r="F1126" s="106" t="s">
        <v>437</v>
      </c>
      <c r="G1126" s="106" t="b">
        <v>0</v>
      </c>
      <c r="H1126" s="106" t="b">
        <v>0</v>
      </c>
      <c r="I1126" s="106" t="b">
        <v>0</v>
      </c>
      <c r="J1126" s="106" t="b">
        <v>0</v>
      </c>
      <c r="K1126" s="106" t="b">
        <v>0</v>
      </c>
      <c r="L1126" s="106" t="b">
        <v>0</v>
      </c>
    </row>
    <row r="1127" spans="1:12" ht="15">
      <c r="A1127" s="108" t="s">
        <v>507</v>
      </c>
      <c r="B1127" s="106" t="s">
        <v>492</v>
      </c>
      <c r="C1127" s="106">
        <v>2</v>
      </c>
      <c r="D1127" s="110">
        <v>0.0007360691005500502</v>
      </c>
      <c r="E1127" s="110">
        <v>1.6490396813189374</v>
      </c>
      <c r="F1127" s="106" t="s">
        <v>437</v>
      </c>
      <c r="G1127" s="106" t="b">
        <v>0</v>
      </c>
      <c r="H1127" s="106" t="b">
        <v>0</v>
      </c>
      <c r="I1127" s="106" t="b">
        <v>0</v>
      </c>
      <c r="J1127" s="106" t="b">
        <v>0</v>
      </c>
      <c r="K1127" s="106" t="b">
        <v>0</v>
      </c>
      <c r="L1127" s="106" t="b">
        <v>0</v>
      </c>
    </row>
    <row r="1128" spans="1:12" ht="15">
      <c r="A1128" s="108" t="s">
        <v>511</v>
      </c>
      <c r="B1128" s="106" t="s">
        <v>1641</v>
      </c>
      <c r="C1128" s="106">
        <v>2</v>
      </c>
      <c r="D1128" s="110">
        <v>0.0007360691005500502</v>
      </c>
      <c r="E1128" s="110">
        <v>2.5241009447106375</v>
      </c>
      <c r="F1128" s="106" t="s">
        <v>437</v>
      </c>
      <c r="G1128" s="106" t="b">
        <v>0</v>
      </c>
      <c r="H1128" s="106" t="b">
        <v>0</v>
      </c>
      <c r="I1128" s="106" t="b">
        <v>0</v>
      </c>
      <c r="J1128" s="106" t="b">
        <v>0</v>
      </c>
      <c r="K1128" s="106" t="b">
        <v>0</v>
      </c>
      <c r="L1128" s="106" t="b">
        <v>0</v>
      </c>
    </row>
    <row r="1129" spans="1:12" ht="15">
      <c r="A1129" s="108" t="s">
        <v>1187</v>
      </c>
      <c r="B1129" s="106" t="s">
        <v>833</v>
      </c>
      <c r="C1129" s="106">
        <v>2</v>
      </c>
      <c r="D1129" s="110">
        <v>0.0007360691005500502</v>
      </c>
      <c r="E1129" s="110">
        <v>2.6904323664771623</v>
      </c>
      <c r="F1129" s="106" t="s">
        <v>437</v>
      </c>
      <c r="G1129" s="106" t="b">
        <v>0</v>
      </c>
      <c r="H1129" s="106" t="b">
        <v>0</v>
      </c>
      <c r="I1129" s="106" t="b">
        <v>0</v>
      </c>
      <c r="J1129" s="106" t="b">
        <v>0</v>
      </c>
      <c r="K1129" s="106" t="b">
        <v>0</v>
      </c>
      <c r="L1129" s="106" t="b">
        <v>0</v>
      </c>
    </row>
    <row r="1130" spans="1:12" ht="15">
      <c r="A1130" s="108" t="s">
        <v>765</v>
      </c>
      <c r="B1130" s="106" t="s">
        <v>529</v>
      </c>
      <c r="C1130" s="106">
        <v>2</v>
      </c>
      <c r="D1130" s="110">
        <v>0.0007360691005500502</v>
      </c>
      <c r="E1130" s="110">
        <v>2.034014712826607</v>
      </c>
      <c r="F1130" s="106" t="s">
        <v>437</v>
      </c>
      <c r="G1130" s="106" t="b">
        <v>0</v>
      </c>
      <c r="H1130" s="106" t="b">
        <v>0</v>
      </c>
      <c r="I1130" s="106" t="b">
        <v>0</v>
      </c>
      <c r="J1130" s="106" t="b">
        <v>0</v>
      </c>
      <c r="K1130" s="106" t="b">
        <v>0</v>
      </c>
      <c r="L1130" s="106" t="b">
        <v>0</v>
      </c>
    </row>
    <row r="1131" spans="1:12" ht="15">
      <c r="A1131" s="108" t="s">
        <v>511</v>
      </c>
      <c r="B1131" s="106" t="s">
        <v>1188</v>
      </c>
      <c r="C1131" s="106">
        <v>2</v>
      </c>
      <c r="D1131" s="110">
        <v>0.0007360691005500502</v>
      </c>
      <c r="E1131" s="110">
        <v>2.348009685654956</v>
      </c>
      <c r="F1131" s="106" t="s">
        <v>437</v>
      </c>
      <c r="G1131" s="106" t="b">
        <v>0</v>
      </c>
      <c r="H1131" s="106" t="b">
        <v>0</v>
      </c>
      <c r="I1131" s="106" t="b">
        <v>0</v>
      </c>
      <c r="J1131" s="106" t="b">
        <v>0</v>
      </c>
      <c r="K1131" s="106" t="b">
        <v>0</v>
      </c>
      <c r="L1131" s="106" t="b">
        <v>0</v>
      </c>
    </row>
    <row r="1132" spans="1:12" ht="15">
      <c r="A1132" s="108" t="s">
        <v>1063</v>
      </c>
      <c r="B1132" s="106" t="s">
        <v>544</v>
      </c>
      <c r="C1132" s="106">
        <v>2</v>
      </c>
      <c r="D1132" s="110">
        <v>0.0007360691005500502</v>
      </c>
      <c r="E1132" s="110">
        <v>2.6112511204295377</v>
      </c>
      <c r="F1132" s="106" t="s">
        <v>437</v>
      </c>
      <c r="G1132" s="106" t="b">
        <v>0</v>
      </c>
      <c r="H1132" s="106" t="b">
        <v>0</v>
      </c>
      <c r="I1132" s="106" t="b">
        <v>0</v>
      </c>
      <c r="J1132" s="106" t="b">
        <v>0</v>
      </c>
      <c r="K1132" s="106" t="b">
        <v>0</v>
      </c>
      <c r="L1132" s="106" t="b">
        <v>0</v>
      </c>
    </row>
    <row r="1133" spans="1:12" ht="15">
      <c r="A1133" s="108" t="s">
        <v>1072</v>
      </c>
      <c r="B1133" s="106" t="s">
        <v>833</v>
      </c>
      <c r="C1133" s="106">
        <v>2</v>
      </c>
      <c r="D1133" s="110">
        <v>0.0007360691005500502</v>
      </c>
      <c r="E1133" s="110">
        <v>2.8665236255328437</v>
      </c>
      <c r="F1133" s="106" t="s">
        <v>437</v>
      </c>
      <c r="G1133" s="106" t="b">
        <v>0</v>
      </c>
      <c r="H1133" s="106" t="b">
        <v>0</v>
      </c>
      <c r="I1133" s="106" t="b">
        <v>0</v>
      </c>
      <c r="J1133" s="106" t="b">
        <v>0</v>
      </c>
      <c r="K1133" s="106" t="b">
        <v>0</v>
      </c>
      <c r="L1133" s="106" t="b">
        <v>0</v>
      </c>
    </row>
    <row r="1134" spans="1:12" ht="15">
      <c r="A1134" s="108" t="s">
        <v>463</v>
      </c>
      <c r="B1134" s="106" t="s">
        <v>716</v>
      </c>
      <c r="C1134" s="106">
        <v>2</v>
      </c>
      <c r="D1134" s="110">
        <v>0.0007360691005500502</v>
      </c>
      <c r="E1134" s="110">
        <v>2.034014712826607</v>
      </c>
      <c r="F1134" s="106" t="s">
        <v>437</v>
      </c>
      <c r="G1134" s="106" t="b">
        <v>0</v>
      </c>
      <c r="H1134" s="106" t="b">
        <v>0</v>
      </c>
      <c r="I1134" s="106" t="b">
        <v>0</v>
      </c>
      <c r="J1134" s="106" t="b">
        <v>0</v>
      </c>
      <c r="K1134" s="106" t="b">
        <v>0</v>
      </c>
      <c r="L1134" s="106" t="b">
        <v>0</v>
      </c>
    </row>
    <row r="1135" spans="1:12" ht="15">
      <c r="A1135" s="108" t="s">
        <v>716</v>
      </c>
      <c r="B1135" s="106" t="s">
        <v>1644</v>
      </c>
      <c r="C1135" s="106">
        <v>2</v>
      </c>
      <c r="D1135" s="110">
        <v>0.0007360691005500502</v>
      </c>
      <c r="E1135" s="110">
        <v>2.9634336385409</v>
      </c>
      <c r="F1135" s="106" t="s">
        <v>437</v>
      </c>
      <c r="G1135" s="106" t="b">
        <v>0</v>
      </c>
      <c r="H1135" s="106" t="b">
        <v>0</v>
      </c>
      <c r="I1135" s="106" t="b">
        <v>0</v>
      </c>
      <c r="J1135" s="106" t="b">
        <v>0</v>
      </c>
      <c r="K1135" s="106" t="b">
        <v>0</v>
      </c>
      <c r="L1135" s="106" t="b">
        <v>0</v>
      </c>
    </row>
    <row r="1136" spans="1:12" ht="15">
      <c r="A1136" s="108" t="s">
        <v>507</v>
      </c>
      <c r="B1136" s="106" t="s">
        <v>458</v>
      </c>
      <c r="C1136" s="106">
        <v>2</v>
      </c>
      <c r="D1136" s="110">
        <v>0.0005733501839749252</v>
      </c>
      <c r="E1136" s="110">
        <v>0.4809173519345314</v>
      </c>
      <c r="F1136" s="106" t="s">
        <v>437</v>
      </c>
      <c r="G1136" s="106" t="b">
        <v>0</v>
      </c>
      <c r="H1136" s="106" t="b">
        <v>0</v>
      </c>
      <c r="I1136" s="106" t="b">
        <v>0</v>
      </c>
      <c r="J1136" s="106" t="b">
        <v>0</v>
      </c>
      <c r="K1136" s="106" t="b">
        <v>0</v>
      </c>
      <c r="L1136" s="106" t="b">
        <v>0</v>
      </c>
    </row>
    <row r="1137" spans="1:12" ht="15">
      <c r="A1137" s="108" t="s">
        <v>458</v>
      </c>
      <c r="B1137" s="106" t="s">
        <v>629</v>
      </c>
      <c r="C1137" s="106">
        <v>2</v>
      </c>
      <c r="D1137" s="110">
        <v>0.0007360691005500502</v>
      </c>
      <c r="E1137" s="110">
        <v>1.3533060254649045</v>
      </c>
      <c r="F1137" s="106" t="s">
        <v>437</v>
      </c>
      <c r="G1137" s="106" t="b">
        <v>0</v>
      </c>
      <c r="H1137" s="106" t="b">
        <v>0</v>
      </c>
      <c r="I1137" s="106" t="b">
        <v>0</v>
      </c>
      <c r="J1137" s="106" t="b">
        <v>0</v>
      </c>
      <c r="K1137" s="106" t="b">
        <v>0</v>
      </c>
      <c r="L1137" s="106" t="b">
        <v>0</v>
      </c>
    </row>
    <row r="1138" spans="1:12" ht="15">
      <c r="A1138" s="108" t="s">
        <v>629</v>
      </c>
      <c r="B1138" s="106" t="s">
        <v>479</v>
      </c>
      <c r="C1138" s="106">
        <v>2</v>
      </c>
      <c r="D1138" s="110">
        <v>0.0007360691005500502</v>
      </c>
      <c r="E1138" s="110">
        <v>2.3350447084905883</v>
      </c>
      <c r="F1138" s="106" t="s">
        <v>437</v>
      </c>
      <c r="G1138" s="106" t="b">
        <v>0</v>
      </c>
      <c r="H1138" s="106" t="b">
        <v>0</v>
      </c>
      <c r="I1138" s="106" t="b">
        <v>0</v>
      </c>
      <c r="J1138" s="106" t="b">
        <v>0</v>
      </c>
      <c r="K1138" s="106" t="b">
        <v>0</v>
      </c>
      <c r="L1138" s="106" t="b">
        <v>0</v>
      </c>
    </row>
    <row r="1139" spans="1:12" ht="15">
      <c r="A1139" s="108" t="s">
        <v>1193</v>
      </c>
      <c r="B1139" s="106" t="s">
        <v>529</v>
      </c>
      <c r="C1139" s="106">
        <v>2</v>
      </c>
      <c r="D1139" s="110">
        <v>0.0007360691005500502</v>
      </c>
      <c r="E1139" s="110">
        <v>2.3350447084905883</v>
      </c>
      <c r="F1139" s="106" t="s">
        <v>437</v>
      </c>
      <c r="G1139" s="106" t="b">
        <v>0</v>
      </c>
      <c r="H1139" s="106" t="b">
        <v>0</v>
      </c>
      <c r="I1139" s="106" t="b">
        <v>0</v>
      </c>
      <c r="J1139" s="106" t="b">
        <v>0</v>
      </c>
      <c r="K1139" s="106" t="b">
        <v>0</v>
      </c>
      <c r="L1139" s="106" t="b">
        <v>0</v>
      </c>
    </row>
    <row r="1140" spans="1:12" ht="15">
      <c r="A1140" s="108" t="s">
        <v>661</v>
      </c>
      <c r="B1140" s="106" t="s">
        <v>959</v>
      </c>
      <c r="C1140" s="106">
        <v>2</v>
      </c>
      <c r="D1140" s="110">
        <v>0.0007360691005500502</v>
      </c>
      <c r="E1140" s="110">
        <v>2.7873423794852186</v>
      </c>
      <c r="F1140" s="106" t="s">
        <v>437</v>
      </c>
      <c r="G1140" s="106" t="b">
        <v>0</v>
      </c>
      <c r="H1140" s="106" t="b">
        <v>0</v>
      </c>
      <c r="I1140" s="106" t="b">
        <v>0</v>
      </c>
      <c r="J1140" s="106" t="b">
        <v>0</v>
      </c>
      <c r="K1140" s="106" t="b">
        <v>0</v>
      </c>
      <c r="L1140" s="106" t="b">
        <v>0</v>
      </c>
    </row>
    <row r="1141" spans="1:12" ht="15">
      <c r="A1141" s="108" t="s">
        <v>959</v>
      </c>
      <c r="B1141" s="106" t="s">
        <v>529</v>
      </c>
      <c r="C1141" s="106">
        <v>2</v>
      </c>
      <c r="D1141" s="110">
        <v>0.0007360691005500502</v>
      </c>
      <c r="E1141" s="110">
        <v>2.1589534494349074</v>
      </c>
      <c r="F1141" s="106" t="s">
        <v>437</v>
      </c>
      <c r="G1141" s="106" t="b">
        <v>0</v>
      </c>
      <c r="H1141" s="106" t="b">
        <v>0</v>
      </c>
      <c r="I1141" s="106" t="b">
        <v>0</v>
      </c>
      <c r="J1141" s="106" t="b">
        <v>0</v>
      </c>
      <c r="K1141" s="106" t="b">
        <v>0</v>
      </c>
      <c r="L1141" s="106" t="b">
        <v>0</v>
      </c>
    </row>
    <row r="1142" spans="1:12" ht="15">
      <c r="A1142" s="108" t="s">
        <v>507</v>
      </c>
      <c r="B1142" s="106" t="s">
        <v>1660</v>
      </c>
      <c r="C1142" s="106">
        <v>2</v>
      </c>
      <c r="D1142" s="110">
        <v>0.0007360691005500502</v>
      </c>
      <c r="E1142" s="110">
        <v>2.389402370813181</v>
      </c>
      <c r="F1142" s="106" t="s">
        <v>437</v>
      </c>
      <c r="G1142" s="106" t="b">
        <v>0</v>
      </c>
      <c r="H1142" s="106" t="b">
        <v>0</v>
      </c>
      <c r="I1142" s="106" t="b">
        <v>0</v>
      </c>
      <c r="J1142" s="106" t="b">
        <v>0</v>
      </c>
      <c r="K1142" s="106" t="b">
        <v>0</v>
      </c>
      <c r="L1142" s="106" t="b">
        <v>0</v>
      </c>
    </row>
    <row r="1143" spans="1:12" ht="15">
      <c r="A1143" s="108" t="s">
        <v>1660</v>
      </c>
      <c r="B1143" s="106" t="s">
        <v>473</v>
      </c>
      <c r="C1143" s="106">
        <v>2</v>
      </c>
      <c r="D1143" s="110">
        <v>0.0007360691005500502</v>
      </c>
      <c r="E1143" s="110">
        <v>2.4515502775620255</v>
      </c>
      <c r="F1143" s="106" t="s">
        <v>437</v>
      </c>
      <c r="G1143" s="106" t="b">
        <v>0</v>
      </c>
      <c r="H1143" s="106" t="b">
        <v>0</v>
      </c>
      <c r="I1143" s="106" t="b">
        <v>0</v>
      </c>
      <c r="J1143" s="106" t="b">
        <v>0</v>
      </c>
      <c r="K1143" s="106" t="b">
        <v>0</v>
      </c>
      <c r="L1143" s="106" t="b">
        <v>0</v>
      </c>
    </row>
    <row r="1144" spans="1:12" ht="15">
      <c r="A1144" s="108" t="s">
        <v>473</v>
      </c>
      <c r="B1144" s="106" t="s">
        <v>1661</v>
      </c>
      <c r="C1144" s="106">
        <v>2</v>
      </c>
      <c r="D1144" s="110">
        <v>0.0007360691005500502</v>
      </c>
      <c r="E1144" s="110">
        <v>2.4515502775620255</v>
      </c>
      <c r="F1144" s="106" t="s">
        <v>437</v>
      </c>
      <c r="G1144" s="106" t="b">
        <v>0</v>
      </c>
      <c r="H1144" s="106" t="b">
        <v>0</v>
      </c>
      <c r="I1144" s="106" t="b">
        <v>0</v>
      </c>
      <c r="J1144" s="106" t="b">
        <v>0</v>
      </c>
      <c r="K1144" s="106" t="b">
        <v>0</v>
      </c>
      <c r="L1144" s="106" t="b">
        <v>0</v>
      </c>
    </row>
    <row r="1145" spans="1:12" ht="15">
      <c r="A1145" s="108" t="s">
        <v>1662</v>
      </c>
      <c r="B1145" s="106" t="s">
        <v>529</v>
      </c>
      <c r="C1145" s="106">
        <v>2</v>
      </c>
      <c r="D1145" s="110">
        <v>0.0007360691005500502</v>
      </c>
      <c r="E1145" s="110">
        <v>2.3350447084905883</v>
      </c>
      <c r="F1145" s="106" t="s">
        <v>437</v>
      </c>
      <c r="G1145" s="106" t="b">
        <v>0</v>
      </c>
      <c r="H1145" s="106" t="b">
        <v>0</v>
      </c>
      <c r="I1145" s="106" t="b">
        <v>0</v>
      </c>
      <c r="J1145" s="106" t="b">
        <v>0</v>
      </c>
      <c r="K1145" s="106" t="b">
        <v>0</v>
      </c>
      <c r="L1145" s="106" t="b">
        <v>0</v>
      </c>
    </row>
    <row r="1146" spans="1:12" ht="15">
      <c r="A1146" s="108" t="s">
        <v>1149</v>
      </c>
      <c r="B1146" s="106" t="s">
        <v>650</v>
      </c>
      <c r="C1146" s="106">
        <v>2</v>
      </c>
      <c r="D1146" s="110">
        <v>0.0007360691005500502</v>
      </c>
      <c r="E1146" s="110">
        <v>2.6904323664771623</v>
      </c>
      <c r="F1146" s="106" t="s">
        <v>437</v>
      </c>
      <c r="G1146" s="106" t="b">
        <v>0</v>
      </c>
      <c r="H1146" s="106" t="b">
        <v>0</v>
      </c>
      <c r="I1146" s="106" t="b">
        <v>0</v>
      </c>
      <c r="J1146" s="106" t="b">
        <v>0</v>
      </c>
      <c r="K1146" s="106" t="b">
        <v>0</v>
      </c>
      <c r="L1146" s="106" t="b">
        <v>0</v>
      </c>
    </row>
    <row r="1147" spans="1:12" ht="15">
      <c r="A1147" s="108" t="s">
        <v>507</v>
      </c>
      <c r="B1147" s="106" t="s">
        <v>459</v>
      </c>
      <c r="C1147" s="106">
        <v>2</v>
      </c>
      <c r="D1147" s="110">
        <v>0.0007360691005500502</v>
      </c>
      <c r="E1147" s="110">
        <v>0.6904323664771623</v>
      </c>
      <c r="F1147" s="106" t="s">
        <v>437</v>
      </c>
      <c r="G1147" s="106" t="b">
        <v>0</v>
      </c>
      <c r="H1147" s="106" t="b">
        <v>0</v>
      </c>
      <c r="I1147" s="106" t="b">
        <v>0</v>
      </c>
      <c r="J1147" s="106" t="b">
        <v>0</v>
      </c>
      <c r="K1147" s="106" t="b">
        <v>0</v>
      </c>
      <c r="L1147" s="106" t="b">
        <v>0</v>
      </c>
    </row>
    <row r="1148" spans="1:12" ht="15">
      <c r="A1148" s="108" t="s">
        <v>459</v>
      </c>
      <c r="B1148" s="106" t="s">
        <v>739</v>
      </c>
      <c r="C1148" s="106">
        <v>2</v>
      </c>
      <c r="D1148" s="110">
        <v>0.0005733501839749252</v>
      </c>
      <c r="E1148" s="110">
        <v>1.5654936298688624</v>
      </c>
      <c r="F1148" s="106" t="s">
        <v>437</v>
      </c>
      <c r="G1148" s="106" t="b">
        <v>0</v>
      </c>
      <c r="H1148" s="106" t="b">
        <v>0</v>
      </c>
      <c r="I1148" s="106" t="b">
        <v>0</v>
      </c>
      <c r="J1148" s="106" t="b">
        <v>0</v>
      </c>
      <c r="K1148" s="106" t="b">
        <v>0</v>
      </c>
      <c r="L1148" s="106" t="b">
        <v>0</v>
      </c>
    </row>
    <row r="1149" spans="1:12" ht="15">
      <c r="A1149" s="108" t="s">
        <v>702</v>
      </c>
      <c r="B1149" s="106" t="s">
        <v>1664</v>
      </c>
      <c r="C1149" s="106">
        <v>2</v>
      </c>
      <c r="D1149" s="110">
        <v>0.0007360691005500502</v>
      </c>
      <c r="E1149" s="110">
        <v>3.0883723751492</v>
      </c>
      <c r="F1149" s="106" t="s">
        <v>437</v>
      </c>
      <c r="G1149" s="106" t="b">
        <v>0</v>
      </c>
      <c r="H1149" s="106" t="b">
        <v>0</v>
      </c>
      <c r="I1149" s="106" t="b">
        <v>0</v>
      </c>
      <c r="J1149" s="106" t="b">
        <v>0</v>
      </c>
      <c r="K1149" s="106" t="b">
        <v>0</v>
      </c>
      <c r="L1149" s="106" t="b">
        <v>0</v>
      </c>
    </row>
    <row r="1150" spans="1:12" ht="15">
      <c r="A1150" s="108" t="s">
        <v>1664</v>
      </c>
      <c r="B1150" s="106" t="s">
        <v>963</v>
      </c>
      <c r="C1150" s="106">
        <v>2</v>
      </c>
      <c r="D1150" s="110">
        <v>0.0007360691005500502</v>
      </c>
      <c r="E1150" s="110">
        <v>3.0883723751492</v>
      </c>
      <c r="F1150" s="106" t="s">
        <v>437</v>
      </c>
      <c r="G1150" s="106" t="b">
        <v>0</v>
      </c>
      <c r="H1150" s="106" t="b">
        <v>0</v>
      </c>
      <c r="I1150" s="106" t="b">
        <v>0</v>
      </c>
      <c r="J1150" s="106" t="b">
        <v>0</v>
      </c>
      <c r="K1150" s="106" t="b">
        <v>0</v>
      </c>
      <c r="L1150" s="106" t="b">
        <v>0</v>
      </c>
    </row>
    <row r="1151" spans="1:12" ht="15">
      <c r="A1151" s="108" t="s">
        <v>839</v>
      </c>
      <c r="B1151" s="106" t="s">
        <v>515</v>
      </c>
      <c r="C1151" s="106">
        <v>2</v>
      </c>
      <c r="D1151" s="110">
        <v>0.0005733501839749252</v>
      </c>
      <c r="E1151" s="110">
        <v>1.9634336385409</v>
      </c>
      <c r="F1151" s="106" t="s">
        <v>437</v>
      </c>
      <c r="G1151" s="106" t="b">
        <v>0</v>
      </c>
      <c r="H1151" s="106" t="b">
        <v>0</v>
      </c>
      <c r="I1151" s="106" t="b">
        <v>0</v>
      </c>
      <c r="J1151" s="106" t="b">
        <v>0</v>
      </c>
      <c r="K1151" s="106" t="b">
        <v>0</v>
      </c>
      <c r="L1151" s="106" t="b">
        <v>0</v>
      </c>
    </row>
    <row r="1152" spans="1:12" ht="15">
      <c r="A1152" s="108" t="s">
        <v>515</v>
      </c>
      <c r="B1152" s="106" t="s">
        <v>826</v>
      </c>
      <c r="C1152" s="106">
        <v>2</v>
      </c>
      <c r="D1152" s="110">
        <v>0.0005733501839749252</v>
      </c>
      <c r="E1152" s="110">
        <v>2.1852823881572565</v>
      </c>
      <c r="F1152" s="106" t="s">
        <v>437</v>
      </c>
      <c r="G1152" s="106" t="b">
        <v>0</v>
      </c>
      <c r="H1152" s="106" t="b">
        <v>0</v>
      </c>
      <c r="I1152" s="106" t="b">
        <v>0</v>
      </c>
      <c r="J1152" s="106" t="b">
        <v>0</v>
      </c>
      <c r="K1152" s="106" t="b">
        <v>0</v>
      </c>
      <c r="L1152" s="106" t="b">
        <v>0</v>
      </c>
    </row>
    <row r="1153" spans="1:12" ht="15">
      <c r="A1153" s="108" t="s">
        <v>826</v>
      </c>
      <c r="B1153" s="106" t="s">
        <v>471</v>
      </c>
      <c r="C1153" s="106">
        <v>2</v>
      </c>
      <c r="D1153" s="110">
        <v>0.0005733501839749252</v>
      </c>
      <c r="E1153" s="110">
        <v>2.009191129101575</v>
      </c>
      <c r="F1153" s="106" t="s">
        <v>437</v>
      </c>
      <c r="G1153" s="106" t="b">
        <v>0</v>
      </c>
      <c r="H1153" s="106" t="b">
        <v>0</v>
      </c>
      <c r="I1153" s="106" t="b">
        <v>0</v>
      </c>
      <c r="J1153" s="106" t="b">
        <v>0</v>
      </c>
      <c r="K1153" s="106" t="b">
        <v>0</v>
      </c>
      <c r="L1153" s="106" t="b">
        <v>0</v>
      </c>
    </row>
    <row r="1154" spans="1:12" ht="15">
      <c r="A1154" s="108" t="s">
        <v>460</v>
      </c>
      <c r="B1154" s="106" t="s">
        <v>709</v>
      </c>
      <c r="C1154" s="106">
        <v>2</v>
      </c>
      <c r="D1154" s="110">
        <v>0.0005733501839749252</v>
      </c>
      <c r="E1154" s="110">
        <v>1.7203955898546055</v>
      </c>
      <c r="F1154" s="106" t="s">
        <v>437</v>
      </c>
      <c r="G1154" s="106" t="b">
        <v>0</v>
      </c>
      <c r="H1154" s="106" t="b">
        <v>0</v>
      </c>
      <c r="I1154" s="106" t="b">
        <v>0</v>
      </c>
      <c r="J1154" s="106" t="b">
        <v>0</v>
      </c>
      <c r="K1154" s="106" t="b">
        <v>0</v>
      </c>
      <c r="L1154" s="106" t="b">
        <v>0</v>
      </c>
    </row>
    <row r="1155" spans="1:12" ht="15">
      <c r="A1155" s="108" t="s">
        <v>464</v>
      </c>
      <c r="B1155" s="106" t="s">
        <v>577</v>
      </c>
      <c r="C1155" s="106">
        <v>2</v>
      </c>
      <c r="D1155" s="110">
        <v>0.0007360691005500502</v>
      </c>
      <c r="E1155" s="110">
        <v>1.6624036428769189</v>
      </c>
      <c r="F1155" s="106" t="s">
        <v>437</v>
      </c>
      <c r="G1155" s="106" t="b">
        <v>0</v>
      </c>
      <c r="H1155" s="106" t="b">
        <v>0</v>
      </c>
      <c r="I1155" s="106" t="b">
        <v>0</v>
      </c>
      <c r="J1155" s="106" t="b">
        <v>0</v>
      </c>
      <c r="K1155" s="106" t="b">
        <v>0</v>
      </c>
      <c r="L1155" s="106" t="b">
        <v>0</v>
      </c>
    </row>
    <row r="1156" spans="1:12" ht="15">
      <c r="A1156" s="108" t="s">
        <v>459</v>
      </c>
      <c r="B1156" s="106" t="s">
        <v>521</v>
      </c>
      <c r="C1156" s="106">
        <v>2</v>
      </c>
      <c r="D1156" s="110">
        <v>0.0007360691005500502</v>
      </c>
      <c r="E1156" s="110">
        <v>1.0883723751491998</v>
      </c>
      <c r="F1156" s="106" t="s">
        <v>437</v>
      </c>
      <c r="G1156" s="106" t="b">
        <v>0</v>
      </c>
      <c r="H1156" s="106" t="b">
        <v>0</v>
      </c>
      <c r="I1156" s="106" t="b">
        <v>0</v>
      </c>
      <c r="J1156" s="106" t="b">
        <v>0</v>
      </c>
      <c r="K1156" s="106" t="b">
        <v>0</v>
      </c>
      <c r="L1156" s="106" t="b">
        <v>0</v>
      </c>
    </row>
    <row r="1157" spans="1:12" ht="15">
      <c r="A1157" s="108" t="s">
        <v>521</v>
      </c>
      <c r="B1157" s="106" t="s">
        <v>458</v>
      </c>
      <c r="C1157" s="106">
        <v>2</v>
      </c>
      <c r="D1157" s="110">
        <v>0.0007360691005500502</v>
      </c>
      <c r="E1157" s="110">
        <v>0.8788573606065689</v>
      </c>
      <c r="F1157" s="106" t="s">
        <v>437</v>
      </c>
      <c r="G1157" s="106" t="b">
        <v>0</v>
      </c>
      <c r="H1157" s="106" t="b">
        <v>0</v>
      </c>
      <c r="I1157" s="106" t="b">
        <v>0</v>
      </c>
      <c r="J1157" s="106" t="b">
        <v>0</v>
      </c>
      <c r="K1157" s="106" t="b">
        <v>0</v>
      </c>
      <c r="L1157" s="106" t="b">
        <v>0</v>
      </c>
    </row>
    <row r="1158" spans="1:12" ht="15">
      <c r="A1158" s="108" t="s">
        <v>489</v>
      </c>
      <c r="B1158" s="106" t="s">
        <v>1130</v>
      </c>
      <c r="C1158" s="106">
        <v>2</v>
      </c>
      <c r="D1158" s="110">
        <v>0.0007360691005500502</v>
      </c>
      <c r="E1158" s="110">
        <v>2.348009685654956</v>
      </c>
      <c r="F1158" s="106" t="s">
        <v>437</v>
      </c>
      <c r="G1158" s="106" t="b">
        <v>0</v>
      </c>
      <c r="H1158" s="106" t="b">
        <v>0</v>
      </c>
      <c r="I1158" s="106" t="b">
        <v>0</v>
      </c>
      <c r="J1158" s="106" t="b">
        <v>0</v>
      </c>
      <c r="K1158" s="106" t="b">
        <v>0</v>
      </c>
      <c r="L1158" s="106" t="b">
        <v>0</v>
      </c>
    </row>
    <row r="1159" spans="1:12" ht="15">
      <c r="A1159" s="108" t="s">
        <v>1131</v>
      </c>
      <c r="B1159" s="106" t="s">
        <v>659</v>
      </c>
      <c r="C1159" s="106">
        <v>2</v>
      </c>
      <c r="D1159" s="110">
        <v>0.0007360691005500502</v>
      </c>
      <c r="E1159" s="110">
        <v>2.4863123838212378</v>
      </c>
      <c r="F1159" s="106" t="s">
        <v>437</v>
      </c>
      <c r="G1159" s="106" t="b">
        <v>0</v>
      </c>
      <c r="H1159" s="106" t="b">
        <v>0</v>
      </c>
      <c r="I1159" s="106" t="b">
        <v>0</v>
      </c>
      <c r="J1159" s="106" t="b">
        <v>0</v>
      </c>
      <c r="K1159" s="106" t="b">
        <v>0</v>
      </c>
      <c r="L1159" s="106" t="b">
        <v>0</v>
      </c>
    </row>
    <row r="1160" spans="1:12" ht="15">
      <c r="A1160" s="108" t="s">
        <v>659</v>
      </c>
      <c r="B1160" s="106" t="s">
        <v>458</v>
      </c>
      <c r="C1160" s="106">
        <v>2</v>
      </c>
      <c r="D1160" s="110">
        <v>0.0007360691005500502</v>
      </c>
      <c r="E1160" s="110">
        <v>0.753918623998269</v>
      </c>
      <c r="F1160" s="106" t="s">
        <v>437</v>
      </c>
      <c r="G1160" s="106" t="b">
        <v>0</v>
      </c>
      <c r="H1160" s="106" t="b">
        <v>0</v>
      </c>
      <c r="I1160" s="106" t="b">
        <v>0</v>
      </c>
      <c r="J1160" s="106" t="b">
        <v>0</v>
      </c>
      <c r="K1160" s="106" t="b">
        <v>0</v>
      </c>
      <c r="L1160" s="106" t="b">
        <v>0</v>
      </c>
    </row>
    <row r="1161" spans="1:12" ht="15">
      <c r="A1161" s="108" t="s">
        <v>485</v>
      </c>
      <c r="B1161" s="106" t="s">
        <v>753</v>
      </c>
      <c r="C1161" s="106">
        <v>2</v>
      </c>
      <c r="D1161" s="110">
        <v>0.0007360691005500502</v>
      </c>
      <c r="E1161" s="110">
        <v>2.134129865709875</v>
      </c>
      <c r="F1161" s="106" t="s">
        <v>437</v>
      </c>
      <c r="G1161" s="106" t="b">
        <v>0</v>
      </c>
      <c r="H1161" s="106" t="b">
        <v>0</v>
      </c>
      <c r="I1161" s="106" t="b">
        <v>0</v>
      </c>
      <c r="J1161" s="106" t="b">
        <v>0</v>
      </c>
      <c r="K1161" s="106" t="b">
        <v>0</v>
      </c>
      <c r="L1161" s="106" t="b">
        <v>0</v>
      </c>
    </row>
    <row r="1162" spans="1:12" ht="15">
      <c r="A1162" s="108" t="s">
        <v>659</v>
      </c>
      <c r="B1162" s="106" t="s">
        <v>585</v>
      </c>
      <c r="C1162" s="106">
        <v>2</v>
      </c>
      <c r="D1162" s="110">
        <v>0.0007360691005500502</v>
      </c>
      <c r="E1162" s="110">
        <v>2.264463634204881</v>
      </c>
      <c r="F1162" s="106" t="s">
        <v>437</v>
      </c>
      <c r="G1162" s="106" t="b">
        <v>0</v>
      </c>
      <c r="H1162" s="106" t="b">
        <v>0</v>
      </c>
      <c r="I1162" s="106" t="b">
        <v>0</v>
      </c>
      <c r="J1162" s="106" t="b">
        <v>0</v>
      </c>
      <c r="K1162" s="106" t="b">
        <v>0</v>
      </c>
      <c r="L1162" s="106" t="b">
        <v>0</v>
      </c>
    </row>
    <row r="1163" spans="1:12" ht="15">
      <c r="A1163" s="108" t="s">
        <v>818</v>
      </c>
      <c r="B1163" s="106" t="s">
        <v>515</v>
      </c>
      <c r="C1163" s="106">
        <v>2</v>
      </c>
      <c r="D1163" s="110">
        <v>0.0007360691005500502</v>
      </c>
      <c r="E1163" s="110">
        <v>2.361373647212938</v>
      </c>
      <c r="F1163" s="106" t="s">
        <v>437</v>
      </c>
      <c r="G1163" s="106" t="b">
        <v>0</v>
      </c>
      <c r="H1163" s="106" t="b">
        <v>0</v>
      </c>
      <c r="I1163" s="106" t="b">
        <v>0</v>
      </c>
      <c r="J1163" s="106" t="b">
        <v>0</v>
      </c>
      <c r="K1163" s="106" t="b">
        <v>0</v>
      </c>
      <c r="L1163" s="106" t="b">
        <v>0</v>
      </c>
    </row>
    <row r="1164" spans="1:12" ht="15">
      <c r="A1164" s="108" t="s">
        <v>1130</v>
      </c>
      <c r="B1164" s="106" t="s">
        <v>471</v>
      </c>
      <c r="C1164" s="106">
        <v>2</v>
      </c>
      <c r="D1164" s="110">
        <v>0.0007360691005500502</v>
      </c>
      <c r="E1164" s="110">
        <v>2.009191129101575</v>
      </c>
      <c r="F1164" s="106" t="s">
        <v>437</v>
      </c>
      <c r="G1164" s="106" t="b">
        <v>0</v>
      </c>
      <c r="H1164" s="106" t="b">
        <v>0</v>
      </c>
      <c r="I1164" s="106" t="b">
        <v>0</v>
      </c>
      <c r="J1164" s="106" t="b">
        <v>0</v>
      </c>
      <c r="K1164" s="106" t="b">
        <v>0</v>
      </c>
      <c r="L1164" s="106" t="b">
        <v>0</v>
      </c>
    </row>
    <row r="1165" spans="1:12" ht="15">
      <c r="A1165" s="108" t="s">
        <v>477</v>
      </c>
      <c r="B1165" s="106" t="s">
        <v>494</v>
      </c>
      <c r="C1165" s="106">
        <v>14</v>
      </c>
      <c r="D1165" s="110">
        <v>0.0023619551196486276</v>
      </c>
      <c r="E1165" s="110">
        <v>1.8254591760740468</v>
      </c>
      <c r="F1165" s="106" t="s">
        <v>438</v>
      </c>
      <c r="G1165" s="106" t="b">
        <v>0</v>
      </c>
      <c r="H1165" s="106" t="b">
        <v>0</v>
      </c>
      <c r="I1165" s="106" t="b">
        <v>0</v>
      </c>
      <c r="J1165" s="106" t="b">
        <v>0</v>
      </c>
      <c r="K1165" s="106" t="b">
        <v>0</v>
      </c>
      <c r="L1165" s="106" t="b">
        <v>0</v>
      </c>
    </row>
    <row r="1166" spans="1:12" ht="15">
      <c r="A1166" s="108" t="s">
        <v>512</v>
      </c>
      <c r="B1166" s="106" t="s">
        <v>575</v>
      </c>
      <c r="C1166" s="106">
        <v>12</v>
      </c>
      <c r="D1166" s="110">
        <v>0.0034064916989302862</v>
      </c>
      <c r="E1166" s="110">
        <v>2.314814887210721</v>
      </c>
      <c r="F1166" s="106" t="s">
        <v>438</v>
      </c>
      <c r="G1166" s="106" t="b">
        <v>0</v>
      </c>
      <c r="H1166" s="106" t="b">
        <v>0</v>
      </c>
      <c r="I1166" s="106" t="b">
        <v>0</v>
      </c>
      <c r="J1166" s="106" t="b">
        <v>0</v>
      </c>
      <c r="K1166" s="106" t="b">
        <v>0</v>
      </c>
      <c r="L1166" s="106" t="b">
        <v>0</v>
      </c>
    </row>
    <row r="1167" spans="1:12" ht="15">
      <c r="A1167" s="108" t="s">
        <v>462</v>
      </c>
      <c r="B1167" s="106" t="s">
        <v>458</v>
      </c>
      <c r="C1167" s="106">
        <v>10</v>
      </c>
      <c r="D1167" s="110">
        <v>0.0021121440101175477</v>
      </c>
      <c r="E1167" s="110">
        <v>0.6564218609315968</v>
      </c>
      <c r="F1167" s="106" t="s">
        <v>438</v>
      </c>
      <c r="G1167" s="106" t="b">
        <v>0</v>
      </c>
      <c r="H1167" s="106" t="b">
        <v>0</v>
      </c>
      <c r="I1167" s="106" t="b">
        <v>0</v>
      </c>
      <c r="J1167" s="106" t="b">
        <v>0</v>
      </c>
      <c r="K1167" s="106" t="b">
        <v>0</v>
      </c>
      <c r="L1167" s="106" t="b">
        <v>0</v>
      </c>
    </row>
    <row r="1168" spans="1:12" ht="15">
      <c r="A1168" s="108" t="s">
        <v>468</v>
      </c>
      <c r="B1168" s="106" t="s">
        <v>463</v>
      </c>
      <c r="C1168" s="106">
        <v>9</v>
      </c>
      <c r="D1168" s="110">
        <v>0.0015183997197741178</v>
      </c>
      <c r="E1168" s="110">
        <v>1.5346576541294787</v>
      </c>
      <c r="F1168" s="106" t="s">
        <v>438</v>
      </c>
      <c r="G1168" s="106" t="b">
        <v>0</v>
      </c>
      <c r="H1168" s="106" t="b">
        <v>0</v>
      </c>
      <c r="I1168" s="106" t="b">
        <v>0</v>
      </c>
      <c r="J1168" s="106" t="b">
        <v>0</v>
      </c>
      <c r="K1168" s="106" t="b">
        <v>0</v>
      </c>
      <c r="L1168" s="106" t="b">
        <v>0</v>
      </c>
    </row>
    <row r="1169" spans="1:12" ht="15">
      <c r="A1169" s="108" t="s">
        <v>468</v>
      </c>
      <c r="B1169" s="106" t="s">
        <v>485</v>
      </c>
      <c r="C1169" s="106">
        <v>8</v>
      </c>
      <c r="D1169" s="110">
        <v>0.0009213058261543084</v>
      </c>
      <c r="E1169" s="110">
        <v>1.9136298237255362</v>
      </c>
      <c r="F1169" s="106" t="s">
        <v>438</v>
      </c>
      <c r="G1169" s="106" t="b">
        <v>0</v>
      </c>
      <c r="H1169" s="106" t="b">
        <v>0</v>
      </c>
      <c r="I1169" s="106" t="b">
        <v>0</v>
      </c>
      <c r="J1169" s="106" t="b">
        <v>0</v>
      </c>
      <c r="K1169" s="106" t="b">
        <v>0</v>
      </c>
      <c r="L1169" s="106" t="b">
        <v>0</v>
      </c>
    </row>
    <row r="1170" spans="1:12" ht="15">
      <c r="A1170" s="108" t="s">
        <v>575</v>
      </c>
      <c r="B1170" s="106" t="s">
        <v>467</v>
      </c>
      <c r="C1170" s="106">
        <v>7</v>
      </c>
      <c r="D1170" s="110">
        <v>0.0019871201577093336</v>
      </c>
      <c r="E1170" s="110">
        <v>1.6109096651991899</v>
      </c>
      <c r="F1170" s="106" t="s">
        <v>438</v>
      </c>
      <c r="G1170" s="106" t="b">
        <v>0</v>
      </c>
      <c r="H1170" s="106" t="b">
        <v>0</v>
      </c>
      <c r="I1170" s="106" t="b">
        <v>0</v>
      </c>
      <c r="J1170" s="106" t="b">
        <v>0</v>
      </c>
      <c r="K1170" s="106" t="b">
        <v>0</v>
      </c>
      <c r="L1170" s="106" t="b">
        <v>0</v>
      </c>
    </row>
    <row r="1171" spans="1:12" ht="15">
      <c r="A1171" s="108" t="s">
        <v>458</v>
      </c>
      <c r="B1171" s="106" t="s">
        <v>503</v>
      </c>
      <c r="C1171" s="106">
        <v>6</v>
      </c>
      <c r="D1171" s="110">
        <v>0.0010122664798494117</v>
      </c>
      <c r="E1171" s="110">
        <v>1.1401736945502725</v>
      </c>
      <c r="F1171" s="106" t="s">
        <v>438</v>
      </c>
      <c r="G1171" s="106" t="b">
        <v>0</v>
      </c>
      <c r="H1171" s="106" t="b">
        <v>0</v>
      </c>
      <c r="I1171" s="106" t="b">
        <v>0</v>
      </c>
      <c r="J1171" s="106" t="b">
        <v>0</v>
      </c>
      <c r="K1171" s="106" t="b">
        <v>0</v>
      </c>
      <c r="L1171" s="106" t="b">
        <v>0</v>
      </c>
    </row>
    <row r="1172" spans="1:12" ht="15">
      <c r="A1172" s="108" t="s">
        <v>467</v>
      </c>
      <c r="B1172" s="106" t="s">
        <v>458</v>
      </c>
      <c r="C1172" s="106">
        <v>6</v>
      </c>
      <c r="D1172" s="110">
        <v>0.0012672864060705286</v>
      </c>
      <c r="E1172" s="110">
        <v>0.4832650352149651</v>
      </c>
      <c r="F1172" s="106" t="s">
        <v>438</v>
      </c>
      <c r="G1172" s="106" t="b">
        <v>0</v>
      </c>
      <c r="H1172" s="106" t="b">
        <v>0</v>
      </c>
      <c r="I1172" s="106" t="b">
        <v>0</v>
      </c>
      <c r="J1172" s="106" t="b">
        <v>0</v>
      </c>
      <c r="K1172" s="106" t="b">
        <v>0</v>
      </c>
      <c r="L1172" s="106" t="b">
        <v>0</v>
      </c>
    </row>
    <row r="1173" spans="1:12" ht="15">
      <c r="A1173" s="108" t="s">
        <v>460</v>
      </c>
      <c r="B1173" s="106" t="s">
        <v>270</v>
      </c>
      <c r="C1173" s="106">
        <v>6</v>
      </c>
      <c r="D1173" s="110">
        <v>0.0006909793696157312</v>
      </c>
      <c r="E1173" s="110">
        <v>1.0116188297902322</v>
      </c>
      <c r="F1173" s="106" t="s">
        <v>438</v>
      </c>
      <c r="G1173" s="106" t="b">
        <v>0</v>
      </c>
      <c r="H1173" s="106" t="b">
        <v>0</v>
      </c>
      <c r="I1173" s="106" t="b">
        <v>0</v>
      </c>
      <c r="J1173" s="106" t="b">
        <v>0</v>
      </c>
      <c r="K1173" s="106" t="b">
        <v>0</v>
      </c>
      <c r="L1173" s="106" t="b">
        <v>0</v>
      </c>
    </row>
    <row r="1174" spans="1:12" ht="15">
      <c r="A1174" s="108" t="s">
        <v>458</v>
      </c>
      <c r="B1174" s="106" t="s">
        <v>270</v>
      </c>
      <c r="C1174" s="106">
        <v>5</v>
      </c>
      <c r="D1174" s="110">
        <v>0.0005758161413464426</v>
      </c>
      <c r="E1174" s="110">
        <v>0.6186333000421971</v>
      </c>
      <c r="F1174" s="106" t="s">
        <v>438</v>
      </c>
      <c r="G1174" s="106" t="b">
        <v>0</v>
      </c>
      <c r="H1174" s="106" t="b">
        <v>0</v>
      </c>
      <c r="I1174" s="106" t="b">
        <v>0</v>
      </c>
      <c r="J1174" s="106" t="b">
        <v>0</v>
      </c>
      <c r="K1174" s="106" t="b">
        <v>0</v>
      </c>
      <c r="L1174" s="106" t="b">
        <v>0</v>
      </c>
    </row>
    <row r="1175" spans="1:12" ht="15">
      <c r="A1175" s="108" t="s">
        <v>493</v>
      </c>
      <c r="B1175" s="106" t="s">
        <v>467</v>
      </c>
      <c r="C1175" s="106">
        <v>5</v>
      </c>
      <c r="D1175" s="110">
        <v>0.0010560720050587738</v>
      </c>
      <c r="E1175" s="110">
        <v>1.3135139541903027</v>
      </c>
      <c r="F1175" s="106" t="s">
        <v>438</v>
      </c>
      <c r="G1175" s="106" t="b">
        <v>0</v>
      </c>
      <c r="H1175" s="106" t="b">
        <v>0</v>
      </c>
      <c r="I1175" s="106" t="b">
        <v>0</v>
      </c>
      <c r="J1175" s="106" t="b">
        <v>0</v>
      </c>
      <c r="K1175" s="106" t="b">
        <v>0</v>
      </c>
      <c r="L1175" s="106" t="b">
        <v>0</v>
      </c>
    </row>
    <row r="1176" spans="1:12" ht="15">
      <c r="A1176" s="108" t="s">
        <v>477</v>
      </c>
      <c r="B1176" s="106" t="s">
        <v>512</v>
      </c>
      <c r="C1176" s="106">
        <v>5</v>
      </c>
      <c r="D1176" s="110">
        <v>0.0014193715412209526</v>
      </c>
      <c r="E1176" s="110">
        <v>1.5086349132268337</v>
      </c>
      <c r="F1176" s="106" t="s">
        <v>438</v>
      </c>
      <c r="G1176" s="106" t="b">
        <v>0</v>
      </c>
      <c r="H1176" s="106" t="b">
        <v>0</v>
      </c>
      <c r="I1176" s="106" t="b">
        <v>0</v>
      </c>
      <c r="J1176" s="106" t="b">
        <v>0</v>
      </c>
      <c r="K1176" s="106" t="b">
        <v>0</v>
      </c>
      <c r="L1176" s="106" t="b">
        <v>0</v>
      </c>
    </row>
    <row r="1177" spans="1:12" ht="15">
      <c r="A1177" s="108" t="s">
        <v>462</v>
      </c>
      <c r="B1177" s="106" t="s">
        <v>459</v>
      </c>
      <c r="C1177" s="106">
        <v>5</v>
      </c>
      <c r="D1177" s="110">
        <v>0.0010560720050587738</v>
      </c>
      <c r="E1177" s="110">
        <v>0.5129997186292837</v>
      </c>
      <c r="F1177" s="106" t="s">
        <v>438</v>
      </c>
      <c r="G1177" s="106" t="b">
        <v>0</v>
      </c>
      <c r="H1177" s="106" t="b">
        <v>0</v>
      </c>
      <c r="I1177" s="106" t="b">
        <v>0</v>
      </c>
      <c r="J1177" s="106" t="b">
        <v>0</v>
      </c>
      <c r="K1177" s="106" t="b">
        <v>0</v>
      </c>
      <c r="L1177" s="106" t="b">
        <v>0</v>
      </c>
    </row>
    <row r="1178" spans="1:12" ht="15">
      <c r="A1178" s="108" t="s">
        <v>703</v>
      </c>
      <c r="B1178" s="106" t="s">
        <v>704</v>
      </c>
      <c r="C1178" s="106">
        <v>5</v>
      </c>
      <c r="D1178" s="110">
        <v>0.0014193715412209526</v>
      </c>
      <c r="E1178" s="110">
        <v>2.9168748785386835</v>
      </c>
      <c r="F1178" s="106" t="s">
        <v>438</v>
      </c>
      <c r="G1178" s="106" t="b">
        <v>0</v>
      </c>
      <c r="H1178" s="106" t="b">
        <v>0</v>
      </c>
      <c r="I1178" s="106" t="b">
        <v>0</v>
      </c>
      <c r="J1178" s="106" t="b">
        <v>0</v>
      </c>
      <c r="K1178" s="106" t="b">
        <v>0</v>
      </c>
      <c r="L1178" s="106" t="b">
        <v>0</v>
      </c>
    </row>
    <row r="1179" spans="1:12" ht="15">
      <c r="A1179" s="108" t="s">
        <v>610</v>
      </c>
      <c r="B1179" s="106" t="s">
        <v>573</v>
      </c>
      <c r="C1179" s="106">
        <v>5</v>
      </c>
      <c r="D1179" s="110">
        <v>0.0006927724688965952</v>
      </c>
      <c r="E1179" s="110">
        <v>2.273422202052496</v>
      </c>
      <c r="F1179" s="106" t="s">
        <v>438</v>
      </c>
      <c r="G1179" s="106" t="b">
        <v>0</v>
      </c>
      <c r="H1179" s="106" t="b">
        <v>0</v>
      </c>
      <c r="I1179" s="106" t="b">
        <v>0</v>
      </c>
      <c r="J1179" s="106" t="b">
        <v>0</v>
      </c>
      <c r="K1179" s="106" t="b">
        <v>0</v>
      </c>
      <c r="L1179" s="106" t="b">
        <v>0</v>
      </c>
    </row>
    <row r="1180" spans="1:12" ht="15">
      <c r="A1180" s="108" t="s">
        <v>561</v>
      </c>
      <c r="B1180" s="106" t="s">
        <v>670</v>
      </c>
      <c r="C1180" s="106">
        <v>4</v>
      </c>
      <c r="D1180" s="110">
        <v>0.0006748443198996079</v>
      </c>
      <c r="E1180" s="110">
        <v>2.439753623819021</v>
      </c>
      <c r="F1180" s="106" t="s">
        <v>438</v>
      </c>
      <c r="G1180" s="106" t="b">
        <v>0</v>
      </c>
      <c r="H1180" s="106" t="b">
        <v>0</v>
      </c>
      <c r="I1180" s="106" t="b">
        <v>0</v>
      </c>
      <c r="J1180" s="106" t="b">
        <v>0</v>
      </c>
      <c r="K1180" s="106" t="b">
        <v>0</v>
      </c>
      <c r="L1180" s="106" t="b">
        <v>0</v>
      </c>
    </row>
    <row r="1181" spans="1:12" ht="15">
      <c r="A1181" s="108" t="s">
        <v>459</v>
      </c>
      <c r="B1181" s="106" t="s">
        <v>491</v>
      </c>
      <c r="C1181" s="106">
        <v>4</v>
      </c>
      <c r="D1181" s="110">
        <v>0.0006748443198996079</v>
      </c>
      <c r="E1181" s="110">
        <v>1.4574823907794525</v>
      </c>
      <c r="F1181" s="106" t="s">
        <v>438</v>
      </c>
      <c r="G1181" s="106" t="b">
        <v>0</v>
      </c>
      <c r="H1181" s="106" t="b">
        <v>0</v>
      </c>
      <c r="I1181" s="106" t="b">
        <v>0</v>
      </c>
      <c r="J1181" s="106" t="b">
        <v>0</v>
      </c>
      <c r="K1181" s="106" t="b">
        <v>0</v>
      </c>
      <c r="L1181" s="106" t="b">
        <v>0</v>
      </c>
    </row>
    <row r="1182" spans="1:12" ht="15">
      <c r="A1182" s="108" t="s">
        <v>467</v>
      </c>
      <c r="B1182" s="106" t="s">
        <v>512</v>
      </c>
      <c r="C1182" s="106">
        <v>4</v>
      </c>
      <c r="D1182" s="110">
        <v>0.001135497232976762</v>
      </c>
      <c r="E1182" s="110">
        <v>1.146022866896539</v>
      </c>
      <c r="F1182" s="106" t="s">
        <v>438</v>
      </c>
      <c r="G1182" s="106" t="b">
        <v>0</v>
      </c>
      <c r="H1182" s="106" t="b">
        <v>0</v>
      </c>
      <c r="I1182" s="106" t="b">
        <v>0</v>
      </c>
      <c r="J1182" s="106" t="b">
        <v>0</v>
      </c>
      <c r="K1182" s="106" t="b">
        <v>0</v>
      </c>
      <c r="L1182" s="106" t="b">
        <v>0</v>
      </c>
    </row>
    <row r="1183" spans="1:12" ht="15">
      <c r="A1183" s="108" t="s">
        <v>490</v>
      </c>
      <c r="B1183" s="106" t="s">
        <v>674</v>
      </c>
      <c r="C1183" s="106">
        <v>4</v>
      </c>
      <c r="D1183" s="110">
        <v>0.001135497232976762</v>
      </c>
      <c r="E1183" s="110">
        <v>2.4117249002187773</v>
      </c>
      <c r="F1183" s="106" t="s">
        <v>438</v>
      </c>
      <c r="G1183" s="106" t="b">
        <v>0</v>
      </c>
      <c r="H1183" s="106" t="b">
        <v>0</v>
      </c>
      <c r="I1183" s="106" t="b">
        <v>0</v>
      </c>
      <c r="J1183" s="106" t="b">
        <v>0</v>
      </c>
      <c r="K1183" s="106" t="b">
        <v>0</v>
      </c>
      <c r="L1183" s="106" t="b">
        <v>0</v>
      </c>
    </row>
    <row r="1184" spans="1:12" ht="15">
      <c r="A1184" s="108" t="s">
        <v>674</v>
      </c>
      <c r="B1184" s="106" t="s">
        <v>493</v>
      </c>
      <c r="C1184" s="106">
        <v>4</v>
      </c>
      <c r="D1184" s="110">
        <v>0.001135497232976762</v>
      </c>
      <c r="E1184" s="110">
        <v>2.385395961496428</v>
      </c>
      <c r="F1184" s="106" t="s">
        <v>438</v>
      </c>
      <c r="G1184" s="106" t="b">
        <v>0</v>
      </c>
      <c r="H1184" s="106" t="b">
        <v>0</v>
      </c>
      <c r="I1184" s="106" t="b">
        <v>0</v>
      </c>
      <c r="J1184" s="106" t="b">
        <v>0</v>
      </c>
      <c r="K1184" s="106" t="b">
        <v>0</v>
      </c>
      <c r="L1184" s="106" t="b">
        <v>0</v>
      </c>
    </row>
    <row r="1185" spans="1:12" ht="15">
      <c r="A1185" s="108" t="s">
        <v>484</v>
      </c>
      <c r="B1185" s="106" t="s">
        <v>692</v>
      </c>
      <c r="C1185" s="106">
        <v>4</v>
      </c>
      <c r="D1185" s="110">
        <v>0.0008448576040470192</v>
      </c>
      <c r="E1185" s="110">
        <v>2.661602373435377</v>
      </c>
      <c r="F1185" s="106" t="s">
        <v>438</v>
      </c>
      <c r="G1185" s="106" t="b">
        <v>0</v>
      </c>
      <c r="H1185" s="106" t="b">
        <v>0</v>
      </c>
      <c r="I1185" s="106" t="b">
        <v>0</v>
      </c>
      <c r="J1185" s="106" t="b">
        <v>0</v>
      </c>
      <c r="K1185" s="106" t="b">
        <v>0</v>
      </c>
      <c r="L1185" s="106" t="b">
        <v>0</v>
      </c>
    </row>
    <row r="1186" spans="1:12" ht="15">
      <c r="A1186" s="108" t="s">
        <v>692</v>
      </c>
      <c r="B1186" s="106" t="s">
        <v>496</v>
      </c>
      <c r="C1186" s="106">
        <v>4</v>
      </c>
      <c r="D1186" s="110">
        <v>0.0008448576040470192</v>
      </c>
      <c r="E1186" s="110">
        <v>2.5019015305678654</v>
      </c>
      <c r="F1186" s="106" t="s">
        <v>438</v>
      </c>
      <c r="G1186" s="106" t="b">
        <v>0</v>
      </c>
      <c r="H1186" s="106" t="b">
        <v>0</v>
      </c>
      <c r="I1186" s="106" t="b">
        <v>0</v>
      </c>
      <c r="J1186" s="106" t="b">
        <v>0</v>
      </c>
      <c r="K1186" s="106" t="b">
        <v>0</v>
      </c>
      <c r="L1186" s="106" t="b">
        <v>0</v>
      </c>
    </row>
    <row r="1187" spans="1:12" ht="15">
      <c r="A1187" s="108" t="s">
        <v>458</v>
      </c>
      <c r="B1187" s="106" t="s">
        <v>477</v>
      </c>
      <c r="C1187" s="106">
        <v>4</v>
      </c>
      <c r="D1187" s="110">
        <v>0.0008448576040470192</v>
      </c>
      <c r="E1187" s="110">
        <v>0.572875809481522</v>
      </c>
      <c r="F1187" s="106" t="s">
        <v>438</v>
      </c>
      <c r="G1187" s="106" t="b">
        <v>0</v>
      </c>
      <c r="H1187" s="106" t="b">
        <v>0</v>
      </c>
      <c r="I1187" s="106" t="b">
        <v>0</v>
      </c>
      <c r="J1187" s="106" t="b">
        <v>0</v>
      </c>
      <c r="K1187" s="106" t="b">
        <v>0</v>
      </c>
      <c r="L1187" s="106" t="b">
        <v>0</v>
      </c>
    </row>
    <row r="1188" spans="1:12" ht="15">
      <c r="A1188" s="108" t="s">
        <v>707</v>
      </c>
      <c r="B1188" s="106" t="s">
        <v>467</v>
      </c>
      <c r="C1188" s="106">
        <v>4</v>
      </c>
      <c r="D1188" s="110">
        <v>0.0008448576040470192</v>
      </c>
      <c r="E1188" s="110">
        <v>1.6689016121768767</v>
      </c>
      <c r="F1188" s="106" t="s">
        <v>438</v>
      </c>
      <c r="G1188" s="106" t="b">
        <v>0</v>
      </c>
      <c r="H1188" s="106" t="b">
        <v>0</v>
      </c>
      <c r="I1188" s="106" t="b">
        <v>0</v>
      </c>
      <c r="J1188" s="106" t="b">
        <v>0</v>
      </c>
      <c r="K1188" s="106" t="b">
        <v>0</v>
      </c>
      <c r="L1188" s="106" t="b">
        <v>0</v>
      </c>
    </row>
    <row r="1189" spans="1:12" ht="15">
      <c r="A1189" s="108" t="s">
        <v>462</v>
      </c>
      <c r="B1189" s="106" t="s">
        <v>460</v>
      </c>
      <c r="C1189" s="106">
        <v>4</v>
      </c>
      <c r="D1189" s="110">
        <v>0.0006748443198996079</v>
      </c>
      <c r="E1189" s="110">
        <v>0.5722861359599694</v>
      </c>
      <c r="F1189" s="106" t="s">
        <v>438</v>
      </c>
      <c r="G1189" s="106" t="b">
        <v>0</v>
      </c>
      <c r="H1189" s="106" t="b">
        <v>0</v>
      </c>
      <c r="I1189" s="106" t="b">
        <v>0</v>
      </c>
      <c r="J1189" s="106" t="b">
        <v>0</v>
      </c>
      <c r="K1189" s="106" t="b">
        <v>0</v>
      </c>
      <c r="L1189" s="106" t="b">
        <v>0</v>
      </c>
    </row>
    <row r="1190" spans="1:12" ht="15">
      <c r="A1190" s="108" t="s">
        <v>562</v>
      </c>
      <c r="B1190" s="106" t="s">
        <v>463</v>
      </c>
      <c r="C1190" s="106">
        <v>4</v>
      </c>
      <c r="D1190" s="110">
        <v>0.0006748443198996079</v>
      </c>
      <c r="E1190" s="110">
        <v>1.9748668255163702</v>
      </c>
      <c r="F1190" s="106" t="s">
        <v>438</v>
      </c>
      <c r="G1190" s="106" t="b">
        <v>0</v>
      </c>
      <c r="H1190" s="106" t="b">
        <v>0</v>
      </c>
      <c r="I1190" s="106" t="b">
        <v>0</v>
      </c>
      <c r="J1190" s="106" t="b">
        <v>0</v>
      </c>
      <c r="K1190" s="106" t="b">
        <v>0</v>
      </c>
      <c r="L1190" s="106" t="b">
        <v>0</v>
      </c>
    </row>
    <row r="1191" spans="1:12" ht="15">
      <c r="A1191" s="108" t="s">
        <v>458</v>
      </c>
      <c r="B1191" s="106" t="s">
        <v>534</v>
      </c>
      <c r="C1191" s="106">
        <v>4</v>
      </c>
      <c r="D1191" s="110">
        <v>0.0008448576040470192</v>
      </c>
      <c r="E1191" s="110">
        <v>0.9988445417538031</v>
      </c>
      <c r="F1191" s="106" t="s">
        <v>438</v>
      </c>
      <c r="G1191" s="106" t="b">
        <v>0</v>
      </c>
      <c r="H1191" s="106" t="b">
        <v>0</v>
      </c>
      <c r="I1191" s="106" t="b">
        <v>0</v>
      </c>
      <c r="J1191" s="106" t="b">
        <v>0</v>
      </c>
      <c r="K1191" s="106" t="b">
        <v>0</v>
      </c>
      <c r="L1191" s="106" t="b">
        <v>0</v>
      </c>
    </row>
    <row r="1192" spans="1:12" ht="15">
      <c r="A1192" s="108" t="s">
        <v>528</v>
      </c>
      <c r="B1192" s="106" t="s">
        <v>590</v>
      </c>
      <c r="C1192" s="106">
        <v>4</v>
      </c>
      <c r="D1192" s="110">
        <v>0.001135497232976762</v>
      </c>
      <c r="E1192" s="110">
        <v>2.6738368298523887</v>
      </c>
      <c r="F1192" s="106" t="s">
        <v>438</v>
      </c>
      <c r="G1192" s="106" t="b">
        <v>0</v>
      </c>
      <c r="H1192" s="106" t="b">
        <v>0</v>
      </c>
      <c r="I1192" s="106" t="b">
        <v>0</v>
      </c>
      <c r="J1192" s="106" t="b">
        <v>0</v>
      </c>
      <c r="K1192" s="106" t="b">
        <v>0</v>
      </c>
      <c r="L1192" s="106" t="b">
        <v>0</v>
      </c>
    </row>
    <row r="1193" spans="1:12" ht="15">
      <c r="A1193" s="108" t="s">
        <v>481</v>
      </c>
      <c r="B1193" s="106" t="s">
        <v>483</v>
      </c>
      <c r="C1193" s="106">
        <v>3</v>
      </c>
      <c r="D1193" s="110">
        <v>0.0005061332399247058</v>
      </c>
      <c r="E1193" s="110">
        <v>1.6864259571604094</v>
      </c>
      <c r="F1193" s="106" t="s">
        <v>438</v>
      </c>
      <c r="G1193" s="106" t="b">
        <v>0</v>
      </c>
      <c r="H1193" s="106" t="b">
        <v>0</v>
      </c>
      <c r="I1193" s="106" t="b">
        <v>0</v>
      </c>
      <c r="J1193" s="106" t="b">
        <v>0</v>
      </c>
      <c r="K1193" s="106" t="b">
        <v>0</v>
      </c>
      <c r="L1193" s="106" t="b">
        <v>0</v>
      </c>
    </row>
    <row r="1194" spans="1:12" ht="15">
      <c r="A1194" s="108" t="s">
        <v>270</v>
      </c>
      <c r="B1194" s="106" t="s">
        <v>553</v>
      </c>
      <c r="C1194" s="106">
        <v>3</v>
      </c>
      <c r="D1194" s="110">
        <v>0.0008516229247325716</v>
      </c>
      <c r="E1194" s="110">
        <v>1.8499280889080703</v>
      </c>
      <c r="F1194" s="106" t="s">
        <v>438</v>
      </c>
      <c r="G1194" s="106" t="b">
        <v>0</v>
      </c>
      <c r="H1194" s="106" t="b">
        <v>0</v>
      </c>
      <c r="I1194" s="106" t="b">
        <v>0</v>
      </c>
      <c r="J1194" s="106" t="b">
        <v>0</v>
      </c>
      <c r="K1194" s="106" t="b">
        <v>0</v>
      </c>
      <c r="L1194" s="106" t="b">
        <v>0</v>
      </c>
    </row>
    <row r="1195" spans="1:12" ht="15">
      <c r="A1195" s="108" t="s">
        <v>792</v>
      </c>
      <c r="B1195" s="106" t="s">
        <v>586</v>
      </c>
      <c r="C1195" s="106">
        <v>3</v>
      </c>
      <c r="D1195" s="110">
        <v>0.0006336432030352643</v>
      </c>
      <c r="E1195" s="110">
        <v>3.1387236281550397</v>
      </c>
      <c r="F1195" s="106" t="s">
        <v>438</v>
      </c>
      <c r="G1195" s="106" t="b">
        <v>0</v>
      </c>
      <c r="H1195" s="106" t="b">
        <v>0</v>
      </c>
      <c r="I1195" s="106" t="b">
        <v>0</v>
      </c>
      <c r="J1195" s="106" t="b">
        <v>0</v>
      </c>
      <c r="K1195" s="106" t="b">
        <v>0</v>
      </c>
      <c r="L1195" s="106" t="b">
        <v>0</v>
      </c>
    </row>
    <row r="1196" spans="1:12" ht="15">
      <c r="A1196" s="108" t="s">
        <v>458</v>
      </c>
      <c r="B1196" s="106" t="s">
        <v>563</v>
      </c>
      <c r="C1196" s="106">
        <v>3</v>
      </c>
      <c r="D1196" s="110">
        <v>0.0006336432030352643</v>
      </c>
      <c r="E1196" s="110">
        <v>1.1079890111788713</v>
      </c>
      <c r="F1196" s="106" t="s">
        <v>438</v>
      </c>
      <c r="G1196" s="106" t="b">
        <v>0</v>
      </c>
      <c r="H1196" s="106" t="b">
        <v>0</v>
      </c>
      <c r="I1196" s="106" t="b">
        <v>0</v>
      </c>
      <c r="J1196" s="106" t="b">
        <v>0</v>
      </c>
      <c r="K1196" s="106" t="b">
        <v>0</v>
      </c>
      <c r="L1196" s="106" t="b">
        <v>0</v>
      </c>
    </row>
    <row r="1197" spans="1:12" ht="15">
      <c r="A1197" s="108" t="s">
        <v>458</v>
      </c>
      <c r="B1197" s="106" t="s">
        <v>561</v>
      </c>
      <c r="C1197" s="106">
        <v>3</v>
      </c>
      <c r="D1197" s="110">
        <v>0.0005061332399247058</v>
      </c>
      <c r="E1197" s="110">
        <v>0.9530870511931281</v>
      </c>
      <c r="F1197" s="106" t="s">
        <v>438</v>
      </c>
      <c r="G1197" s="106" t="b">
        <v>0</v>
      </c>
      <c r="H1197" s="106" t="b">
        <v>0</v>
      </c>
      <c r="I1197" s="106" t="b">
        <v>0</v>
      </c>
      <c r="J1197" s="106" t="b">
        <v>0</v>
      </c>
      <c r="K1197" s="106" t="b">
        <v>0</v>
      </c>
      <c r="L1197" s="106" t="b">
        <v>0</v>
      </c>
    </row>
    <row r="1198" spans="1:12" ht="15">
      <c r="A1198" s="108" t="s">
        <v>513</v>
      </c>
      <c r="B1198" s="106" t="s">
        <v>459</v>
      </c>
      <c r="C1198" s="106">
        <v>3</v>
      </c>
      <c r="D1198" s="110">
        <v>0.0005061332399247058</v>
      </c>
      <c r="E1198" s="110">
        <v>1.6335736498351336</v>
      </c>
      <c r="F1198" s="106" t="s">
        <v>438</v>
      </c>
      <c r="G1198" s="106" t="b">
        <v>0</v>
      </c>
      <c r="H1198" s="106" t="b">
        <v>0</v>
      </c>
      <c r="I1198" s="106" t="b">
        <v>0</v>
      </c>
      <c r="J1198" s="106" t="b">
        <v>0</v>
      </c>
      <c r="K1198" s="106" t="b">
        <v>0</v>
      </c>
      <c r="L1198" s="106" t="b">
        <v>0</v>
      </c>
    </row>
    <row r="1199" spans="1:12" ht="15">
      <c r="A1199" s="108" t="s">
        <v>581</v>
      </c>
      <c r="B1199" s="106" t="s">
        <v>580</v>
      </c>
      <c r="C1199" s="106">
        <v>3</v>
      </c>
      <c r="D1199" s="110">
        <v>0.0006336432030352643</v>
      </c>
      <c r="E1199" s="110">
        <v>2.8376936324910584</v>
      </c>
      <c r="F1199" s="106" t="s">
        <v>438</v>
      </c>
      <c r="G1199" s="106" t="b">
        <v>0</v>
      </c>
      <c r="H1199" s="106" t="b">
        <v>0</v>
      </c>
      <c r="I1199" s="106" t="b">
        <v>0</v>
      </c>
      <c r="J1199" s="106" t="b">
        <v>0</v>
      </c>
      <c r="K1199" s="106" t="b">
        <v>0</v>
      </c>
      <c r="L1199" s="106" t="b">
        <v>0</v>
      </c>
    </row>
    <row r="1200" spans="1:12" ht="15">
      <c r="A1200" s="108" t="s">
        <v>550</v>
      </c>
      <c r="B1200" s="106" t="s">
        <v>498</v>
      </c>
      <c r="C1200" s="106">
        <v>3</v>
      </c>
      <c r="D1200" s="110">
        <v>0.0006336432030352643</v>
      </c>
      <c r="E1200" s="110">
        <v>2.1387236281550397</v>
      </c>
      <c r="F1200" s="106" t="s">
        <v>438</v>
      </c>
      <c r="G1200" s="106" t="b">
        <v>0</v>
      </c>
      <c r="H1200" s="106" t="b">
        <v>0</v>
      </c>
      <c r="I1200" s="106" t="b">
        <v>0</v>
      </c>
      <c r="J1200" s="106" t="b">
        <v>0</v>
      </c>
      <c r="K1200" s="106" t="b">
        <v>0</v>
      </c>
      <c r="L1200" s="106" t="b">
        <v>0</v>
      </c>
    </row>
    <row r="1201" spans="1:12" ht="15">
      <c r="A1201" s="108" t="s">
        <v>813</v>
      </c>
      <c r="B1201" s="106" t="s">
        <v>690</v>
      </c>
      <c r="C1201" s="106">
        <v>3</v>
      </c>
      <c r="D1201" s="110">
        <v>0.0008516229247325716</v>
      </c>
      <c r="E1201" s="110">
        <v>2.7919361419303836</v>
      </c>
      <c r="F1201" s="106" t="s">
        <v>438</v>
      </c>
      <c r="G1201" s="106" t="b">
        <v>0</v>
      </c>
      <c r="H1201" s="106" t="b">
        <v>0</v>
      </c>
      <c r="I1201" s="106" t="b">
        <v>0</v>
      </c>
      <c r="J1201" s="106" t="b">
        <v>0</v>
      </c>
      <c r="K1201" s="106" t="b">
        <v>0</v>
      </c>
      <c r="L1201" s="106" t="b">
        <v>0</v>
      </c>
    </row>
    <row r="1202" spans="1:12" ht="15">
      <c r="A1202" s="108" t="s">
        <v>690</v>
      </c>
      <c r="B1202" s="106" t="s">
        <v>918</v>
      </c>
      <c r="C1202" s="106">
        <v>3</v>
      </c>
      <c r="D1202" s="110">
        <v>0.0008516229247325716</v>
      </c>
      <c r="E1202" s="110">
        <v>2.9168748785386835</v>
      </c>
      <c r="F1202" s="106" t="s">
        <v>438</v>
      </c>
      <c r="G1202" s="106" t="b">
        <v>0</v>
      </c>
      <c r="H1202" s="106" t="b">
        <v>0</v>
      </c>
      <c r="I1202" s="106" t="b">
        <v>0</v>
      </c>
      <c r="J1202" s="106" t="b">
        <v>0</v>
      </c>
      <c r="K1202" s="106" t="b">
        <v>0</v>
      </c>
      <c r="L1202" s="106" t="b">
        <v>0</v>
      </c>
    </row>
    <row r="1203" spans="1:12" ht="15">
      <c r="A1203" s="108" t="s">
        <v>532</v>
      </c>
      <c r="B1203" s="106" t="s">
        <v>509</v>
      </c>
      <c r="C1203" s="106">
        <v>3</v>
      </c>
      <c r="D1203" s="110">
        <v>0.0008516229247325716</v>
      </c>
      <c r="E1203" s="110">
        <v>1.934603645499115</v>
      </c>
      <c r="F1203" s="106" t="s">
        <v>438</v>
      </c>
      <c r="G1203" s="106" t="b">
        <v>0</v>
      </c>
      <c r="H1203" s="106" t="b">
        <v>0</v>
      </c>
      <c r="I1203" s="106" t="b">
        <v>0</v>
      </c>
      <c r="J1203" s="106" t="b">
        <v>0</v>
      </c>
      <c r="K1203" s="106" t="b">
        <v>0</v>
      </c>
      <c r="L1203" s="106" t="b">
        <v>0</v>
      </c>
    </row>
    <row r="1204" spans="1:12" ht="15">
      <c r="A1204" s="108" t="s">
        <v>509</v>
      </c>
      <c r="B1204" s="106" t="s">
        <v>467</v>
      </c>
      <c r="C1204" s="106">
        <v>3</v>
      </c>
      <c r="D1204" s="110">
        <v>0.0008516229247325716</v>
      </c>
      <c r="E1204" s="110">
        <v>1.0668416208489144</v>
      </c>
      <c r="F1204" s="106" t="s">
        <v>438</v>
      </c>
      <c r="G1204" s="106" t="b">
        <v>0</v>
      </c>
      <c r="H1204" s="106" t="b">
        <v>0</v>
      </c>
      <c r="I1204" s="106" t="b">
        <v>0</v>
      </c>
      <c r="J1204" s="106" t="b">
        <v>0</v>
      </c>
      <c r="K1204" s="106" t="b">
        <v>0</v>
      </c>
      <c r="L1204" s="106" t="b">
        <v>0</v>
      </c>
    </row>
    <row r="1205" spans="1:12" ht="15">
      <c r="A1205" s="108" t="s">
        <v>512</v>
      </c>
      <c r="B1205" s="106" t="s">
        <v>490</v>
      </c>
      <c r="C1205" s="106">
        <v>3</v>
      </c>
      <c r="D1205" s="110">
        <v>0.0008516229247325716</v>
      </c>
      <c r="E1205" s="110">
        <v>1.5878161592744586</v>
      </c>
      <c r="F1205" s="106" t="s">
        <v>438</v>
      </c>
      <c r="G1205" s="106" t="b">
        <v>0</v>
      </c>
      <c r="H1205" s="106" t="b">
        <v>0</v>
      </c>
      <c r="I1205" s="106" t="b">
        <v>0</v>
      </c>
      <c r="J1205" s="106" t="b">
        <v>0</v>
      </c>
      <c r="K1205" s="106" t="b">
        <v>0</v>
      </c>
      <c r="L1205" s="106" t="b">
        <v>0</v>
      </c>
    </row>
    <row r="1206" spans="1:12" ht="15">
      <c r="A1206" s="108" t="s">
        <v>509</v>
      </c>
      <c r="B1206" s="106" t="s">
        <v>493</v>
      </c>
      <c r="C1206" s="106">
        <v>3</v>
      </c>
      <c r="D1206" s="110">
        <v>0.0006336432030352643</v>
      </c>
      <c r="E1206" s="110">
        <v>1.6072447111127846</v>
      </c>
      <c r="F1206" s="106" t="s">
        <v>438</v>
      </c>
      <c r="G1206" s="106" t="b">
        <v>0</v>
      </c>
      <c r="H1206" s="106" t="b">
        <v>0</v>
      </c>
      <c r="I1206" s="106" t="b">
        <v>0</v>
      </c>
      <c r="J1206" s="106" t="b">
        <v>0</v>
      </c>
      <c r="K1206" s="106" t="b">
        <v>0</v>
      </c>
      <c r="L1206" s="106" t="b">
        <v>0</v>
      </c>
    </row>
    <row r="1207" spans="1:12" ht="15">
      <c r="A1207" s="108" t="s">
        <v>652</v>
      </c>
      <c r="B1207" s="106" t="s">
        <v>527</v>
      </c>
      <c r="C1207" s="106">
        <v>3</v>
      </c>
      <c r="D1207" s="110">
        <v>0.0006336432030352643</v>
      </c>
      <c r="E1207" s="110">
        <v>2.469716847196464</v>
      </c>
      <c r="F1207" s="106" t="s">
        <v>438</v>
      </c>
      <c r="G1207" s="106" t="b">
        <v>0</v>
      </c>
      <c r="H1207" s="106" t="b">
        <v>0</v>
      </c>
      <c r="I1207" s="106" t="b">
        <v>0</v>
      </c>
      <c r="J1207" s="106" t="b">
        <v>0</v>
      </c>
      <c r="K1207" s="106" t="b">
        <v>0</v>
      </c>
      <c r="L1207" s="106" t="b">
        <v>0</v>
      </c>
    </row>
    <row r="1208" spans="1:12" ht="15">
      <c r="A1208" s="108" t="s">
        <v>527</v>
      </c>
      <c r="B1208" s="106" t="s">
        <v>992</v>
      </c>
      <c r="C1208" s="106">
        <v>3</v>
      </c>
      <c r="D1208" s="110">
        <v>0.0006336432030352643</v>
      </c>
      <c r="E1208" s="110">
        <v>2.6458081062521455</v>
      </c>
      <c r="F1208" s="106" t="s">
        <v>438</v>
      </c>
      <c r="G1208" s="106" t="b">
        <v>0</v>
      </c>
      <c r="H1208" s="106" t="b">
        <v>0</v>
      </c>
      <c r="I1208" s="106" t="b">
        <v>0</v>
      </c>
      <c r="J1208" s="106" t="b">
        <v>0</v>
      </c>
      <c r="K1208" s="106" t="b">
        <v>0</v>
      </c>
      <c r="L1208" s="106" t="b">
        <v>0</v>
      </c>
    </row>
    <row r="1209" spans="1:12" ht="15">
      <c r="A1209" s="108" t="s">
        <v>575</v>
      </c>
      <c r="B1209" s="106" t="s">
        <v>993</v>
      </c>
      <c r="C1209" s="106">
        <v>3</v>
      </c>
      <c r="D1209" s="110">
        <v>0.0008516229247325716</v>
      </c>
      <c r="E1209" s="110">
        <v>2.4117249002187773</v>
      </c>
      <c r="F1209" s="106" t="s">
        <v>438</v>
      </c>
      <c r="G1209" s="106" t="b">
        <v>0</v>
      </c>
      <c r="H1209" s="106" t="b">
        <v>0</v>
      </c>
      <c r="I1209" s="106" t="b">
        <v>0</v>
      </c>
      <c r="J1209" s="106" t="b">
        <v>0</v>
      </c>
      <c r="K1209" s="106" t="b">
        <v>0</v>
      </c>
      <c r="L1209" s="106" t="b">
        <v>0</v>
      </c>
    </row>
    <row r="1210" spans="1:12" ht="15">
      <c r="A1210" s="108" t="s">
        <v>458</v>
      </c>
      <c r="B1210" s="106" t="s">
        <v>552</v>
      </c>
      <c r="C1210" s="106">
        <v>3</v>
      </c>
      <c r="D1210" s="110">
        <v>0.0006336432030352643</v>
      </c>
      <c r="E1210" s="110">
        <v>1.1079890111788713</v>
      </c>
      <c r="F1210" s="106" t="s">
        <v>438</v>
      </c>
      <c r="G1210" s="106" t="b">
        <v>0</v>
      </c>
      <c r="H1210" s="106" t="b">
        <v>0</v>
      </c>
      <c r="I1210" s="106" t="b">
        <v>0</v>
      </c>
      <c r="J1210" s="106" t="b">
        <v>0</v>
      </c>
      <c r="K1210" s="106" t="b">
        <v>0</v>
      </c>
      <c r="L1210" s="106" t="b">
        <v>0</v>
      </c>
    </row>
    <row r="1211" spans="1:12" ht="15">
      <c r="A1211" s="108" t="s">
        <v>458</v>
      </c>
      <c r="B1211" s="106" t="s">
        <v>841</v>
      </c>
      <c r="C1211" s="106">
        <v>3</v>
      </c>
      <c r="D1211" s="110">
        <v>0.0008516229247325716</v>
      </c>
      <c r="E1211" s="110">
        <v>1.4759657964734656</v>
      </c>
      <c r="F1211" s="106" t="s">
        <v>438</v>
      </c>
      <c r="G1211" s="106" t="b">
        <v>0</v>
      </c>
      <c r="H1211" s="106" t="b">
        <v>0</v>
      </c>
      <c r="I1211" s="106" t="b">
        <v>0</v>
      </c>
      <c r="J1211" s="106" t="b">
        <v>0</v>
      </c>
      <c r="K1211" s="106" t="b">
        <v>0</v>
      </c>
      <c r="L1211" s="106" t="b">
        <v>0</v>
      </c>
    </row>
    <row r="1212" spans="1:12" ht="15">
      <c r="A1212" s="108" t="s">
        <v>458</v>
      </c>
      <c r="B1212" s="106" t="s">
        <v>470</v>
      </c>
      <c r="C1212" s="106">
        <v>3</v>
      </c>
      <c r="D1212" s="110">
        <v>0.0006336432030352643</v>
      </c>
      <c r="E1212" s="110">
        <v>0.572875809481522</v>
      </c>
      <c r="F1212" s="106" t="s">
        <v>438</v>
      </c>
      <c r="G1212" s="106" t="b">
        <v>0</v>
      </c>
      <c r="H1212" s="106" t="b">
        <v>0</v>
      </c>
      <c r="I1212" s="106" t="b">
        <v>0</v>
      </c>
      <c r="J1212" s="106" t="b">
        <v>0</v>
      </c>
      <c r="K1212" s="106" t="b">
        <v>0</v>
      </c>
      <c r="L1212" s="106" t="b">
        <v>0</v>
      </c>
    </row>
    <row r="1213" spans="1:12" ht="15">
      <c r="A1213" s="108" t="s">
        <v>473</v>
      </c>
      <c r="B1213" s="106" t="s">
        <v>668</v>
      </c>
      <c r="C1213" s="106">
        <v>3</v>
      </c>
      <c r="D1213" s="110">
        <v>0.0006336432030352643</v>
      </c>
      <c r="E1213" s="110">
        <v>2.217904874202665</v>
      </c>
      <c r="F1213" s="106" t="s">
        <v>438</v>
      </c>
      <c r="G1213" s="106" t="b">
        <v>0</v>
      </c>
      <c r="H1213" s="106" t="b">
        <v>0</v>
      </c>
      <c r="I1213" s="106" t="b">
        <v>0</v>
      </c>
      <c r="J1213" s="106" t="b">
        <v>0</v>
      </c>
      <c r="K1213" s="106" t="b">
        <v>0</v>
      </c>
      <c r="L1213" s="106" t="b">
        <v>0</v>
      </c>
    </row>
    <row r="1214" spans="1:12" ht="15">
      <c r="A1214" s="108" t="s">
        <v>494</v>
      </c>
      <c r="B1214" s="106" t="s">
        <v>458</v>
      </c>
      <c r="C1214" s="106">
        <v>3</v>
      </c>
      <c r="D1214" s="110">
        <v>0.0006336432030352643</v>
      </c>
      <c r="E1214" s="110">
        <v>0.5217232870341407</v>
      </c>
      <c r="F1214" s="106" t="s">
        <v>438</v>
      </c>
      <c r="G1214" s="106" t="b">
        <v>0</v>
      </c>
      <c r="H1214" s="106" t="b">
        <v>0</v>
      </c>
      <c r="I1214" s="106" t="b">
        <v>0</v>
      </c>
      <c r="J1214" s="106" t="b">
        <v>0</v>
      </c>
      <c r="K1214" s="106" t="b">
        <v>0</v>
      </c>
      <c r="L1214" s="106" t="b">
        <v>0</v>
      </c>
    </row>
    <row r="1215" spans="1:12" ht="15">
      <c r="A1215" s="108" t="s">
        <v>578</v>
      </c>
      <c r="B1215" s="106" t="s">
        <v>723</v>
      </c>
      <c r="C1215" s="106">
        <v>3</v>
      </c>
      <c r="D1215" s="110">
        <v>0.0008516229247325716</v>
      </c>
      <c r="E1215" s="110">
        <v>2.6158448828747023</v>
      </c>
      <c r="F1215" s="106" t="s">
        <v>438</v>
      </c>
      <c r="G1215" s="106" t="b">
        <v>0</v>
      </c>
      <c r="H1215" s="106" t="b">
        <v>0</v>
      </c>
      <c r="I1215" s="106" t="b">
        <v>0</v>
      </c>
      <c r="J1215" s="106" t="b">
        <v>0</v>
      </c>
      <c r="K1215" s="106" t="b">
        <v>0</v>
      </c>
      <c r="L1215" s="106" t="b">
        <v>0</v>
      </c>
    </row>
    <row r="1216" spans="1:12" ht="15">
      <c r="A1216" s="108" t="s">
        <v>636</v>
      </c>
      <c r="B1216" s="106" t="s">
        <v>459</v>
      </c>
      <c r="C1216" s="106">
        <v>3</v>
      </c>
      <c r="D1216" s="110">
        <v>0.0006336432030352643</v>
      </c>
      <c r="E1216" s="110">
        <v>1.6335736498351336</v>
      </c>
      <c r="F1216" s="106" t="s">
        <v>438</v>
      </c>
      <c r="G1216" s="106" t="b">
        <v>0</v>
      </c>
      <c r="H1216" s="106" t="b">
        <v>0</v>
      </c>
      <c r="I1216" s="106" t="b">
        <v>0</v>
      </c>
      <c r="J1216" s="106" t="b">
        <v>0</v>
      </c>
      <c r="K1216" s="106" t="b">
        <v>0</v>
      </c>
      <c r="L1216" s="106" t="b">
        <v>0</v>
      </c>
    </row>
    <row r="1217" spans="1:12" ht="15">
      <c r="A1217" s="108" t="s">
        <v>459</v>
      </c>
      <c r="B1217" s="106" t="s">
        <v>484</v>
      </c>
      <c r="C1217" s="106">
        <v>3</v>
      </c>
      <c r="D1217" s="110">
        <v>0.0006336432030352643</v>
      </c>
      <c r="E1217" s="110">
        <v>1.1564523951154713</v>
      </c>
      <c r="F1217" s="106" t="s">
        <v>438</v>
      </c>
      <c r="G1217" s="106" t="b">
        <v>0</v>
      </c>
      <c r="H1217" s="106" t="b">
        <v>0</v>
      </c>
      <c r="I1217" s="106" t="b">
        <v>0</v>
      </c>
      <c r="J1217" s="106" t="b">
        <v>0</v>
      </c>
      <c r="K1217" s="106" t="b">
        <v>0</v>
      </c>
      <c r="L1217" s="106" t="b">
        <v>0</v>
      </c>
    </row>
    <row r="1218" spans="1:12" ht="15">
      <c r="A1218" s="108" t="s">
        <v>700</v>
      </c>
      <c r="B1218" s="106" t="s">
        <v>484</v>
      </c>
      <c r="C1218" s="106">
        <v>3</v>
      </c>
      <c r="D1218" s="110">
        <v>0.0005061332399247058</v>
      </c>
      <c r="E1218" s="110">
        <v>2.661602373435377</v>
      </c>
      <c r="F1218" s="106" t="s">
        <v>438</v>
      </c>
      <c r="G1218" s="106" t="b">
        <v>0</v>
      </c>
      <c r="H1218" s="106" t="b">
        <v>0</v>
      </c>
      <c r="I1218" s="106" t="b">
        <v>0</v>
      </c>
      <c r="J1218" s="106" t="b">
        <v>0</v>
      </c>
      <c r="K1218" s="106" t="b">
        <v>0</v>
      </c>
      <c r="L1218" s="106" t="b">
        <v>0</v>
      </c>
    </row>
    <row r="1219" spans="1:12" ht="15">
      <c r="A1219" s="108" t="s">
        <v>484</v>
      </c>
      <c r="B1219" s="106" t="s">
        <v>651</v>
      </c>
      <c r="C1219" s="106">
        <v>3</v>
      </c>
      <c r="D1219" s="110">
        <v>0.0006336432030352643</v>
      </c>
      <c r="E1219" s="110">
        <v>2.661602373435377</v>
      </c>
      <c r="F1219" s="106" t="s">
        <v>438</v>
      </c>
      <c r="G1219" s="106" t="b">
        <v>0</v>
      </c>
      <c r="H1219" s="106" t="b">
        <v>0</v>
      </c>
      <c r="I1219" s="106" t="b">
        <v>0</v>
      </c>
      <c r="J1219" s="106" t="b">
        <v>0</v>
      </c>
      <c r="K1219" s="106" t="b">
        <v>0</v>
      </c>
      <c r="L1219" s="106" t="b">
        <v>0</v>
      </c>
    </row>
    <row r="1220" spans="1:12" ht="15">
      <c r="A1220" s="108" t="s">
        <v>651</v>
      </c>
      <c r="B1220" s="106" t="s">
        <v>496</v>
      </c>
      <c r="C1220" s="106">
        <v>3</v>
      </c>
      <c r="D1220" s="110">
        <v>0.0006336432030352643</v>
      </c>
      <c r="E1220" s="110">
        <v>2.5019015305678654</v>
      </c>
      <c r="F1220" s="106" t="s">
        <v>438</v>
      </c>
      <c r="G1220" s="106" t="b">
        <v>0</v>
      </c>
      <c r="H1220" s="106" t="b">
        <v>0</v>
      </c>
      <c r="I1220" s="106" t="b">
        <v>0</v>
      </c>
      <c r="J1220" s="106" t="b">
        <v>0</v>
      </c>
      <c r="K1220" s="106" t="b">
        <v>0</v>
      </c>
      <c r="L1220" s="106" t="b">
        <v>0</v>
      </c>
    </row>
    <row r="1221" spans="1:12" ht="15">
      <c r="A1221" s="108" t="s">
        <v>458</v>
      </c>
      <c r="B1221" s="106" t="s">
        <v>504</v>
      </c>
      <c r="C1221" s="106">
        <v>3</v>
      </c>
      <c r="D1221" s="110">
        <v>0.0008516229247325716</v>
      </c>
      <c r="E1221" s="110">
        <v>0.8739058051455032</v>
      </c>
      <c r="F1221" s="106" t="s">
        <v>438</v>
      </c>
      <c r="G1221" s="106" t="b">
        <v>0</v>
      </c>
      <c r="H1221" s="106" t="b">
        <v>0</v>
      </c>
      <c r="I1221" s="106" t="b">
        <v>0</v>
      </c>
      <c r="J1221" s="106" t="b">
        <v>0</v>
      </c>
      <c r="K1221" s="106" t="b">
        <v>0</v>
      </c>
      <c r="L1221" s="106" t="b">
        <v>0</v>
      </c>
    </row>
    <row r="1222" spans="1:12" ht="15">
      <c r="A1222" s="108" t="s">
        <v>458</v>
      </c>
      <c r="B1222" s="106" t="s">
        <v>778</v>
      </c>
      <c r="C1222" s="106">
        <v>3</v>
      </c>
      <c r="D1222" s="110">
        <v>0.0006336432030352643</v>
      </c>
      <c r="E1222" s="110">
        <v>1.4759657964734656</v>
      </c>
      <c r="F1222" s="106" t="s">
        <v>438</v>
      </c>
      <c r="G1222" s="106" t="b">
        <v>0</v>
      </c>
      <c r="H1222" s="106" t="b">
        <v>0</v>
      </c>
      <c r="I1222" s="106" t="b">
        <v>0</v>
      </c>
      <c r="J1222" s="106" t="b">
        <v>0</v>
      </c>
      <c r="K1222" s="106" t="b">
        <v>0</v>
      </c>
      <c r="L1222" s="106" t="b">
        <v>0</v>
      </c>
    </row>
    <row r="1223" spans="1:12" ht="15">
      <c r="A1223" s="108" t="s">
        <v>512</v>
      </c>
      <c r="B1223" s="106" t="s">
        <v>855</v>
      </c>
      <c r="C1223" s="106">
        <v>3</v>
      </c>
      <c r="D1223" s="110">
        <v>0.0008516229247325716</v>
      </c>
      <c r="E1223" s="110">
        <v>2.092966137594365</v>
      </c>
      <c r="F1223" s="106" t="s">
        <v>438</v>
      </c>
      <c r="G1223" s="106" t="b">
        <v>0</v>
      </c>
      <c r="H1223" s="106" t="b">
        <v>0</v>
      </c>
      <c r="I1223" s="106" t="b">
        <v>0</v>
      </c>
      <c r="J1223" s="106" t="b">
        <v>0</v>
      </c>
      <c r="K1223" s="106" t="b">
        <v>0</v>
      </c>
      <c r="L1223" s="106" t="b">
        <v>0</v>
      </c>
    </row>
    <row r="1224" spans="1:12" ht="15">
      <c r="A1224" s="108" t="s">
        <v>462</v>
      </c>
      <c r="B1224" s="106" t="s">
        <v>556</v>
      </c>
      <c r="C1224" s="106">
        <v>3</v>
      </c>
      <c r="D1224" s="110">
        <v>0.0006336432030352643</v>
      </c>
      <c r="E1224" s="110">
        <v>1.428324162038239</v>
      </c>
      <c r="F1224" s="106" t="s">
        <v>438</v>
      </c>
      <c r="G1224" s="106" t="b">
        <v>0</v>
      </c>
      <c r="H1224" s="106" t="b">
        <v>0</v>
      </c>
      <c r="I1224" s="106" t="b">
        <v>0</v>
      </c>
      <c r="J1224" s="106" t="b">
        <v>0</v>
      </c>
      <c r="K1224" s="106" t="b">
        <v>0</v>
      </c>
      <c r="L1224" s="106" t="b">
        <v>0</v>
      </c>
    </row>
    <row r="1225" spans="1:12" ht="15">
      <c r="A1225" s="108" t="s">
        <v>602</v>
      </c>
      <c r="B1225" s="106" t="s">
        <v>913</v>
      </c>
      <c r="C1225" s="106">
        <v>3</v>
      </c>
      <c r="D1225" s="110">
        <v>0.0006336432030352643</v>
      </c>
      <c r="E1225" s="110">
        <v>2.7707468428604454</v>
      </c>
      <c r="F1225" s="106" t="s">
        <v>438</v>
      </c>
      <c r="G1225" s="106" t="b">
        <v>0</v>
      </c>
      <c r="H1225" s="106" t="b">
        <v>0</v>
      </c>
      <c r="I1225" s="106" t="b">
        <v>0</v>
      </c>
      <c r="J1225" s="106" t="b">
        <v>0</v>
      </c>
      <c r="K1225" s="106" t="b">
        <v>0</v>
      </c>
      <c r="L1225" s="106" t="b">
        <v>0</v>
      </c>
    </row>
    <row r="1226" spans="1:12" ht="15">
      <c r="A1226" s="108" t="s">
        <v>999</v>
      </c>
      <c r="B1226" s="106" t="s">
        <v>1268</v>
      </c>
      <c r="C1226" s="106">
        <v>3</v>
      </c>
      <c r="D1226" s="110">
        <v>0.0008516229247325716</v>
      </c>
      <c r="E1226" s="110">
        <v>3.01378489154674</v>
      </c>
      <c r="F1226" s="106" t="s">
        <v>438</v>
      </c>
      <c r="G1226" s="106" t="b">
        <v>0</v>
      </c>
      <c r="H1226" s="106" t="b">
        <v>0</v>
      </c>
      <c r="I1226" s="106" t="b">
        <v>0</v>
      </c>
      <c r="J1226" s="106" t="b">
        <v>0</v>
      </c>
      <c r="K1226" s="106" t="b">
        <v>0</v>
      </c>
      <c r="L1226" s="106" t="b">
        <v>0</v>
      </c>
    </row>
    <row r="1227" spans="1:12" ht="15">
      <c r="A1227" s="108" t="s">
        <v>681</v>
      </c>
      <c r="B1227" s="106" t="s">
        <v>465</v>
      </c>
      <c r="C1227" s="106">
        <v>3</v>
      </c>
      <c r="D1227" s="110">
        <v>0.0006336432030352643</v>
      </c>
      <c r="E1227" s="110">
        <v>1.8474534697802147</v>
      </c>
      <c r="F1227" s="106" t="s">
        <v>438</v>
      </c>
      <c r="G1227" s="106" t="b">
        <v>0</v>
      </c>
      <c r="H1227" s="106" t="b">
        <v>0</v>
      </c>
      <c r="I1227" s="106" t="b">
        <v>0</v>
      </c>
      <c r="J1227" s="106" t="b">
        <v>0</v>
      </c>
      <c r="K1227" s="106" t="b">
        <v>0</v>
      </c>
      <c r="L1227" s="106" t="b">
        <v>0</v>
      </c>
    </row>
    <row r="1228" spans="1:12" ht="15">
      <c r="A1228" s="108" t="s">
        <v>550</v>
      </c>
      <c r="B1228" s="106" t="s">
        <v>681</v>
      </c>
      <c r="C1228" s="106">
        <v>3</v>
      </c>
      <c r="D1228" s="110">
        <v>0.0006336432030352643</v>
      </c>
      <c r="E1228" s="110">
        <v>2.2356336411630964</v>
      </c>
      <c r="F1228" s="106" t="s">
        <v>438</v>
      </c>
      <c r="G1228" s="106" t="b">
        <v>0</v>
      </c>
      <c r="H1228" s="106" t="b">
        <v>0</v>
      </c>
      <c r="I1228" s="106" t="b">
        <v>0</v>
      </c>
      <c r="J1228" s="106" t="b">
        <v>0</v>
      </c>
      <c r="K1228" s="106" t="b">
        <v>0</v>
      </c>
      <c r="L1228" s="106" t="b">
        <v>0</v>
      </c>
    </row>
    <row r="1229" spans="1:12" ht="15">
      <c r="A1229" s="108" t="s">
        <v>573</v>
      </c>
      <c r="B1229" s="106" t="s">
        <v>460</v>
      </c>
      <c r="C1229" s="106">
        <v>3</v>
      </c>
      <c r="D1229" s="110">
        <v>0.0005061332399247058</v>
      </c>
      <c r="E1229" s="110">
        <v>1.225498649735313</v>
      </c>
      <c r="F1229" s="106" t="s">
        <v>438</v>
      </c>
      <c r="G1229" s="106" t="b">
        <v>0</v>
      </c>
      <c r="H1229" s="106" t="b">
        <v>0</v>
      </c>
      <c r="I1229" s="106" t="b">
        <v>0</v>
      </c>
      <c r="J1229" s="106" t="b">
        <v>0</v>
      </c>
      <c r="K1229" s="106" t="b">
        <v>0</v>
      </c>
      <c r="L1229" s="106" t="b">
        <v>0</v>
      </c>
    </row>
    <row r="1230" spans="1:12" ht="15">
      <c r="A1230" s="108" t="s">
        <v>458</v>
      </c>
      <c r="B1230" s="106" t="s">
        <v>633</v>
      </c>
      <c r="C1230" s="106">
        <v>3</v>
      </c>
      <c r="D1230" s="110">
        <v>0.0006336432030352643</v>
      </c>
      <c r="E1230" s="110">
        <v>1.4759657964734656</v>
      </c>
      <c r="F1230" s="106" t="s">
        <v>438</v>
      </c>
      <c r="G1230" s="106" t="b">
        <v>0</v>
      </c>
      <c r="H1230" s="106" t="b">
        <v>0</v>
      </c>
      <c r="I1230" s="106" t="b">
        <v>0</v>
      </c>
      <c r="J1230" s="106" t="b">
        <v>0</v>
      </c>
      <c r="K1230" s="106" t="b">
        <v>0</v>
      </c>
      <c r="L1230" s="106" t="b">
        <v>0</v>
      </c>
    </row>
    <row r="1231" spans="1:12" ht="15">
      <c r="A1231" s="108" t="s">
        <v>459</v>
      </c>
      <c r="B1231" s="106" t="s">
        <v>463</v>
      </c>
      <c r="C1231" s="106">
        <v>3</v>
      </c>
      <c r="D1231" s="110">
        <v>0.0006336432030352643</v>
      </c>
      <c r="E1231" s="110">
        <v>0.5666268602045206</v>
      </c>
      <c r="F1231" s="106" t="s">
        <v>438</v>
      </c>
      <c r="G1231" s="106" t="b">
        <v>0</v>
      </c>
      <c r="H1231" s="106" t="b">
        <v>0</v>
      </c>
      <c r="I1231" s="106" t="b">
        <v>0</v>
      </c>
      <c r="J1231" s="106" t="b">
        <v>0</v>
      </c>
      <c r="K1231" s="106" t="b">
        <v>0</v>
      </c>
      <c r="L1231" s="106" t="b">
        <v>0</v>
      </c>
    </row>
    <row r="1232" spans="1:12" ht="15">
      <c r="A1232" s="108" t="s">
        <v>832</v>
      </c>
      <c r="B1232" s="106" t="s">
        <v>1307</v>
      </c>
      <c r="C1232" s="106">
        <v>3</v>
      </c>
      <c r="D1232" s="110">
        <v>0.0008516229247325716</v>
      </c>
      <c r="E1232" s="110">
        <v>3.01378489154674</v>
      </c>
      <c r="F1232" s="106" t="s">
        <v>438</v>
      </c>
      <c r="G1232" s="106" t="b">
        <v>0</v>
      </c>
      <c r="H1232" s="106" t="b">
        <v>0</v>
      </c>
      <c r="I1232" s="106" t="b">
        <v>0</v>
      </c>
      <c r="J1232" s="106" t="b">
        <v>0</v>
      </c>
      <c r="K1232" s="106" t="b">
        <v>0</v>
      </c>
      <c r="L1232" s="106" t="b">
        <v>0</v>
      </c>
    </row>
    <row r="1233" spans="1:12" ht="15">
      <c r="A1233" s="108" t="s">
        <v>482</v>
      </c>
      <c r="B1233" s="106" t="s">
        <v>470</v>
      </c>
      <c r="C1233" s="106">
        <v>3</v>
      </c>
      <c r="D1233" s="110">
        <v>0.0008516229247325716</v>
      </c>
      <c r="E1233" s="110">
        <v>1.4823059745044846</v>
      </c>
      <c r="F1233" s="106" t="s">
        <v>438</v>
      </c>
      <c r="G1233" s="106" t="b">
        <v>0</v>
      </c>
      <c r="H1233" s="106" t="b">
        <v>0</v>
      </c>
      <c r="I1233" s="106" t="b">
        <v>0</v>
      </c>
      <c r="J1233" s="106" t="b">
        <v>0</v>
      </c>
      <c r="K1233" s="106" t="b">
        <v>0</v>
      </c>
      <c r="L1233" s="106" t="b">
        <v>0</v>
      </c>
    </row>
    <row r="1234" spans="1:12" ht="15">
      <c r="A1234" s="108" t="s">
        <v>1012</v>
      </c>
      <c r="B1234" s="106" t="s">
        <v>1013</v>
      </c>
      <c r="C1234" s="106">
        <v>3</v>
      </c>
      <c r="D1234" s="110">
        <v>0.0008516229247325716</v>
      </c>
      <c r="E1234" s="110">
        <v>2.88884615493844</v>
      </c>
      <c r="F1234" s="106" t="s">
        <v>438</v>
      </c>
      <c r="G1234" s="106" t="b">
        <v>0</v>
      </c>
      <c r="H1234" s="106" t="b">
        <v>0</v>
      </c>
      <c r="I1234" s="106" t="b">
        <v>0</v>
      </c>
      <c r="J1234" s="106" t="b">
        <v>0</v>
      </c>
      <c r="K1234" s="106" t="b">
        <v>0</v>
      </c>
      <c r="L1234" s="106" t="b">
        <v>0</v>
      </c>
    </row>
    <row r="1235" spans="1:12" ht="15">
      <c r="A1235" s="108" t="s">
        <v>682</v>
      </c>
      <c r="B1235" s="106" t="s">
        <v>458</v>
      </c>
      <c r="C1235" s="106">
        <v>3</v>
      </c>
      <c r="D1235" s="110">
        <v>0.0008516229247325716</v>
      </c>
      <c r="E1235" s="110">
        <v>1.0499970642011844</v>
      </c>
      <c r="F1235" s="106" t="s">
        <v>438</v>
      </c>
      <c r="G1235" s="106" t="b">
        <v>0</v>
      </c>
      <c r="H1235" s="106" t="b">
        <v>0</v>
      </c>
      <c r="I1235" s="106" t="b">
        <v>0</v>
      </c>
      <c r="J1235" s="106" t="b">
        <v>0</v>
      </c>
      <c r="K1235" s="106" t="b">
        <v>0</v>
      </c>
      <c r="L1235" s="106" t="b">
        <v>0</v>
      </c>
    </row>
    <row r="1236" spans="1:12" ht="15">
      <c r="A1236" s="108" t="s">
        <v>728</v>
      </c>
      <c r="B1236" s="106" t="s">
        <v>270</v>
      </c>
      <c r="C1236" s="106">
        <v>2</v>
      </c>
      <c r="D1236" s="110">
        <v>0.0004224288020235096</v>
      </c>
      <c r="E1236" s="110">
        <v>1.8834511230517337</v>
      </c>
      <c r="F1236" s="106" t="s">
        <v>438</v>
      </c>
      <c r="G1236" s="106" t="b">
        <v>0</v>
      </c>
      <c r="H1236" s="106" t="b">
        <v>0</v>
      </c>
      <c r="I1236" s="106" t="b">
        <v>0</v>
      </c>
      <c r="J1236" s="106" t="b">
        <v>0</v>
      </c>
      <c r="K1236" s="106" t="b">
        <v>0</v>
      </c>
      <c r="L1236" s="106" t="b">
        <v>0</v>
      </c>
    </row>
    <row r="1237" spans="1:12" ht="15">
      <c r="A1237" s="108" t="s">
        <v>2006</v>
      </c>
      <c r="B1237" s="106" t="s">
        <v>2007</v>
      </c>
      <c r="C1237" s="106">
        <v>2</v>
      </c>
      <c r="D1237" s="110">
        <v>0.000567748616488381</v>
      </c>
      <c r="E1237" s="110">
        <v>3.314814887210721</v>
      </c>
      <c r="F1237" s="106" t="s">
        <v>438</v>
      </c>
      <c r="G1237" s="106" t="b">
        <v>0</v>
      </c>
      <c r="H1237" s="106" t="b">
        <v>0</v>
      </c>
      <c r="I1237" s="106" t="b">
        <v>0</v>
      </c>
      <c r="J1237" s="106" t="b">
        <v>0</v>
      </c>
      <c r="K1237" s="106" t="b">
        <v>0</v>
      </c>
      <c r="L1237" s="106" t="b">
        <v>0</v>
      </c>
    </row>
    <row r="1238" spans="1:12" ht="15">
      <c r="A1238" s="108" t="s">
        <v>460</v>
      </c>
      <c r="B1238" s="106" t="s">
        <v>809</v>
      </c>
      <c r="C1238" s="106">
        <v>2</v>
      </c>
      <c r="D1238" s="110">
        <v>0.0004224288020235096</v>
      </c>
      <c r="E1238" s="110">
        <v>1.6136788211181945</v>
      </c>
      <c r="F1238" s="106" t="s">
        <v>438</v>
      </c>
      <c r="G1238" s="106" t="b">
        <v>0</v>
      </c>
      <c r="H1238" s="106" t="b">
        <v>0</v>
      </c>
      <c r="I1238" s="106" t="b">
        <v>0</v>
      </c>
      <c r="J1238" s="106" t="b">
        <v>0</v>
      </c>
      <c r="K1238" s="106" t="b">
        <v>0</v>
      </c>
      <c r="L1238" s="106" t="b">
        <v>0</v>
      </c>
    </row>
    <row r="1239" spans="1:12" ht="15">
      <c r="A1239" s="108" t="s">
        <v>458</v>
      </c>
      <c r="B1239" s="106" t="s">
        <v>487</v>
      </c>
      <c r="C1239" s="106">
        <v>2</v>
      </c>
      <c r="D1239" s="110">
        <v>0.0004224288020235096</v>
      </c>
      <c r="E1239" s="110">
        <v>0.6308677564592088</v>
      </c>
      <c r="F1239" s="106" t="s">
        <v>438</v>
      </c>
      <c r="G1239" s="106" t="b">
        <v>0</v>
      </c>
      <c r="H1239" s="106" t="b">
        <v>0</v>
      </c>
      <c r="I1239" s="106" t="b">
        <v>0</v>
      </c>
      <c r="J1239" s="106" t="b">
        <v>0</v>
      </c>
      <c r="K1239" s="106" t="b">
        <v>0</v>
      </c>
      <c r="L1239" s="106" t="b">
        <v>0</v>
      </c>
    </row>
    <row r="1240" spans="1:12" ht="15">
      <c r="A1240" s="108" t="s">
        <v>793</v>
      </c>
      <c r="B1240" s="106" t="s">
        <v>478</v>
      </c>
      <c r="C1240" s="106">
        <v>2</v>
      </c>
      <c r="D1240" s="110">
        <v>0.000567748616488381</v>
      </c>
      <c r="E1240" s="110">
        <v>2.4117249002187773</v>
      </c>
      <c r="F1240" s="106" t="s">
        <v>438</v>
      </c>
      <c r="G1240" s="106" t="b">
        <v>0</v>
      </c>
      <c r="H1240" s="106" t="b">
        <v>0</v>
      </c>
      <c r="I1240" s="106" t="b">
        <v>0</v>
      </c>
      <c r="J1240" s="106" t="b">
        <v>0</v>
      </c>
      <c r="K1240" s="106" t="b">
        <v>0</v>
      </c>
      <c r="L1240" s="106" t="b">
        <v>0</v>
      </c>
    </row>
    <row r="1241" spans="1:12" ht="15">
      <c r="A1241" s="108" t="s">
        <v>713</v>
      </c>
      <c r="B1241" s="106" t="s">
        <v>459</v>
      </c>
      <c r="C1241" s="106">
        <v>2</v>
      </c>
      <c r="D1241" s="110">
        <v>0.0004224288020235096</v>
      </c>
      <c r="E1241" s="110">
        <v>1.4574823907794525</v>
      </c>
      <c r="F1241" s="106" t="s">
        <v>438</v>
      </c>
      <c r="G1241" s="106" t="b">
        <v>0</v>
      </c>
      <c r="H1241" s="106" t="b">
        <v>0</v>
      </c>
      <c r="I1241" s="106" t="b">
        <v>0</v>
      </c>
      <c r="J1241" s="106" t="b">
        <v>0</v>
      </c>
      <c r="K1241" s="106" t="b">
        <v>0</v>
      </c>
      <c r="L1241" s="106" t="b">
        <v>0</v>
      </c>
    </row>
    <row r="1242" spans="1:12" ht="15">
      <c r="A1242" s="108" t="s">
        <v>786</v>
      </c>
      <c r="B1242" s="106" t="s">
        <v>477</v>
      </c>
      <c r="C1242" s="106">
        <v>2</v>
      </c>
      <c r="D1242" s="110">
        <v>0.0004224288020235096</v>
      </c>
      <c r="E1242" s="110">
        <v>2.110694904554796</v>
      </c>
      <c r="F1242" s="106" t="s">
        <v>438</v>
      </c>
      <c r="G1242" s="106" t="b">
        <v>0</v>
      </c>
      <c r="H1242" s="106" t="b">
        <v>0</v>
      </c>
      <c r="I1242" s="106" t="b">
        <v>0</v>
      </c>
      <c r="J1242" s="106" t="b">
        <v>0</v>
      </c>
      <c r="K1242" s="106" t="b">
        <v>0</v>
      </c>
      <c r="L1242" s="106" t="b">
        <v>0</v>
      </c>
    </row>
    <row r="1243" spans="1:12" ht="15">
      <c r="A1243" s="108" t="s">
        <v>795</v>
      </c>
      <c r="B1243" s="106" t="s">
        <v>485</v>
      </c>
      <c r="C1243" s="106">
        <v>2</v>
      </c>
      <c r="D1243" s="110">
        <v>0.0004224288020235096</v>
      </c>
      <c r="E1243" s="110">
        <v>2.325810271512184</v>
      </c>
      <c r="F1243" s="106" t="s">
        <v>438</v>
      </c>
      <c r="G1243" s="106" t="b">
        <v>0</v>
      </c>
      <c r="H1243" s="106" t="b">
        <v>0</v>
      </c>
      <c r="I1243" s="106" t="b">
        <v>0</v>
      </c>
      <c r="J1243" s="106" t="b">
        <v>0</v>
      </c>
      <c r="K1243" s="106" t="b">
        <v>0</v>
      </c>
      <c r="L1243" s="106" t="b">
        <v>0</v>
      </c>
    </row>
    <row r="1244" spans="1:12" ht="15">
      <c r="A1244" s="108" t="s">
        <v>270</v>
      </c>
      <c r="B1244" s="106" t="s">
        <v>458</v>
      </c>
      <c r="C1244" s="106">
        <v>2</v>
      </c>
      <c r="D1244" s="110">
        <v>0.0004224288020235096</v>
      </c>
      <c r="E1244" s="110">
        <v>0.23292774778717118</v>
      </c>
      <c r="F1244" s="106" t="s">
        <v>438</v>
      </c>
      <c r="G1244" s="106" t="b">
        <v>0</v>
      </c>
      <c r="H1244" s="106" t="b">
        <v>0</v>
      </c>
      <c r="I1244" s="106" t="b">
        <v>0</v>
      </c>
      <c r="J1244" s="106" t="b">
        <v>0</v>
      </c>
      <c r="K1244" s="106" t="b">
        <v>0</v>
      </c>
      <c r="L1244" s="106" t="b">
        <v>0</v>
      </c>
    </row>
    <row r="1245" spans="1:12" ht="15">
      <c r="A1245" s="108" t="s">
        <v>574</v>
      </c>
      <c r="B1245" s="106" t="s">
        <v>748</v>
      </c>
      <c r="C1245" s="106">
        <v>2</v>
      </c>
      <c r="D1245" s="110">
        <v>0.0004224288020235096</v>
      </c>
      <c r="E1245" s="110">
        <v>2.6158448828747023</v>
      </c>
      <c r="F1245" s="106" t="s">
        <v>438</v>
      </c>
      <c r="G1245" s="106" t="b">
        <v>0</v>
      </c>
      <c r="H1245" s="106" t="b">
        <v>0</v>
      </c>
      <c r="I1245" s="106" t="b">
        <v>0</v>
      </c>
      <c r="J1245" s="106" t="b">
        <v>0</v>
      </c>
      <c r="K1245" s="106" t="b">
        <v>0</v>
      </c>
      <c r="L1245" s="106" t="b">
        <v>0</v>
      </c>
    </row>
    <row r="1246" spans="1:12" ht="15">
      <c r="A1246" s="108" t="s">
        <v>771</v>
      </c>
      <c r="B1246" s="106" t="s">
        <v>459</v>
      </c>
      <c r="C1246" s="106">
        <v>2</v>
      </c>
      <c r="D1246" s="110">
        <v>0.0004224288020235096</v>
      </c>
      <c r="E1246" s="110">
        <v>1.4574823907794525</v>
      </c>
      <c r="F1246" s="106" t="s">
        <v>438</v>
      </c>
      <c r="G1246" s="106" t="b">
        <v>0</v>
      </c>
      <c r="H1246" s="106" t="b">
        <v>0</v>
      </c>
      <c r="I1246" s="106" t="b">
        <v>0</v>
      </c>
      <c r="J1246" s="106" t="b">
        <v>0</v>
      </c>
      <c r="K1246" s="106" t="b">
        <v>0</v>
      </c>
      <c r="L1246" s="106" t="b">
        <v>0</v>
      </c>
    </row>
    <row r="1247" spans="1:12" ht="15">
      <c r="A1247" s="108" t="s">
        <v>1176</v>
      </c>
      <c r="B1247" s="106" t="s">
        <v>571</v>
      </c>
      <c r="C1247" s="106">
        <v>2</v>
      </c>
      <c r="D1247" s="110">
        <v>0.0004224288020235096</v>
      </c>
      <c r="E1247" s="110">
        <v>2.740783619483002</v>
      </c>
      <c r="F1247" s="106" t="s">
        <v>438</v>
      </c>
      <c r="G1247" s="106" t="b">
        <v>0</v>
      </c>
      <c r="H1247" s="106" t="b">
        <v>0</v>
      </c>
      <c r="I1247" s="106" t="b">
        <v>0</v>
      </c>
      <c r="J1247" s="106" t="b">
        <v>0</v>
      </c>
      <c r="K1247" s="106" t="b">
        <v>0</v>
      </c>
      <c r="L1247" s="106" t="b">
        <v>0</v>
      </c>
    </row>
    <row r="1248" spans="1:12" ht="15">
      <c r="A1248" s="108" t="s">
        <v>458</v>
      </c>
      <c r="B1248" s="106" t="s">
        <v>480</v>
      </c>
      <c r="C1248" s="106">
        <v>2</v>
      </c>
      <c r="D1248" s="110">
        <v>0.0004224288020235096</v>
      </c>
      <c r="E1248" s="110">
        <v>0.9988445417538031</v>
      </c>
      <c r="F1248" s="106" t="s">
        <v>438</v>
      </c>
      <c r="G1248" s="106" t="b">
        <v>0</v>
      </c>
      <c r="H1248" s="106" t="b">
        <v>0</v>
      </c>
      <c r="I1248" s="106" t="b">
        <v>0</v>
      </c>
      <c r="J1248" s="106" t="b">
        <v>0</v>
      </c>
      <c r="K1248" s="106" t="b">
        <v>0</v>
      </c>
      <c r="L1248" s="106" t="b">
        <v>0</v>
      </c>
    </row>
    <row r="1249" spans="1:12" ht="15">
      <c r="A1249" s="108" t="s">
        <v>468</v>
      </c>
      <c r="B1249" s="106" t="s">
        <v>990</v>
      </c>
      <c r="C1249" s="106">
        <v>2</v>
      </c>
      <c r="D1249" s="110">
        <v>0.0004224288020235096</v>
      </c>
      <c r="E1249" s="110">
        <v>2.1244831890404297</v>
      </c>
      <c r="F1249" s="106" t="s">
        <v>438</v>
      </c>
      <c r="G1249" s="106" t="b">
        <v>0</v>
      </c>
      <c r="H1249" s="106" t="b">
        <v>0</v>
      </c>
      <c r="I1249" s="106" t="b">
        <v>0</v>
      </c>
      <c r="J1249" s="106" t="b">
        <v>0</v>
      </c>
      <c r="K1249" s="106" t="b">
        <v>0</v>
      </c>
      <c r="L1249" s="106" t="b">
        <v>0</v>
      </c>
    </row>
    <row r="1250" spans="1:12" ht="15">
      <c r="A1250" s="108" t="s">
        <v>1003</v>
      </c>
      <c r="B1250" s="106" t="s">
        <v>540</v>
      </c>
      <c r="C1250" s="106">
        <v>2</v>
      </c>
      <c r="D1250" s="110">
        <v>0.0004224288020235096</v>
      </c>
      <c r="E1250" s="110">
        <v>3.01378489154674</v>
      </c>
      <c r="F1250" s="106" t="s">
        <v>438</v>
      </c>
      <c r="G1250" s="106" t="b">
        <v>0</v>
      </c>
      <c r="H1250" s="106" t="b">
        <v>0</v>
      </c>
      <c r="I1250" s="106" t="b">
        <v>0</v>
      </c>
      <c r="J1250" s="106" t="b">
        <v>0</v>
      </c>
      <c r="K1250" s="106" t="b">
        <v>0</v>
      </c>
      <c r="L1250" s="106" t="b">
        <v>0</v>
      </c>
    </row>
    <row r="1251" spans="1:12" ht="15">
      <c r="A1251" s="108" t="s">
        <v>540</v>
      </c>
      <c r="B1251" s="106" t="s">
        <v>862</v>
      </c>
      <c r="C1251" s="106">
        <v>2</v>
      </c>
      <c r="D1251" s="110">
        <v>0.000567748616488381</v>
      </c>
      <c r="E1251" s="110">
        <v>3.01378489154674</v>
      </c>
      <c r="F1251" s="106" t="s">
        <v>438</v>
      </c>
      <c r="G1251" s="106" t="b">
        <v>0</v>
      </c>
      <c r="H1251" s="106" t="b">
        <v>0</v>
      </c>
      <c r="I1251" s="106" t="b">
        <v>0</v>
      </c>
      <c r="J1251" s="106" t="b">
        <v>0</v>
      </c>
      <c r="K1251" s="106" t="b">
        <v>0</v>
      </c>
      <c r="L1251" s="106" t="b">
        <v>0</v>
      </c>
    </row>
    <row r="1252" spans="1:12" ht="15">
      <c r="A1252" s="108" t="s">
        <v>862</v>
      </c>
      <c r="B1252" s="106" t="s">
        <v>731</v>
      </c>
      <c r="C1252" s="106">
        <v>2</v>
      </c>
      <c r="D1252" s="110">
        <v>0.000567748616488381</v>
      </c>
      <c r="E1252" s="110">
        <v>3.314814887210721</v>
      </c>
      <c r="F1252" s="106" t="s">
        <v>438</v>
      </c>
      <c r="G1252" s="106" t="b">
        <v>0</v>
      </c>
      <c r="H1252" s="106" t="b">
        <v>0</v>
      </c>
      <c r="I1252" s="106" t="b">
        <v>0</v>
      </c>
      <c r="J1252" s="106" t="b">
        <v>0</v>
      </c>
      <c r="K1252" s="106" t="b">
        <v>0</v>
      </c>
      <c r="L1252" s="106" t="b">
        <v>0</v>
      </c>
    </row>
    <row r="1253" spans="1:12" ht="15">
      <c r="A1253" s="108" t="s">
        <v>458</v>
      </c>
      <c r="B1253" s="106" t="s">
        <v>978</v>
      </c>
      <c r="C1253" s="106">
        <v>2</v>
      </c>
      <c r="D1253" s="110">
        <v>0.0004224288020235096</v>
      </c>
      <c r="E1253" s="110">
        <v>1.4759657964734656</v>
      </c>
      <c r="F1253" s="106" t="s">
        <v>438</v>
      </c>
      <c r="G1253" s="106" t="b">
        <v>0</v>
      </c>
      <c r="H1253" s="106" t="b">
        <v>0</v>
      </c>
      <c r="I1253" s="106" t="b">
        <v>0</v>
      </c>
      <c r="J1253" s="106" t="b">
        <v>0</v>
      </c>
      <c r="K1253" s="106" t="b">
        <v>0</v>
      </c>
      <c r="L1253" s="106" t="b">
        <v>0</v>
      </c>
    </row>
    <row r="1254" spans="1:12" ht="15">
      <c r="A1254" s="108" t="s">
        <v>1083</v>
      </c>
      <c r="B1254" s="106" t="s">
        <v>532</v>
      </c>
      <c r="C1254" s="106">
        <v>2</v>
      </c>
      <c r="D1254" s="110">
        <v>0.000567748616488381</v>
      </c>
      <c r="E1254" s="110">
        <v>2.7127548958827585</v>
      </c>
      <c r="F1254" s="106" t="s">
        <v>438</v>
      </c>
      <c r="G1254" s="106" t="b">
        <v>0</v>
      </c>
      <c r="H1254" s="106" t="b">
        <v>0</v>
      </c>
      <c r="I1254" s="106" t="b">
        <v>0</v>
      </c>
      <c r="J1254" s="106" t="b">
        <v>0</v>
      </c>
      <c r="K1254" s="106" t="b">
        <v>0</v>
      </c>
      <c r="L1254" s="106" t="b">
        <v>0</v>
      </c>
    </row>
    <row r="1255" spans="1:12" ht="15">
      <c r="A1255" s="108" t="s">
        <v>950</v>
      </c>
      <c r="B1255" s="106" t="s">
        <v>494</v>
      </c>
      <c r="C1255" s="106">
        <v>2</v>
      </c>
      <c r="D1255" s="110">
        <v>0.0004224288020235096</v>
      </c>
      <c r="E1255" s="110">
        <v>1.8834511230517337</v>
      </c>
      <c r="F1255" s="106" t="s">
        <v>438</v>
      </c>
      <c r="G1255" s="106" t="b">
        <v>0</v>
      </c>
      <c r="H1255" s="106" t="b">
        <v>0</v>
      </c>
      <c r="I1255" s="106" t="b">
        <v>0</v>
      </c>
      <c r="J1255" s="106" t="b">
        <v>0</v>
      </c>
      <c r="K1255" s="106" t="b">
        <v>0</v>
      </c>
      <c r="L1255" s="106" t="b">
        <v>0</v>
      </c>
    </row>
    <row r="1256" spans="1:12" ht="15">
      <c r="A1256" s="108" t="s">
        <v>493</v>
      </c>
      <c r="B1256" s="106" t="s">
        <v>742</v>
      </c>
      <c r="C1256" s="106">
        <v>2</v>
      </c>
      <c r="D1256" s="110">
        <v>0.000567748616488381</v>
      </c>
      <c r="E1256" s="110">
        <v>2.209304702440747</v>
      </c>
      <c r="F1256" s="106" t="s">
        <v>438</v>
      </c>
      <c r="G1256" s="106" t="b">
        <v>0</v>
      </c>
      <c r="H1256" s="106" t="b">
        <v>0</v>
      </c>
      <c r="I1256" s="106" t="b">
        <v>0</v>
      </c>
      <c r="J1256" s="106" t="b">
        <v>0</v>
      </c>
      <c r="K1256" s="106" t="b">
        <v>0</v>
      </c>
      <c r="L1256" s="106" t="b">
        <v>0</v>
      </c>
    </row>
    <row r="1257" spans="1:12" ht="15">
      <c r="A1257" s="108" t="s">
        <v>1055</v>
      </c>
      <c r="B1257" s="106" t="s">
        <v>459</v>
      </c>
      <c r="C1257" s="106">
        <v>2</v>
      </c>
      <c r="D1257" s="110">
        <v>0.0004224288020235096</v>
      </c>
      <c r="E1257" s="110">
        <v>1.6335736498351336</v>
      </c>
      <c r="F1257" s="106" t="s">
        <v>438</v>
      </c>
      <c r="G1257" s="106" t="b">
        <v>0</v>
      </c>
      <c r="H1257" s="106" t="b">
        <v>0</v>
      </c>
      <c r="I1257" s="106" t="b">
        <v>0</v>
      </c>
      <c r="J1257" s="106" t="b">
        <v>0</v>
      </c>
      <c r="K1257" s="106" t="b">
        <v>0</v>
      </c>
      <c r="L1257" s="106" t="b">
        <v>0</v>
      </c>
    </row>
    <row r="1258" spans="1:12" ht="15">
      <c r="A1258" s="108" t="s">
        <v>1254</v>
      </c>
      <c r="B1258" s="106" t="s">
        <v>754</v>
      </c>
      <c r="C1258" s="106">
        <v>2</v>
      </c>
      <c r="D1258" s="110">
        <v>0.000567748616488381</v>
      </c>
      <c r="E1258" s="110">
        <v>2.9626323690993583</v>
      </c>
      <c r="F1258" s="106" t="s">
        <v>438</v>
      </c>
      <c r="G1258" s="106" t="b">
        <v>0</v>
      </c>
      <c r="H1258" s="106" t="b">
        <v>0</v>
      </c>
      <c r="I1258" s="106" t="b">
        <v>0</v>
      </c>
      <c r="J1258" s="106" t="b">
        <v>0</v>
      </c>
      <c r="K1258" s="106" t="b">
        <v>0</v>
      </c>
      <c r="L1258" s="106" t="b">
        <v>0</v>
      </c>
    </row>
    <row r="1259" spans="1:12" ht="15">
      <c r="A1259" s="108" t="s">
        <v>1813</v>
      </c>
      <c r="B1259" s="106" t="s">
        <v>467</v>
      </c>
      <c r="C1259" s="106">
        <v>2</v>
      </c>
      <c r="D1259" s="110">
        <v>0.000567748616488381</v>
      </c>
      <c r="E1259" s="110">
        <v>1.844992871232558</v>
      </c>
      <c r="F1259" s="106" t="s">
        <v>438</v>
      </c>
      <c r="G1259" s="106" t="b">
        <v>0</v>
      </c>
      <c r="H1259" s="106" t="b">
        <v>0</v>
      </c>
      <c r="I1259" s="106" t="b">
        <v>0</v>
      </c>
      <c r="J1259" s="106" t="b">
        <v>0</v>
      </c>
      <c r="K1259" s="106" t="b">
        <v>0</v>
      </c>
      <c r="L1259" s="106" t="b">
        <v>0</v>
      </c>
    </row>
    <row r="1260" spans="1:12" ht="15">
      <c r="A1260" s="108" t="s">
        <v>1816</v>
      </c>
      <c r="B1260" s="106" t="s">
        <v>467</v>
      </c>
      <c r="C1260" s="106">
        <v>2</v>
      </c>
      <c r="D1260" s="110">
        <v>0.000567748616488381</v>
      </c>
      <c r="E1260" s="110">
        <v>1.844992871232558</v>
      </c>
      <c r="F1260" s="106" t="s">
        <v>438</v>
      </c>
      <c r="G1260" s="106" t="b">
        <v>0</v>
      </c>
      <c r="H1260" s="106" t="b">
        <v>0</v>
      </c>
      <c r="I1260" s="106" t="b">
        <v>0</v>
      </c>
      <c r="J1260" s="106" t="b">
        <v>0</v>
      </c>
      <c r="K1260" s="106" t="b">
        <v>0</v>
      </c>
      <c r="L1260" s="106" t="b">
        <v>0</v>
      </c>
    </row>
    <row r="1261" spans="1:12" ht="15">
      <c r="A1261" s="108" t="s">
        <v>1817</v>
      </c>
      <c r="B1261" s="106" t="s">
        <v>1818</v>
      </c>
      <c r="C1261" s="106">
        <v>2</v>
      </c>
      <c r="D1261" s="110">
        <v>0.000567748616488381</v>
      </c>
      <c r="E1261" s="110">
        <v>3.314814887210721</v>
      </c>
      <c r="F1261" s="106" t="s">
        <v>438</v>
      </c>
      <c r="G1261" s="106" t="b">
        <v>0</v>
      </c>
      <c r="H1261" s="106" t="b">
        <v>0</v>
      </c>
      <c r="I1261" s="106" t="b">
        <v>0</v>
      </c>
      <c r="J1261" s="106" t="b">
        <v>0</v>
      </c>
      <c r="K1261" s="106" t="b">
        <v>0</v>
      </c>
      <c r="L1261" s="106" t="b">
        <v>0</v>
      </c>
    </row>
    <row r="1262" spans="1:12" ht="15">
      <c r="A1262" s="108" t="s">
        <v>1818</v>
      </c>
      <c r="B1262" s="106" t="s">
        <v>1819</v>
      </c>
      <c r="C1262" s="106">
        <v>2</v>
      </c>
      <c r="D1262" s="110">
        <v>0.000567748616488381</v>
      </c>
      <c r="E1262" s="110">
        <v>3.314814887210721</v>
      </c>
      <c r="F1262" s="106" t="s">
        <v>438</v>
      </c>
      <c r="G1262" s="106" t="b">
        <v>0</v>
      </c>
      <c r="H1262" s="106" t="b">
        <v>0</v>
      </c>
      <c r="I1262" s="106" t="b">
        <v>0</v>
      </c>
      <c r="J1262" s="106" t="b">
        <v>0</v>
      </c>
      <c r="K1262" s="106" t="b">
        <v>0</v>
      </c>
      <c r="L1262" s="106" t="b">
        <v>0</v>
      </c>
    </row>
    <row r="1263" spans="1:12" ht="15">
      <c r="A1263" s="108" t="s">
        <v>467</v>
      </c>
      <c r="B1263" s="106" t="s">
        <v>465</v>
      </c>
      <c r="C1263" s="106">
        <v>2</v>
      </c>
      <c r="D1263" s="110">
        <v>0.000567748616488381</v>
      </c>
      <c r="E1263" s="110">
        <v>0.8036001860743329</v>
      </c>
      <c r="F1263" s="106" t="s">
        <v>438</v>
      </c>
      <c r="G1263" s="106" t="b">
        <v>0</v>
      </c>
      <c r="H1263" s="106" t="b">
        <v>0</v>
      </c>
      <c r="I1263" s="106" t="b">
        <v>0</v>
      </c>
      <c r="J1263" s="106" t="b">
        <v>0</v>
      </c>
      <c r="K1263" s="106" t="b">
        <v>0</v>
      </c>
      <c r="L1263" s="106" t="b">
        <v>0</v>
      </c>
    </row>
    <row r="1264" spans="1:12" ht="15">
      <c r="A1264" s="108" t="s">
        <v>527</v>
      </c>
      <c r="B1264" s="106" t="s">
        <v>656</v>
      </c>
      <c r="C1264" s="106">
        <v>2</v>
      </c>
      <c r="D1264" s="110">
        <v>0.000567748616488381</v>
      </c>
      <c r="E1264" s="110">
        <v>2.2936255881407828</v>
      </c>
      <c r="F1264" s="106" t="s">
        <v>438</v>
      </c>
      <c r="G1264" s="106" t="b">
        <v>0</v>
      </c>
      <c r="H1264" s="106" t="b">
        <v>0</v>
      </c>
      <c r="I1264" s="106" t="b">
        <v>0</v>
      </c>
      <c r="J1264" s="106" t="b">
        <v>0</v>
      </c>
      <c r="K1264" s="106" t="b">
        <v>0</v>
      </c>
      <c r="L1264" s="106" t="b">
        <v>0</v>
      </c>
    </row>
    <row r="1265" spans="1:12" ht="15">
      <c r="A1265" s="108" t="s">
        <v>656</v>
      </c>
      <c r="B1265" s="106" t="s">
        <v>655</v>
      </c>
      <c r="C1265" s="106">
        <v>2</v>
      </c>
      <c r="D1265" s="110">
        <v>0.000567748616488381</v>
      </c>
      <c r="E1265" s="110">
        <v>2.536663636827077</v>
      </c>
      <c r="F1265" s="106" t="s">
        <v>438</v>
      </c>
      <c r="G1265" s="106" t="b">
        <v>0</v>
      </c>
      <c r="H1265" s="106" t="b">
        <v>0</v>
      </c>
      <c r="I1265" s="106" t="b">
        <v>0</v>
      </c>
      <c r="J1265" s="106" t="b">
        <v>0</v>
      </c>
      <c r="K1265" s="106" t="b">
        <v>0</v>
      </c>
      <c r="L1265" s="106" t="b">
        <v>0</v>
      </c>
    </row>
    <row r="1266" spans="1:12" ht="15">
      <c r="A1266" s="108" t="s">
        <v>601</v>
      </c>
      <c r="B1266" s="106" t="s">
        <v>474</v>
      </c>
      <c r="C1266" s="106">
        <v>2</v>
      </c>
      <c r="D1266" s="110">
        <v>0.000567748616488381</v>
      </c>
      <c r="E1266" s="110">
        <v>1.7585123864434336</v>
      </c>
      <c r="F1266" s="106" t="s">
        <v>438</v>
      </c>
      <c r="G1266" s="106" t="b">
        <v>0</v>
      </c>
      <c r="H1266" s="106" t="b">
        <v>0</v>
      </c>
      <c r="I1266" s="106" t="b">
        <v>0</v>
      </c>
      <c r="J1266" s="106" t="b">
        <v>0</v>
      </c>
      <c r="K1266" s="106" t="b">
        <v>0</v>
      </c>
      <c r="L1266" s="106" t="b">
        <v>0</v>
      </c>
    </row>
    <row r="1267" spans="1:12" ht="15">
      <c r="A1267" s="108" t="s">
        <v>461</v>
      </c>
      <c r="B1267" s="106" t="s">
        <v>503</v>
      </c>
      <c r="C1267" s="106">
        <v>2</v>
      </c>
      <c r="D1267" s="110">
        <v>0.0004224288020235096</v>
      </c>
      <c r="E1267" s="110">
        <v>1.2466290254645593</v>
      </c>
      <c r="F1267" s="106" t="s">
        <v>438</v>
      </c>
      <c r="G1267" s="106" t="b">
        <v>0</v>
      </c>
      <c r="H1267" s="106" t="b">
        <v>0</v>
      </c>
      <c r="I1267" s="106" t="b">
        <v>0</v>
      </c>
      <c r="J1267" s="106" t="b">
        <v>0</v>
      </c>
      <c r="K1267" s="106" t="b">
        <v>0</v>
      </c>
      <c r="L1267" s="106" t="b">
        <v>0</v>
      </c>
    </row>
    <row r="1268" spans="1:12" ht="15">
      <c r="A1268" s="108" t="s">
        <v>467</v>
      </c>
      <c r="B1268" s="106" t="s">
        <v>468</v>
      </c>
      <c r="C1268" s="106">
        <v>2</v>
      </c>
      <c r="D1268" s="110">
        <v>0.000567748616488381</v>
      </c>
      <c r="E1268" s="110">
        <v>0.6546611730622663</v>
      </c>
      <c r="F1268" s="106" t="s">
        <v>438</v>
      </c>
      <c r="G1268" s="106" t="b">
        <v>0</v>
      </c>
      <c r="H1268" s="106" t="b">
        <v>0</v>
      </c>
      <c r="I1268" s="106" t="b">
        <v>0</v>
      </c>
      <c r="J1268" s="106" t="b">
        <v>0</v>
      </c>
      <c r="K1268" s="106" t="b">
        <v>0</v>
      </c>
      <c r="L1268" s="106" t="b">
        <v>0</v>
      </c>
    </row>
    <row r="1269" spans="1:12" ht="15">
      <c r="A1269" s="108" t="s">
        <v>459</v>
      </c>
      <c r="B1269" s="106" t="s">
        <v>1255</v>
      </c>
      <c r="C1269" s="106">
        <v>2</v>
      </c>
      <c r="D1269" s="110">
        <v>0.0004224288020235096</v>
      </c>
      <c r="E1269" s="110">
        <v>1.4574823907794525</v>
      </c>
      <c r="F1269" s="106" t="s">
        <v>438</v>
      </c>
      <c r="G1269" s="106" t="b">
        <v>0</v>
      </c>
      <c r="H1269" s="106" t="b">
        <v>0</v>
      </c>
      <c r="I1269" s="106" t="b">
        <v>0</v>
      </c>
      <c r="J1269" s="106" t="b">
        <v>0</v>
      </c>
      <c r="K1269" s="106" t="b">
        <v>0</v>
      </c>
      <c r="L1269" s="106" t="b">
        <v>0</v>
      </c>
    </row>
    <row r="1270" spans="1:12" ht="15">
      <c r="A1270" s="108" t="s">
        <v>458</v>
      </c>
      <c r="B1270" s="106" t="s">
        <v>996</v>
      </c>
      <c r="C1270" s="106">
        <v>2</v>
      </c>
      <c r="D1270" s="110">
        <v>0.000567748616488381</v>
      </c>
      <c r="E1270" s="110">
        <v>1.2998745374177842</v>
      </c>
      <c r="F1270" s="106" t="s">
        <v>438</v>
      </c>
      <c r="G1270" s="106" t="b">
        <v>0</v>
      </c>
      <c r="H1270" s="106" t="b">
        <v>0</v>
      </c>
      <c r="I1270" s="106" t="b">
        <v>0</v>
      </c>
      <c r="J1270" s="106" t="b">
        <v>0</v>
      </c>
      <c r="K1270" s="106" t="b">
        <v>0</v>
      </c>
      <c r="L1270" s="106" t="b">
        <v>0</v>
      </c>
    </row>
    <row r="1271" spans="1:12" ht="15">
      <c r="A1271" s="108" t="s">
        <v>1824</v>
      </c>
      <c r="B1271" s="106" t="s">
        <v>997</v>
      </c>
      <c r="C1271" s="106">
        <v>2</v>
      </c>
      <c r="D1271" s="110">
        <v>0.000567748616488381</v>
      </c>
      <c r="E1271" s="110">
        <v>3.01378489154674</v>
      </c>
      <c r="F1271" s="106" t="s">
        <v>438</v>
      </c>
      <c r="G1271" s="106" t="b">
        <v>0</v>
      </c>
      <c r="H1271" s="106" t="b">
        <v>0</v>
      </c>
      <c r="I1271" s="106" t="b">
        <v>0</v>
      </c>
      <c r="J1271" s="106" t="b">
        <v>0</v>
      </c>
      <c r="K1271" s="106" t="b">
        <v>0</v>
      </c>
      <c r="L1271" s="106" t="b">
        <v>0</v>
      </c>
    </row>
    <row r="1272" spans="1:12" ht="15">
      <c r="A1272" s="108" t="s">
        <v>503</v>
      </c>
      <c r="B1272" s="106" t="s">
        <v>1740</v>
      </c>
      <c r="C1272" s="106">
        <v>2</v>
      </c>
      <c r="D1272" s="110">
        <v>0.0004224288020235096</v>
      </c>
      <c r="E1272" s="110">
        <v>2.5019015305678654</v>
      </c>
      <c r="F1272" s="106" t="s">
        <v>438</v>
      </c>
      <c r="G1272" s="106" t="b">
        <v>0</v>
      </c>
      <c r="H1272" s="106" t="b">
        <v>0</v>
      </c>
      <c r="I1272" s="106" t="b">
        <v>0</v>
      </c>
      <c r="J1272" s="106" t="b">
        <v>0</v>
      </c>
      <c r="K1272" s="106" t="b">
        <v>0</v>
      </c>
      <c r="L1272" s="106" t="b">
        <v>0</v>
      </c>
    </row>
    <row r="1273" spans="1:12" ht="15">
      <c r="A1273" s="108" t="s">
        <v>629</v>
      </c>
      <c r="B1273" s="106" t="s">
        <v>494</v>
      </c>
      <c r="C1273" s="106">
        <v>2</v>
      </c>
      <c r="D1273" s="110">
        <v>0.0004224288020235096</v>
      </c>
      <c r="E1273" s="110">
        <v>2.0083898596600336</v>
      </c>
      <c r="F1273" s="106" t="s">
        <v>438</v>
      </c>
      <c r="G1273" s="106" t="b">
        <v>0</v>
      </c>
      <c r="H1273" s="106" t="b">
        <v>0</v>
      </c>
      <c r="I1273" s="106" t="b">
        <v>0</v>
      </c>
      <c r="J1273" s="106" t="b">
        <v>0</v>
      </c>
      <c r="K1273" s="106" t="b">
        <v>0</v>
      </c>
      <c r="L1273" s="106" t="b">
        <v>0</v>
      </c>
    </row>
    <row r="1274" spans="1:12" ht="15">
      <c r="A1274" s="108" t="s">
        <v>459</v>
      </c>
      <c r="B1274" s="106" t="s">
        <v>505</v>
      </c>
      <c r="C1274" s="106">
        <v>2</v>
      </c>
      <c r="D1274" s="110">
        <v>0.000567748616488381</v>
      </c>
      <c r="E1274" s="110">
        <v>0.98036113605979</v>
      </c>
      <c r="F1274" s="106" t="s">
        <v>438</v>
      </c>
      <c r="G1274" s="106" t="b">
        <v>0</v>
      </c>
      <c r="H1274" s="106" t="b">
        <v>0</v>
      </c>
      <c r="I1274" s="106" t="b">
        <v>0</v>
      </c>
      <c r="J1274" s="106" t="b">
        <v>0</v>
      </c>
      <c r="K1274" s="106" t="b">
        <v>0</v>
      </c>
      <c r="L1274" s="106" t="b">
        <v>0</v>
      </c>
    </row>
    <row r="1275" spans="1:12" ht="15">
      <c r="A1275" s="108" t="s">
        <v>907</v>
      </c>
      <c r="B1275" s="106" t="s">
        <v>462</v>
      </c>
      <c r="C1275" s="106">
        <v>2</v>
      </c>
      <c r="D1275" s="110">
        <v>0.0004224288020235096</v>
      </c>
      <c r="E1275" s="110">
        <v>1.7963009473328335</v>
      </c>
      <c r="F1275" s="106" t="s">
        <v>438</v>
      </c>
      <c r="G1275" s="106" t="b">
        <v>0</v>
      </c>
      <c r="H1275" s="106" t="b">
        <v>0</v>
      </c>
      <c r="I1275" s="106" t="b">
        <v>0</v>
      </c>
      <c r="J1275" s="106" t="b">
        <v>0</v>
      </c>
      <c r="K1275" s="106" t="b">
        <v>0</v>
      </c>
      <c r="L1275" s="106" t="b">
        <v>0</v>
      </c>
    </row>
    <row r="1276" spans="1:12" ht="15">
      <c r="A1276" s="108" t="s">
        <v>779</v>
      </c>
      <c r="B1276" s="106" t="s">
        <v>494</v>
      </c>
      <c r="C1276" s="106">
        <v>2</v>
      </c>
      <c r="D1276" s="110">
        <v>0.000567748616488381</v>
      </c>
      <c r="E1276" s="110">
        <v>1.7073598639960523</v>
      </c>
      <c r="F1276" s="106" t="s">
        <v>438</v>
      </c>
      <c r="G1276" s="106" t="b">
        <v>0</v>
      </c>
      <c r="H1276" s="106" t="b">
        <v>0</v>
      </c>
      <c r="I1276" s="106" t="b">
        <v>0</v>
      </c>
      <c r="J1276" s="106" t="b">
        <v>0</v>
      </c>
      <c r="K1276" s="106" t="b">
        <v>0</v>
      </c>
      <c r="L1276" s="106" t="b">
        <v>0</v>
      </c>
    </row>
    <row r="1277" spans="1:12" ht="15">
      <c r="A1277" s="108" t="s">
        <v>1259</v>
      </c>
      <c r="B1277" s="106" t="s">
        <v>1253</v>
      </c>
      <c r="C1277" s="106">
        <v>2</v>
      </c>
      <c r="D1277" s="110">
        <v>0.000567748616488381</v>
      </c>
      <c r="E1277" s="110">
        <v>2.9626323690993583</v>
      </c>
      <c r="F1277" s="106" t="s">
        <v>438</v>
      </c>
      <c r="G1277" s="106" t="b">
        <v>0</v>
      </c>
      <c r="H1277" s="106" t="b">
        <v>0</v>
      </c>
      <c r="I1277" s="106" t="b">
        <v>0</v>
      </c>
      <c r="J1277" s="106" t="b">
        <v>0</v>
      </c>
      <c r="K1277" s="106" t="b">
        <v>0</v>
      </c>
      <c r="L1277" s="106" t="b">
        <v>0</v>
      </c>
    </row>
    <row r="1278" spans="1:12" ht="15">
      <c r="A1278" s="108" t="s">
        <v>488</v>
      </c>
      <c r="B1278" s="106" t="s">
        <v>458</v>
      </c>
      <c r="C1278" s="106">
        <v>2</v>
      </c>
      <c r="D1278" s="110">
        <v>0.000567748616488381</v>
      </c>
      <c r="E1278" s="110">
        <v>0.8227532826981219</v>
      </c>
      <c r="F1278" s="106" t="s">
        <v>438</v>
      </c>
      <c r="G1278" s="106" t="b">
        <v>0</v>
      </c>
      <c r="H1278" s="106" t="b">
        <v>0</v>
      </c>
      <c r="I1278" s="106" t="b">
        <v>0</v>
      </c>
      <c r="J1278" s="106" t="b">
        <v>0</v>
      </c>
      <c r="K1278" s="106" t="b">
        <v>0</v>
      </c>
      <c r="L1278" s="106" t="b">
        <v>0</v>
      </c>
    </row>
    <row r="1279" spans="1:12" ht="15">
      <c r="A1279" s="108" t="s">
        <v>493</v>
      </c>
      <c r="B1279" s="106" t="s">
        <v>707</v>
      </c>
      <c r="C1279" s="106">
        <v>2</v>
      </c>
      <c r="D1279" s="110">
        <v>0.0004224288020235096</v>
      </c>
      <c r="E1279" s="110">
        <v>1.9082747067767658</v>
      </c>
      <c r="F1279" s="106" t="s">
        <v>438</v>
      </c>
      <c r="G1279" s="106" t="b">
        <v>0</v>
      </c>
      <c r="H1279" s="106" t="b">
        <v>0</v>
      </c>
      <c r="I1279" s="106" t="b">
        <v>0</v>
      </c>
      <c r="J1279" s="106" t="b">
        <v>0</v>
      </c>
      <c r="K1279" s="106" t="b">
        <v>0</v>
      </c>
      <c r="L1279" s="106" t="b">
        <v>0</v>
      </c>
    </row>
    <row r="1280" spans="1:12" ht="15">
      <c r="A1280" s="108" t="s">
        <v>460</v>
      </c>
      <c r="B1280" s="106" t="s">
        <v>636</v>
      </c>
      <c r="C1280" s="106">
        <v>2</v>
      </c>
      <c r="D1280" s="110">
        <v>0.0004224288020235096</v>
      </c>
      <c r="E1280" s="110">
        <v>1.6136788211181945</v>
      </c>
      <c r="F1280" s="106" t="s">
        <v>438</v>
      </c>
      <c r="G1280" s="106" t="b">
        <v>0</v>
      </c>
      <c r="H1280" s="106" t="b">
        <v>0</v>
      </c>
      <c r="I1280" s="106" t="b">
        <v>0</v>
      </c>
      <c r="J1280" s="106" t="b">
        <v>0</v>
      </c>
      <c r="K1280" s="106" t="b">
        <v>0</v>
      </c>
      <c r="L1280" s="106" t="b">
        <v>0</v>
      </c>
    </row>
    <row r="1281" spans="1:12" ht="15">
      <c r="A1281" s="108" t="s">
        <v>460</v>
      </c>
      <c r="B1281" s="106" t="s">
        <v>474</v>
      </c>
      <c r="C1281" s="106">
        <v>2</v>
      </c>
      <c r="D1281" s="110">
        <v>0.0004224288020235096</v>
      </c>
      <c r="E1281" s="110">
        <v>0.7105888341262508</v>
      </c>
      <c r="F1281" s="106" t="s">
        <v>438</v>
      </c>
      <c r="G1281" s="106" t="b">
        <v>0</v>
      </c>
      <c r="H1281" s="106" t="b">
        <v>0</v>
      </c>
      <c r="I1281" s="106" t="b">
        <v>0</v>
      </c>
      <c r="J1281" s="106" t="b">
        <v>0</v>
      </c>
      <c r="K1281" s="106" t="b">
        <v>0</v>
      </c>
      <c r="L1281" s="106" t="b">
        <v>0</v>
      </c>
    </row>
    <row r="1282" spans="1:12" ht="15">
      <c r="A1282" s="108" t="s">
        <v>459</v>
      </c>
      <c r="B1282" s="106" t="s">
        <v>470</v>
      </c>
      <c r="C1282" s="106">
        <v>2</v>
      </c>
      <c r="D1282" s="110">
        <v>0.0004224288020235096</v>
      </c>
      <c r="E1282" s="110">
        <v>0.5543924037875089</v>
      </c>
      <c r="F1282" s="106" t="s">
        <v>438</v>
      </c>
      <c r="G1282" s="106" t="b">
        <v>0</v>
      </c>
      <c r="H1282" s="106" t="b">
        <v>0</v>
      </c>
      <c r="I1282" s="106" t="b">
        <v>0</v>
      </c>
      <c r="J1282" s="106" t="b">
        <v>0</v>
      </c>
      <c r="K1282" s="106" t="b">
        <v>0</v>
      </c>
      <c r="L1282" s="106" t="b">
        <v>0</v>
      </c>
    </row>
    <row r="1283" spans="1:12" ht="15">
      <c r="A1283" s="108" t="s">
        <v>697</v>
      </c>
      <c r="B1283" s="106" t="s">
        <v>462</v>
      </c>
      <c r="C1283" s="106">
        <v>2</v>
      </c>
      <c r="D1283" s="110">
        <v>0.0004224288020235096</v>
      </c>
      <c r="E1283" s="110">
        <v>1.3983609386607958</v>
      </c>
      <c r="F1283" s="106" t="s">
        <v>438</v>
      </c>
      <c r="G1283" s="106" t="b">
        <v>0</v>
      </c>
      <c r="H1283" s="106" t="b">
        <v>0</v>
      </c>
      <c r="I1283" s="106" t="b">
        <v>0</v>
      </c>
      <c r="J1283" s="106" t="b">
        <v>0</v>
      </c>
      <c r="K1283" s="106" t="b">
        <v>0</v>
      </c>
      <c r="L1283" s="106" t="b">
        <v>0</v>
      </c>
    </row>
    <row r="1284" spans="1:12" ht="15">
      <c r="A1284" s="108" t="s">
        <v>462</v>
      </c>
      <c r="B1284" s="106" t="s">
        <v>482</v>
      </c>
      <c r="C1284" s="106">
        <v>2</v>
      </c>
      <c r="D1284" s="110">
        <v>0.0004224288020235096</v>
      </c>
      <c r="E1284" s="110">
        <v>0.8668820216185407</v>
      </c>
      <c r="F1284" s="106" t="s">
        <v>438</v>
      </c>
      <c r="G1284" s="106" t="b">
        <v>0</v>
      </c>
      <c r="H1284" s="106" t="b">
        <v>0</v>
      </c>
      <c r="I1284" s="106" t="b">
        <v>0</v>
      </c>
      <c r="J1284" s="106" t="b">
        <v>0</v>
      </c>
      <c r="K1284" s="106" t="b">
        <v>0</v>
      </c>
      <c r="L1284" s="106" t="b">
        <v>0</v>
      </c>
    </row>
    <row r="1285" spans="1:12" ht="15">
      <c r="A1285" s="108" t="s">
        <v>494</v>
      </c>
      <c r="B1285" s="106" t="s">
        <v>459</v>
      </c>
      <c r="C1285" s="106">
        <v>2</v>
      </c>
      <c r="D1285" s="110">
        <v>0.000567748616488381</v>
      </c>
      <c r="E1285" s="110">
        <v>0.5032398813401275</v>
      </c>
      <c r="F1285" s="106" t="s">
        <v>438</v>
      </c>
      <c r="G1285" s="106" t="b">
        <v>0</v>
      </c>
      <c r="H1285" s="106" t="b">
        <v>0</v>
      </c>
      <c r="I1285" s="106" t="b">
        <v>0</v>
      </c>
      <c r="J1285" s="106" t="b">
        <v>0</v>
      </c>
      <c r="K1285" s="106" t="b">
        <v>0</v>
      </c>
      <c r="L1285" s="106" t="b">
        <v>0</v>
      </c>
    </row>
    <row r="1286" spans="1:12" ht="15">
      <c r="A1286" s="108" t="s">
        <v>460</v>
      </c>
      <c r="B1286" s="106" t="s">
        <v>1158</v>
      </c>
      <c r="C1286" s="106">
        <v>2</v>
      </c>
      <c r="D1286" s="110">
        <v>0.0004224288020235096</v>
      </c>
      <c r="E1286" s="110">
        <v>1.7897700801738758</v>
      </c>
      <c r="F1286" s="106" t="s">
        <v>438</v>
      </c>
      <c r="G1286" s="106" t="b">
        <v>0</v>
      </c>
      <c r="H1286" s="106" t="b">
        <v>0</v>
      </c>
      <c r="I1286" s="106" t="b">
        <v>0</v>
      </c>
      <c r="J1286" s="106" t="b">
        <v>0</v>
      </c>
      <c r="K1286" s="106" t="b">
        <v>0</v>
      </c>
      <c r="L1286" s="106" t="b">
        <v>0</v>
      </c>
    </row>
    <row r="1287" spans="1:12" ht="15">
      <c r="A1287" s="108" t="s">
        <v>463</v>
      </c>
      <c r="B1287" s="106" t="s">
        <v>654</v>
      </c>
      <c r="C1287" s="106">
        <v>2</v>
      </c>
      <c r="D1287" s="110">
        <v>0.000567748616488381</v>
      </c>
      <c r="E1287" s="110">
        <v>1.7707468428604454</v>
      </c>
      <c r="F1287" s="106" t="s">
        <v>438</v>
      </c>
      <c r="G1287" s="106" t="b">
        <v>0</v>
      </c>
      <c r="H1287" s="106" t="b">
        <v>0</v>
      </c>
      <c r="I1287" s="106" t="b">
        <v>0</v>
      </c>
      <c r="J1287" s="106" t="b">
        <v>0</v>
      </c>
      <c r="K1287" s="106" t="b">
        <v>0</v>
      </c>
      <c r="L1287" s="106" t="b">
        <v>0</v>
      </c>
    </row>
    <row r="1288" spans="1:12" ht="15">
      <c r="A1288" s="108" t="s">
        <v>467</v>
      </c>
      <c r="B1288" s="106" t="s">
        <v>474</v>
      </c>
      <c r="C1288" s="106">
        <v>2</v>
      </c>
      <c r="D1288" s="110">
        <v>0.0004224288020235096</v>
      </c>
      <c r="E1288" s="110">
        <v>0.7658116251849331</v>
      </c>
      <c r="F1288" s="106" t="s">
        <v>438</v>
      </c>
      <c r="G1288" s="106" t="b">
        <v>0</v>
      </c>
      <c r="H1288" s="106" t="b">
        <v>0</v>
      </c>
      <c r="I1288" s="106" t="b">
        <v>0</v>
      </c>
      <c r="J1288" s="106" t="b">
        <v>0</v>
      </c>
      <c r="K1288" s="106" t="b">
        <v>0</v>
      </c>
      <c r="L1288" s="106" t="b">
        <v>0</v>
      </c>
    </row>
    <row r="1289" spans="1:12" ht="15">
      <c r="A1289" s="108" t="s">
        <v>1846</v>
      </c>
      <c r="B1289" s="106" t="s">
        <v>462</v>
      </c>
      <c r="C1289" s="106">
        <v>2</v>
      </c>
      <c r="D1289" s="110">
        <v>0.000567748616488381</v>
      </c>
      <c r="E1289" s="110">
        <v>1.7963009473328335</v>
      </c>
      <c r="F1289" s="106" t="s">
        <v>438</v>
      </c>
      <c r="G1289" s="106" t="b">
        <v>0</v>
      </c>
      <c r="H1289" s="106" t="b">
        <v>0</v>
      </c>
      <c r="I1289" s="106" t="b">
        <v>0</v>
      </c>
      <c r="J1289" s="106" t="b">
        <v>0</v>
      </c>
      <c r="K1289" s="106" t="b">
        <v>0</v>
      </c>
      <c r="L1289" s="106" t="b">
        <v>0</v>
      </c>
    </row>
    <row r="1290" spans="1:12" ht="15">
      <c r="A1290" s="108" t="s">
        <v>721</v>
      </c>
      <c r="B1290" s="106" t="s">
        <v>1265</v>
      </c>
      <c r="C1290" s="106">
        <v>2</v>
      </c>
      <c r="D1290" s="110">
        <v>0.000567748616488381</v>
      </c>
      <c r="E1290" s="110">
        <v>2.661602373435377</v>
      </c>
      <c r="F1290" s="106" t="s">
        <v>438</v>
      </c>
      <c r="G1290" s="106" t="b">
        <v>0</v>
      </c>
      <c r="H1290" s="106" t="b">
        <v>0</v>
      </c>
      <c r="I1290" s="106" t="b">
        <v>0</v>
      </c>
      <c r="J1290" s="106" t="b">
        <v>0</v>
      </c>
      <c r="K1290" s="106" t="b">
        <v>0</v>
      </c>
      <c r="L1290" s="106" t="b">
        <v>0</v>
      </c>
    </row>
    <row r="1291" spans="1:12" ht="15">
      <c r="A1291" s="108" t="s">
        <v>516</v>
      </c>
      <c r="B1291" s="106" t="s">
        <v>1848</v>
      </c>
      <c r="C1291" s="106">
        <v>2</v>
      </c>
      <c r="D1291" s="110">
        <v>0.000567748616488381</v>
      </c>
      <c r="E1291" s="110">
        <v>3.01378489154674</v>
      </c>
      <c r="F1291" s="106" t="s">
        <v>438</v>
      </c>
      <c r="G1291" s="106" t="b">
        <v>0</v>
      </c>
      <c r="H1291" s="106" t="b">
        <v>0</v>
      </c>
      <c r="I1291" s="106" t="b">
        <v>0</v>
      </c>
      <c r="J1291" s="106" t="b">
        <v>0</v>
      </c>
      <c r="K1291" s="106" t="b">
        <v>0</v>
      </c>
      <c r="L1291" s="106" t="b">
        <v>0</v>
      </c>
    </row>
    <row r="1292" spans="1:12" ht="15">
      <c r="A1292" s="108" t="s">
        <v>1848</v>
      </c>
      <c r="B1292" s="106" t="s">
        <v>672</v>
      </c>
      <c r="C1292" s="106">
        <v>2</v>
      </c>
      <c r="D1292" s="110">
        <v>0.000567748616488381</v>
      </c>
      <c r="E1292" s="110">
        <v>3.1387236281550397</v>
      </c>
      <c r="F1292" s="106" t="s">
        <v>438</v>
      </c>
      <c r="G1292" s="106" t="b">
        <v>0</v>
      </c>
      <c r="H1292" s="106" t="b">
        <v>0</v>
      </c>
      <c r="I1292" s="106" t="b">
        <v>0</v>
      </c>
      <c r="J1292" s="106" t="b">
        <v>0</v>
      </c>
      <c r="K1292" s="106" t="b">
        <v>0</v>
      </c>
      <c r="L1292" s="106" t="b">
        <v>0</v>
      </c>
    </row>
    <row r="1293" spans="1:12" ht="15">
      <c r="A1293" s="108" t="s">
        <v>544</v>
      </c>
      <c r="B1293" s="106" t="s">
        <v>1206</v>
      </c>
      <c r="C1293" s="106">
        <v>2</v>
      </c>
      <c r="D1293" s="110">
        <v>0.000567748616488381</v>
      </c>
      <c r="E1293" s="110">
        <v>3.314814887210721</v>
      </c>
      <c r="F1293" s="106" t="s">
        <v>438</v>
      </c>
      <c r="G1293" s="106" t="b">
        <v>0</v>
      </c>
      <c r="H1293" s="106" t="b">
        <v>0</v>
      </c>
      <c r="I1293" s="106" t="b">
        <v>0</v>
      </c>
      <c r="J1293" s="106" t="b">
        <v>0</v>
      </c>
      <c r="K1293" s="106" t="b">
        <v>0</v>
      </c>
      <c r="L1293" s="106" t="b">
        <v>0</v>
      </c>
    </row>
    <row r="1294" spans="1:12" ht="15">
      <c r="A1294" s="108" t="s">
        <v>913</v>
      </c>
      <c r="B1294" s="106" t="s">
        <v>628</v>
      </c>
      <c r="C1294" s="106">
        <v>2</v>
      </c>
      <c r="D1294" s="110">
        <v>0.0004224288020235096</v>
      </c>
      <c r="E1294" s="110">
        <v>2.8376936324910584</v>
      </c>
      <c r="F1294" s="106" t="s">
        <v>438</v>
      </c>
      <c r="G1294" s="106" t="b">
        <v>0</v>
      </c>
      <c r="H1294" s="106" t="b">
        <v>0</v>
      </c>
      <c r="I1294" s="106" t="b">
        <v>0</v>
      </c>
      <c r="J1294" s="106" t="b">
        <v>0</v>
      </c>
      <c r="K1294" s="106" t="b">
        <v>0</v>
      </c>
      <c r="L1294" s="106" t="b">
        <v>0</v>
      </c>
    </row>
    <row r="1295" spans="1:12" ht="15">
      <c r="A1295" s="108" t="s">
        <v>858</v>
      </c>
      <c r="B1295" s="106" t="s">
        <v>474</v>
      </c>
      <c r="C1295" s="106">
        <v>2</v>
      </c>
      <c r="D1295" s="110">
        <v>0.000567748616488381</v>
      </c>
      <c r="E1295" s="110">
        <v>2.059542382107415</v>
      </c>
      <c r="F1295" s="106" t="s">
        <v>438</v>
      </c>
      <c r="G1295" s="106" t="b">
        <v>0</v>
      </c>
      <c r="H1295" s="106" t="b">
        <v>0</v>
      </c>
      <c r="I1295" s="106" t="b">
        <v>0</v>
      </c>
      <c r="J1295" s="106" t="b">
        <v>0</v>
      </c>
      <c r="K1295" s="106" t="b">
        <v>0</v>
      </c>
      <c r="L1295" s="106" t="b">
        <v>0</v>
      </c>
    </row>
    <row r="1296" spans="1:12" ht="15">
      <c r="A1296" s="108" t="s">
        <v>859</v>
      </c>
      <c r="B1296" s="106" t="s">
        <v>541</v>
      </c>
      <c r="C1296" s="106">
        <v>2</v>
      </c>
      <c r="D1296" s="110">
        <v>0.000567748616488381</v>
      </c>
      <c r="E1296" s="110">
        <v>3.01378489154674</v>
      </c>
      <c r="F1296" s="106" t="s">
        <v>438</v>
      </c>
      <c r="G1296" s="106" t="b">
        <v>0</v>
      </c>
      <c r="H1296" s="106" t="b">
        <v>0</v>
      </c>
      <c r="I1296" s="106" t="b">
        <v>0</v>
      </c>
      <c r="J1296" s="106" t="b">
        <v>0</v>
      </c>
      <c r="K1296" s="106" t="b">
        <v>0</v>
      </c>
      <c r="L1296" s="106" t="b">
        <v>0</v>
      </c>
    </row>
    <row r="1297" spans="1:12" ht="15">
      <c r="A1297" s="108" t="s">
        <v>541</v>
      </c>
      <c r="B1297" s="106" t="s">
        <v>1854</v>
      </c>
      <c r="C1297" s="106">
        <v>2</v>
      </c>
      <c r="D1297" s="110">
        <v>0.000567748616488381</v>
      </c>
      <c r="E1297" s="110">
        <v>3.01378489154674</v>
      </c>
      <c r="F1297" s="106" t="s">
        <v>438</v>
      </c>
      <c r="G1297" s="106" t="b">
        <v>0</v>
      </c>
      <c r="H1297" s="106" t="b">
        <v>0</v>
      </c>
      <c r="I1297" s="106" t="b">
        <v>0</v>
      </c>
      <c r="J1297" s="106" t="b">
        <v>0</v>
      </c>
      <c r="K1297" s="106" t="b">
        <v>0</v>
      </c>
      <c r="L1297" s="106" t="b">
        <v>0</v>
      </c>
    </row>
    <row r="1298" spans="1:12" ht="15">
      <c r="A1298" s="108" t="s">
        <v>505</v>
      </c>
      <c r="B1298" s="106" t="s">
        <v>598</v>
      </c>
      <c r="C1298" s="106">
        <v>2</v>
      </c>
      <c r="D1298" s="110">
        <v>0.0004224288020235096</v>
      </c>
      <c r="E1298" s="110">
        <v>2.1175343290851014</v>
      </c>
      <c r="F1298" s="106" t="s">
        <v>438</v>
      </c>
      <c r="G1298" s="106" t="b">
        <v>0</v>
      </c>
      <c r="H1298" s="106" t="b">
        <v>0</v>
      </c>
      <c r="I1298" s="106" t="b">
        <v>0</v>
      </c>
      <c r="J1298" s="106" t="b">
        <v>0</v>
      </c>
      <c r="K1298" s="106" t="b">
        <v>0</v>
      </c>
      <c r="L1298" s="106" t="b">
        <v>0</v>
      </c>
    </row>
    <row r="1299" spans="1:12" ht="15">
      <c r="A1299" s="108" t="s">
        <v>474</v>
      </c>
      <c r="B1299" s="106" t="s">
        <v>1258</v>
      </c>
      <c r="C1299" s="106">
        <v>2</v>
      </c>
      <c r="D1299" s="110">
        <v>0.0004224288020235096</v>
      </c>
      <c r="E1299" s="110">
        <v>2.078025787801428</v>
      </c>
      <c r="F1299" s="106" t="s">
        <v>438</v>
      </c>
      <c r="G1299" s="106" t="b">
        <v>0</v>
      </c>
      <c r="H1299" s="106" t="b">
        <v>0</v>
      </c>
      <c r="I1299" s="106" t="b">
        <v>0</v>
      </c>
      <c r="J1299" s="106" t="b">
        <v>0</v>
      </c>
      <c r="K1299" s="106" t="b">
        <v>0</v>
      </c>
      <c r="L1299" s="106" t="b">
        <v>0</v>
      </c>
    </row>
    <row r="1300" spans="1:12" ht="15">
      <c r="A1300" s="108" t="s">
        <v>459</v>
      </c>
      <c r="B1300" s="106" t="s">
        <v>910</v>
      </c>
      <c r="C1300" s="106">
        <v>2</v>
      </c>
      <c r="D1300" s="110">
        <v>0.000567748616488381</v>
      </c>
      <c r="E1300" s="110">
        <v>1.6335736498351336</v>
      </c>
      <c r="F1300" s="106" t="s">
        <v>438</v>
      </c>
      <c r="G1300" s="106" t="b">
        <v>0</v>
      </c>
      <c r="H1300" s="106" t="b">
        <v>0</v>
      </c>
      <c r="I1300" s="106" t="b">
        <v>0</v>
      </c>
      <c r="J1300" s="106" t="b">
        <v>0</v>
      </c>
      <c r="K1300" s="106" t="b">
        <v>0</v>
      </c>
      <c r="L1300" s="106" t="b">
        <v>0</v>
      </c>
    </row>
    <row r="1301" spans="1:12" ht="15">
      <c r="A1301" s="108" t="s">
        <v>459</v>
      </c>
      <c r="B1301" s="106" t="s">
        <v>1000</v>
      </c>
      <c r="C1301" s="106">
        <v>2</v>
      </c>
      <c r="D1301" s="110">
        <v>0.000567748616488381</v>
      </c>
      <c r="E1301" s="110">
        <v>1.6335736498351336</v>
      </c>
      <c r="F1301" s="106" t="s">
        <v>438</v>
      </c>
      <c r="G1301" s="106" t="b">
        <v>0</v>
      </c>
      <c r="H1301" s="106" t="b">
        <v>0</v>
      </c>
      <c r="I1301" s="106" t="b">
        <v>0</v>
      </c>
      <c r="J1301" s="106" t="b">
        <v>0</v>
      </c>
      <c r="K1301" s="106" t="b">
        <v>0</v>
      </c>
      <c r="L1301" s="106" t="b">
        <v>0</v>
      </c>
    </row>
    <row r="1302" spans="1:12" ht="15">
      <c r="A1302" s="108" t="s">
        <v>627</v>
      </c>
      <c r="B1302" s="106" t="s">
        <v>645</v>
      </c>
      <c r="C1302" s="106">
        <v>2</v>
      </c>
      <c r="D1302" s="110">
        <v>0.0004224288020235096</v>
      </c>
      <c r="E1302" s="110">
        <v>2.7707468428604454</v>
      </c>
      <c r="F1302" s="106" t="s">
        <v>438</v>
      </c>
      <c r="G1302" s="106" t="b">
        <v>0</v>
      </c>
      <c r="H1302" s="106" t="b">
        <v>0</v>
      </c>
      <c r="I1302" s="106" t="b">
        <v>0</v>
      </c>
      <c r="J1302" s="106" t="b">
        <v>0</v>
      </c>
      <c r="K1302" s="106" t="b">
        <v>0</v>
      </c>
      <c r="L1302" s="106" t="b">
        <v>0</v>
      </c>
    </row>
    <row r="1303" spans="1:12" ht="15">
      <c r="A1303" s="108" t="s">
        <v>597</v>
      </c>
      <c r="B1303" s="106" t="s">
        <v>681</v>
      </c>
      <c r="C1303" s="106">
        <v>2</v>
      </c>
      <c r="D1303" s="110">
        <v>0.000567748616488381</v>
      </c>
      <c r="E1303" s="110">
        <v>2.314814887210721</v>
      </c>
      <c r="F1303" s="106" t="s">
        <v>438</v>
      </c>
      <c r="G1303" s="106" t="b">
        <v>0</v>
      </c>
      <c r="H1303" s="106" t="b">
        <v>0</v>
      </c>
      <c r="I1303" s="106" t="b">
        <v>0</v>
      </c>
      <c r="J1303" s="106" t="b">
        <v>0</v>
      </c>
      <c r="K1303" s="106" t="b">
        <v>0</v>
      </c>
      <c r="L1303" s="106" t="b">
        <v>0</v>
      </c>
    </row>
    <row r="1304" spans="1:12" ht="15">
      <c r="A1304" s="108" t="s">
        <v>984</v>
      </c>
      <c r="B1304" s="106" t="s">
        <v>477</v>
      </c>
      <c r="C1304" s="106">
        <v>2</v>
      </c>
      <c r="D1304" s="110">
        <v>0.000567748616488381</v>
      </c>
      <c r="E1304" s="110">
        <v>1.934603645499115</v>
      </c>
      <c r="F1304" s="106" t="s">
        <v>438</v>
      </c>
      <c r="G1304" s="106" t="b">
        <v>0</v>
      </c>
      <c r="H1304" s="106" t="b">
        <v>0</v>
      </c>
      <c r="I1304" s="106" t="b">
        <v>0</v>
      </c>
      <c r="J1304" s="106" t="b">
        <v>0</v>
      </c>
      <c r="K1304" s="106" t="b">
        <v>0</v>
      </c>
      <c r="L1304" s="106" t="b">
        <v>0</v>
      </c>
    </row>
    <row r="1305" spans="1:12" ht="15">
      <c r="A1305" s="108" t="s">
        <v>474</v>
      </c>
      <c r="B1305" s="106" t="s">
        <v>1862</v>
      </c>
      <c r="C1305" s="106">
        <v>2</v>
      </c>
      <c r="D1305" s="110">
        <v>0.0004224288020235096</v>
      </c>
      <c r="E1305" s="110">
        <v>2.2541170468571092</v>
      </c>
      <c r="F1305" s="106" t="s">
        <v>438</v>
      </c>
      <c r="G1305" s="106" t="b">
        <v>0</v>
      </c>
      <c r="H1305" s="106" t="b">
        <v>0</v>
      </c>
      <c r="I1305" s="106" t="b">
        <v>0</v>
      </c>
      <c r="J1305" s="106" t="b">
        <v>0</v>
      </c>
      <c r="K1305" s="106" t="b">
        <v>0</v>
      </c>
      <c r="L1305" s="106" t="b">
        <v>0</v>
      </c>
    </row>
    <row r="1306" spans="1:12" ht="15">
      <c r="A1306" s="108" t="s">
        <v>1863</v>
      </c>
      <c r="B1306" s="106" t="s">
        <v>827</v>
      </c>
      <c r="C1306" s="106">
        <v>2</v>
      </c>
      <c r="D1306" s="110">
        <v>0.0004224288020235096</v>
      </c>
      <c r="E1306" s="110">
        <v>3.314814887210721</v>
      </c>
      <c r="F1306" s="106" t="s">
        <v>438</v>
      </c>
      <c r="G1306" s="106" t="b">
        <v>0</v>
      </c>
      <c r="H1306" s="106" t="b">
        <v>0</v>
      </c>
      <c r="I1306" s="106" t="b">
        <v>0</v>
      </c>
      <c r="J1306" s="106" t="b">
        <v>0</v>
      </c>
      <c r="K1306" s="106" t="b">
        <v>0</v>
      </c>
      <c r="L1306" s="106" t="b">
        <v>0</v>
      </c>
    </row>
    <row r="1307" spans="1:12" ht="15">
      <c r="A1307" s="108" t="s">
        <v>519</v>
      </c>
      <c r="B1307" s="106" t="s">
        <v>479</v>
      </c>
      <c r="C1307" s="106">
        <v>2</v>
      </c>
      <c r="D1307" s="110">
        <v>0.0004224288020235096</v>
      </c>
      <c r="E1307" s="110">
        <v>3.314814887210721</v>
      </c>
      <c r="F1307" s="106" t="s">
        <v>438</v>
      </c>
      <c r="G1307" s="106" t="b">
        <v>0</v>
      </c>
      <c r="H1307" s="106" t="b">
        <v>0</v>
      </c>
      <c r="I1307" s="106" t="b">
        <v>0</v>
      </c>
      <c r="J1307" s="106" t="b">
        <v>0</v>
      </c>
      <c r="K1307" s="106" t="b">
        <v>0</v>
      </c>
      <c r="L1307" s="106" t="b">
        <v>0</v>
      </c>
    </row>
    <row r="1308" spans="1:12" ht="15">
      <c r="A1308" s="108" t="s">
        <v>458</v>
      </c>
      <c r="B1308" s="106" t="s">
        <v>550</v>
      </c>
      <c r="C1308" s="106">
        <v>2</v>
      </c>
      <c r="D1308" s="110">
        <v>0.0004224288020235096</v>
      </c>
      <c r="E1308" s="110">
        <v>0.8227532826981219</v>
      </c>
      <c r="F1308" s="106" t="s">
        <v>438</v>
      </c>
      <c r="G1308" s="106" t="b">
        <v>0</v>
      </c>
      <c r="H1308" s="106" t="b">
        <v>0</v>
      </c>
      <c r="I1308" s="106" t="b">
        <v>0</v>
      </c>
      <c r="J1308" s="106" t="b">
        <v>0</v>
      </c>
      <c r="K1308" s="106" t="b">
        <v>0</v>
      </c>
      <c r="L1308" s="106" t="b">
        <v>0</v>
      </c>
    </row>
    <row r="1309" spans="1:12" ht="15">
      <c r="A1309" s="108" t="s">
        <v>477</v>
      </c>
      <c r="B1309" s="106" t="s">
        <v>1865</v>
      </c>
      <c r="C1309" s="106">
        <v>2</v>
      </c>
      <c r="D1309" s="110">
        <v>0.000567748616488381</v>
      </c>
      <c r="E1309" s="110">
        <v>2.110694904554796</v>
      </c>
      <c r="F1309" s="106" t="s">
        <v>438</v>
      </c>
      <c r="G1309" s="106" t="b">
        <v>0</v>
      </c>
      <c r="H1309" s="106" t="b">
        <v>0</v>
      </c>
      <c r="I1309" s="106" t="b">
        <v>0</v>
      </c>
      <c r="J1309" s="106" t="b">
        <v>0</v>
      </c>
      <c r="K1309" s="106" t="b">
        <v>0</v>
      </c>
      <c r="L1309" s="106" t="b">
        <v>0</v>
      </c>
    </row>
    <row r="1310" spans="1:12" ht="15">
      <c r="A1310" s="108" t="s">
        <v>1865</v>
      </c>
      <c r="B1310" s="106" t="s">
        <v>467</v>
      </c>
      <c r="C1310" s="106">
        <v>2</v>
      </c>
      <c r="D1310" s="110">
        <v>0.000567748616488381</v>
      </c>
      <c r="E1310" s="110">
        <v>1.844992871232558</v>
      </c>
      <c r="F1310" s="106" t="s">
        <v>438</v>
      </c>
      <c r="G1310" s="106" t="b">
        <v>0</v>
      </c>
      <c r="H1310" s="106" t="b">
        <v>0</v>
      </c>
      <c r="I1310" s="106" t="b">
        <v>0</v>
      </c>
      <c r="J1310" s="106" t="b">
        <v>0</v>
      </c>
      <c r="K1310" s="106" t="b">
        <v>0</v>
      </c>
      <c r="L1310" s="106" t="b">
        <v>0</v>
      </c>
    </row>
    <row r="1311" spans="1:12" ht="15">
      <c r="A1311" s="108" t="s">
        <v>493</v>
      </c>
      <c r="B1311" s="106" t="s">
        <v>1267</v>
      </c>
      <c r="C1311" s="106">
        <v>2</v>
      </c>
      <c r="D1311" s="110">
        <v>0.000567748616488381</v>
      </c>
      <c r="E1311" s="110">
        <v>2.209304702440747</v>
      </c>
      <c r="F1311" s="106" t="s">
        <v>438</v>
      </c>
      <c r="G1311" s="106" t="b">
        <v>0</v>
      </c>
      <c r="H1311" s="106" t="b">
        <v>0</v>
      </c>
      <c r="I1311" s="106" t="b">
        <v>0</v>
      </c>
      <c r="J1311" s="106" t="b">
        <v>0</v>
      </c>
      <c r="K1311" s="106" t="b">
        <v>0</v>
      </c>
      <c r="L1311" s="106" t="b">
        <v>0</v>
      </c>
    </row>
    <row r="1312" spans="1:12" ht="15">
      <c r="A1312" s="108" t="s">
        <v>458</v>
      </c>
      <c r="B1312" s="106" t="s">
        <v>513</v>
      </c>
      <c r="C1312" s="106">
        <v>2</v>
      </c>
      <c r="D1312" s="110">
        <v>0.0004224288020235096</v>
      </c>
      <c r="E1312" s="110">
        <v>1.2998745374177842</v>
      </c>
      <c r="F1312" s="106" t="s">
        <v>438</v>
      </c>
      <c r="G1312" s="106" t="b">
        <v>0</v>
      </c>
      <c r="H1312" s="106" t="b">
        <v>0</v>
      </c>
      <c r="I1312" s="106" t="b">
        <v>0</v>
      </c>
      <c r="J1312" s="106" t="b">
        <v>0</v>
      </c>
      <c r="K1312" s="106" t="b">
        <v>0</v>
      </c>
      <c r="L1312" s="106" t="b">
        <v>0</v>
      </c>
    </row>
    <row r="1313" spans="1:12" ht="15">
      <c r="A1313" s="108" t="s">
        <v>465</v>
      </c>
      <c r="B1313" s="106" t="s">
        <v>1002</v>
      </c>
      <c r="C1313" s="106">
        <v>2</v>
      </c>
      <c r="D1313" s="110">
        <v>0.0004224288020235096</v>
      </c>
      <c r="E1313" s="110">
        <v>2.0973309429968148</v>
      </c>
      <c r="F1313" s="106" t="s">
        <v>438</v>
      </c>
      <c r="G1313" s="106" t="b">
        <v>0</v>
      </c>
      <c r="H1313" s="106" t="b">
        <v>0</v>
      </c>
      <c r="I1313" s="106" t="b">
        <v>0</v>
      </c>
      <c r="J1313" s="106" t="b">
        <v>0</v>
      </c>
      <c r="K1313" s="106" t="b">
        <v>0</v>
      </c>
      <c r="L1313" s="106" t="b">
        <v>0</v>
      </c>
    </row>
    <row r="1314" spans="1:12" ht="15">
      <c r="A1314" s="108" t="s">
        <v>504</v>
      </c>
      <c r="B1314" s="106" t="s">
        <v>498</v>
      </c>
      <c r="C1314" s="106">
        <v>2</v>
      </c>
      <c r="D1314" s="110">
        <v>0.000567748616488381</v>
      </c>
      <c r="E1314" s="110">
        <v>1.8376936324910584</v>
      </c>
      <c r="F1314" s="106" t="s">
        <v>438</v>
      </c>
      <c r="G1314" s="106" t="b">
        <v>0</v>
      </c>
      <c r="H1314" s="106" t="b">
        <v>0</v>
      </c>
      <c r="I1314" s="106" t="b">
        <v>0</v>
      </c>
      <c r="J1314" s="106" t="b">
        <v>0</v>
      </c>
      <c r="K1314" s="106" t="b">
        <v>0</v>
      </c>
      <c r="L1314" s="106" t="b">
        <v>0</v>
      </c>
    </row>
    <row r="1315" spans="1:12" ht="15">
      <c r="A1315" s="108" t="s">
        <v>461</v>
      </c>
      <c r="B1315" s="106" t="s">
        <v>550</v>
      </c>
      <c r="C1315" s="106">
        <v>2</v>
      </c>
      <c r="D1315" s="110">
        <v>0.000567748616488381</v>
      </c>
      <c r="E1315" s="110">
        <v>1.406329868332071</v>
      </c>
      <c r="F1315" s="106" t="s">
        <v>438</v>
      </c>
      <c r="G1315" s="106" t="b">
        <v>0</v>
      </c>
      <c r="H1315" s="106" t="b">
        <v>0</v>
      </c>
      <c r="I1315" s="106" t="b">
        <v>0</v>
      </c>
      <c r="J1315" s="106" t="b">
        <v>0</v>
      </c>
      <c r="K1315" s="106" t="b">
        <v>0</v>
      </c>
      <c r="L1315" s="106" t="b">
        <v>0</v>
      </c>
    </row>
    <row r="1316" spans="1:12" ht="15">
      <c r="A1316" s="108" t="s">
        <v>465</v>
      </c>
      <c r="B1316" s="106" t="s">
        <v>475</v>
      </c>
      <c r="C1316" s="106">
        <v>2</v>
      </c>
      <c r="D1316" s="110">
        <v>0.0004224288020235096</v>
      </c>
      <c r="E1316" s="110">
        <v>1.6713622107245336</v>
      </c>
      <c r="F1316" s="106" t="s">
        <v>438</v>
      </c>
      <c r="G1316" s="106" t="b">
        <v>0</v>
      </c>
      <c r="H1316" s="106" t="b">
        <v>0</v>
      </c>
      <c r="I1316" s="106" t="b">
        <v>0</v>
      </c>
      <c r="J1316" s="106" t="b">
        <v>0</v>
      </c>
      <c r="K1316" s="106" t="b">
        <v>0</v>
      </c>
      <c r="L1316" s="106" t="b">
        <v>0</v>
      </c>
    </row>
    <row r="1317" spans="1:12" ht="15">
      <c r="A1317" s="108" t="s">
        <v>1866</v>
      </c>
      <c r="B1317" s="106" t="s">
        <v>1257</v>
      </c>
      <c r="C1317" s="106">
        <v>2</v>
      </c>
      <c r="D1317" s="110">
        <v>0.000567748616488381</v>
      </c>
      <c r="E1317" s="110">
        <v>3.1387236281550397</v>
      </c>
      <c r="F1317" s="106" t="s">
        <v>438</v>
      </c>
      <c r="G1317" s="106" t="b">
        <v>0</v>
      </c>
      <c r="H1317" s="106" t="b">
        <v>0</v>
      </c>
      <c r="I1317" s="106" t="b">
        <v>0</v>
      </c>
      <c r="J1317" s="106" t="b">
        <v>0</v>
      </c>
      <c r="K1317" s="106" t="b">
        <v>0</v>
      </c>
      <c r="L1317" s="106" t="b">
        <v>0</v>
      </c>
    </row>
    <row r="1318" spans="1:12" ht="15">
      <c r="A1318" s="108" t="s">
        <v>463</v>
      </c>
      <c r="B1318" s="106" t="s">
        <v>512</v>
      </c>
      <c r="C1318" s="106">
        <v>2</v>
      </c>
      <c r="D1318" s="110">
        <v>0.000567748616488381</v>
      </c>
      <c r="E1318" s="110">
        <v>1.0717768385244266</v>
      </c>
      <c r="F1318" s="106" t="s">
        <v>438</v>
      </c>
      <c r="G1318" s="106" t="b">
        <v>0</v>
      </c>
      <c r="H1318" s="106" t="b">
        <v>0</v>
      </c>
      <c r="I1318" s="106" t="b">
        <v>0</v>
      </c>
      <c r="J1318" s="106" t="b">
        <v>0</v>
      </c>
      <c r="K1318" s="106" t="b">
        <v>0</v>
      </c>
      <c r="L1318" s="106" t="b">
        <v>0</v>
      </c>
    </row>
    <row r="1319" spans="1:12" ht="15">
      <c r="A1319" s="108" t="s">
        <v>794</v>
      </c>
      <c r="B1319" s="106" t="s">
        <v>643</v>
      </c>
      <c r="C1319" s="106">
        <v>2</v>
      </c>
      <c r="D1319" s="110">
        <v>0.0004224288020235096</v>
      </c>
      <c r="E1319" s="110">
        <v>3.01378489154674</v>
      </c>
      <c r="F1319" s="106" t="s">
        <v>438</v>
      </c>
      <c r="G1319" s="106" t="b">
        <v>0</v>
      </c>
      <c r="H1319" s="106" t="b">
        <v>0</v>
      </c>
      <c r="I1319" s="106" t="b">
        <v>0</v>
      </c>
      <c r="J1319" s="106" t="b">
        <v>0</v>
      </c>
      <c r="K1319" s="106" t="b">
        <v>0</v>
      </c>
      <c r="L1319" s="106" t="b">
        <v>0</v>
      </c>
    </row>
    <row r="1320" spans="1:12" ht="15">
      <c r="A1320" s="108" t="s">
        <v>677</v>
      </c>
      <c r="B1320" s="106" t="s">
        <v>466</v>
      </c>
      <c r="C1320" s="106">
        <v>2</v>
      </c>
      <c r="D1320" s="110">
        <v>0.000567748616488381</v>
      </c>
      <c r="E1320" s="110">
        <v>1.809664908890815</v>
      </c>
      <c r="F1320" s="106" t="s">
        <v>438</v>
      </c>
      <c r="G1320" s="106" t="b">
        <v>0</v>
      </c>
      <c r="H1320" s="106" t="b">
        <v>0</v>
      </c>
      <c r="I1320" s="106" t="b">
        <v>0</v>
      </c>
      <c r="J1320" s="106" t="b">
        <v>0</v>
      </c>
      <c r="K1320" s="106" t="b">
        <v>0</v>
      </c>
      <c r="L1320" s="106" t="b">
        <v>0</v>
      </c>
    </row>
    <row r="1321" spans="1:12" ht="15">
      <c r="A1321" s="108" t="s">
        <v>466</v>
      </c>
      <c r="B1321" s="106" t="s">
        <v>251</v>
      </c>
      <c r="C1321" s="106">
        <v>2</v>
      </c>
      <c r="D1321" s="110">
        <v>0.0004224288020235096</v>
      </c>
      <c r="E1321" s="110">
        <v>2.01378489154674</v>
      </c>
      <c r="F1321" s="106" t="s">
        <v>438</v>
      </c>
      <c r="G1321" s="106" t="b">
        <v>0</v>
      </c>
      <c r="H1321" s="106" t="b">
        <v>0</v>
      </c>
      <c r="I1321" s="106" t="b">
        <v>0</v>
      </c>
      <c r="J1321" s="106" t="b">
        <v>0</v>
      </c>
      <c r="K1321" s="106" t="b">
        <v>0</v>
      </c>
      <c r="L1321" s="106" t="b">
        <v>0</v>
      </c>
    </row>
    <row r="1322" spans="1:12" ht="15">
      <c r="A1322" s="108" t="s">
        <v>545</v>
      </c>
      <c r="B1322" s="106" t="s">
        <v>458</v>
      </c>
      <c r="C1322" s="106">
        <v>2</v>
      </c>
      <c r="D1322" s="110">
        <v>0.0004224288020235096</v>
      </c>
      <c r="E1322" s="110">
        <v>0.6009045330817655</v>
      </c>
      <c r="F1322" s="106" t="s">
        <v>438</v>
      </c>
      <c r="G1322" s="106" t="b">
        <v>0</v>
      </c>
      <c r="H1322" s="106" t="b">
        <v>0</v>
      </c>
      <c r="I1322" s="106" t="b">
        <v>0</v>
      </c>
      <c r="J1322" s="106" t="b">
        <v>0</v>
      </c>
      <c r="K1322" s="106" t="b">
        <v>0</v>
      </c>
      <c r="L1322" s="106" t="b">
        <v>0</v>
      </c>
    </row>
    <row r="1323" spans="1:12" ht="15">
      <c r="A1323" s="108" t="s">
        <v>463</v>
      </c>
      <c r="B1323" s="106" t="s">
        <v>561</v>
      </c>
      <c r="C1323" s="106">
        <v>2</v>
      </c>
      <c r="D1323" s="110">
        <v>0.000567748616488381</v>
      </c>
      <c r="E1323" s="110">
        <v>1.3728068341884077</v>
      </c>
      <c r="F1323" s="106" t="s">
        <v>438</v>
      </c>
      <c r="G1323" s="106" t="b">
        <v>0</v>
      </c>
      <c r="H1323" s="106" t="b">
        <v>0</v>
      </c>
      <c r="I1323" s="106" t="b">
        <v>0</v>
      </c>
      <c r="J1323" s="106" t="b">
        <v>0</v>
      </c>
      <c r="K1323" s="106" t="b">
        <v>0</v>
      </c>
      <c r="L1323" s="106" t="b">
        <v>0</v>
      </c>
    </row>
    <row r="1324" spans="1:12" ht="15">
      <c r="A1324" s="108" t="s">
        <v>482</v>
      </c>
      <c r="B1324" s="106" t="s">
        <v>466</v>
      </c>
      <c r="C1324" s="106">
        <v>2</v>
      </c>
      <c r="D1324" s="110">
        <v>0.000567748616488381</v>
      </c>
      <c r="E1324" s="110">
        <v>1.4823059745044846</v>
      </c>
      <c r="F1324" s="106" t="s">
        <v>438</v>
      </c>
      <c r="G1324" s="106" t="b">
        <v>0</v>
      </c>
      <c r="H1324" s="106" t="b">
        <v>0</v>
      </c>
      <c r="I1324" s="106" t="b">
        <v>0</v>
      </c>
      <c r="J1324" s="106" t="b">
        <v>0</v>
      </c>
      <c r="K1324" s="106" t="b">
        <v>0</v>
      </c>
      <c r="L1324" s="106" t="b">
        <v>0</v>
      </c>
    </row>
    <row r="1325" spans="1:12" ht="15">
      <c r="A1325" s="108" t="s">
        <v>787</v>
      </c>
      <c r="B1325" s="106" t="s">
        <v>1743</v>
      </c>
      <c r="C1325" s="106">
        <v>2</v>
      </c>
      <c r="D1325" s="110">
        <v>0.000567748616488381</v>
      </c>
      <c r="E1325" s="110">
        <v>3.1387236281550397</v>
      </c>
      <c r="F1325" s="106" t="s">
        <v>438</v>
      </c>
      <c r="G1325" s="106" t="b">
        <v>0</v>
      </c>
      <c r="H1325" s="106" t="b">
        <v>0</v>
      </c>
      <c r="I1325" s="106" t="b">
        <v>0</v>
      </c>
      <c r="J1325" s="106" t="b">
        <v>0</v>
      </c>
      <c r="K1325" s="106" t="b">
        <v>0</v>
      </c>
      <c r="L1325" s="106" t="b">
        <v>0</v>
      </c>
    </row>
    <row r="1326" spans="1:12" ht="15">
      <c r="A1326" s="108" t="s">
        <v>1744</v>
      </c>
      <c r="B1326" s="106" t="s">
        <v>573</v>
      </c>
      <c r="C1326" s="106">
        <v>2</v>
      </c>
      <c r="D1326" s="110">
        <v>0.000567748616488381</v>
      </c>
      <c r="E1326" s="110">
        <v>2.574452197716477</v>
      </c>
      <c r="F1326" s="106" t="s">
        <v>438</v>
      </c>
      <c r="G1326" s="106" t="b">
        <v>0</v>
      </c>
      <c r="H1326" s="106" t="b">
        <v>0</v>
      </c>
      <c r="I1326" s="106" t="b">
        <v>0</v>
      </c>
      <c r="J1326" s="106" t="b">
        <v>0</v>
      </c>
      <c r="K1326" s="106" t="b">
        <v>0</v>
      </c>
      <c r="L1326" s="106" t="b">
        <v>0</v>
      </c>
    </row>
    <row r="1327" spans="1:12" ht="15">
      <c r="A1327" s="108" t="s">
        <v>944</v>
      </c>
      <c r="B1327" s="106" t="s">
        <v>1747</v>
      </c>
      <c r="C1327" s="106">
        <v>2</v>
      </c>
      <c r="D1327" s="110">
        <v>0.000567748616488381</v>
      </c>
      <c r="E1327" s="110">
        <v>3.314814887210721</v>
      </c>
      <c r="F1327" s="106" t="s">
        <v>438</v>
      </c>
      <c r="G1327" s="106" t="b">
        <v>0</v>
      </c>
      <c r="H1327" s="106" t="b">
        <v>0</v>
      </c>
      <c r="I1327" s="106" t="b">
        <v>0</v>
      </c>
      <c r="J1327" s="106" t="b">
        <v>0</v>
      </c>
      <c r="K1327" s="106" t="b">
        <v>0</v>
      </c>
      <c r="L1327" s="106" t="b">
        <v>0</v>
      </c>
    </row>
    <row r="1328" spans="1:12" ht="15">
      <c r="A1328" s="108" t="s">
        <v>591</v>
      </c>
      <c r="B1328" s="106" t="s">
        <v>685</v>
      </c>
      <c r="C1328" s="106">
        <v>2</v>
      </c>
      <c r="D1328" s="110">
        <v>0.000567748616488381</v>
      </c>
      <c r="E1328" s="110">
        <v>2.9168748785386835</v>
      </c>
      <c r="F1328" s="106" t="s">
        <v>438</v>
      </c>
      <c r="G1328" s="106" t="b">
        <v>0</v>
      </c>
      <c r="H1328" s="106" t="b">
        <v>0</v>
      </c>
      <c r="I1328" s="106" t="b">
        <v>0</v>
      </c>
      <c r="J1328" s="106" t="b">
        <v>0</v>
      </c>
      <c r="K1328" s="106" t="b">
        <v>0</v>
      </c>
      <c r="L1328" s="106" t="b">
        <v>0</v>
      </c>
    </row>
    <row r="1329" spans="1:12" ht="15">
      <c r="A1329" s="108" t="s">
        <v>458</v>
      </c>
      <c r="B1329" s="106" t="s">
        <v>1231</v>
      </c>
      <c r="C1329" s="106">
        <v>2</v>
      </c>
      <c r="D1329" s="110">
        <v>0.0004224288020235096</v>
      </c>
      <c r="E1329" s="110">
        <v>1.4759657964734656</v>
      </c>
      <c r="F1329" s="106" t="s">
        <v>438</v>
      </c>
      <c r="G1329" s="106" t="b">
        <v>0</v>
      </c>
      <c r="H1329" s="106" t="b">
        <v>0</v>
      </c>
      <c r="I1329" s="106" t="b">
        <v>0</v>
      </c>
      <c r="J1329" s="106" t="b">
        <v>0</v>
      </c>
      <c r="K1329" s="106" t="b">
        <v>0</v>
      </c>
      <c r="L1329" s="106" t="b">
        <v>0</v>
      </c>
    </row>
    <row r="1330" spans="1:12" ht="15">
      <c r="A1330" s="108" t="s">
        <v>1035</v>
      </c>
      <c r="B1330" s="106" t="s">
        <v>459</v>
      </c>
      <c r="C1330" s="106">
        <v>2</v>
      </c>
      <c r="D1330" s="110">
        <v>0.0004224288020235096</v>
      </c>
      <c r="E1330" s="110">
        <v>1.6335736498351336</v>
      </c>
      <c r="F1330" s="106" t="s">
        <v>438</v>
      </c>
      <c r="G1330" s="106" t="b">
        <v>0</v>
      </c>
      <c r="H1330" s="106" t="b">
        <v>0</v>
      </c>
      <c r="I1330" s="106" t="b">
        <v>0</v>
      </c>
      <c r="J1330" s="106" t="b">
        <v>0</v>
      </c>
      <c r="K1330" s="106" t="b">
        <v>0</v>
      </c>
      <c r="L1330" s="106" t="b">
        <v>0</v>
      </c>
    </row>
    <row r="1331" spans="1:12" ht="15">
      <c r="A1331" s="108" t="s">
        <v>487</v>
      </c>
      <c r="B1331" s="106" t="s">
        <v>469</v>
      </c>
      <c r="C1331" s="106">
        <v>2</v>
      </c>
      <c r="D1331" s="110">
        <v>0.0004224288020235096</v>
      </c>
      <c r="E1331" s="110">
        <v>1.8165043334211204</v>
      </c>
      <c r="F1331" s="106" t="s">
        <v>438</v>
      </c>
      <c r="G1331" s="106" t="b">
        <v>0</v>
      </c>
      <c r="H1331" s="106" t="b">
        <v>0</v>
      </c>
      <c r="I1331" s="106" t="b">
        <v>0</v>
      </c>
      <c r="J1331" s="106" t="b">
        <v>0</v>
      </c>
      <c r="K1331" s="106" t="b">
        <v>0</v>
      </c>
      <c r="L1331" s="106" t="b">
        <v>0</v>
      </c>
    </row>
    <row r="1332" spans="1:12" ht="15">
      <c r="A1332" s="108" t="s">
        <v>476</v>
      </c>
      <c r="B1332" s="106" t="s">
        <v>861</v>
      </c>
      <c r="C1332" s="106">
        <v>2</v>
      </c>
      <c r="D1332" s="110">
        <v>0.000567748616488381</v>
      </c>
      <c r="E1332" s="110">
        <v>2.439753623819021</v>
      </c>
      <c r="F1332" s="106" t="s">
        <v>438</v>
      </c>
      <c r="G1332" s="106" t="b">
        <v>0</v>
      </c>
      <c r="H1332" s="106" t="b">
        <v>0</v>
      </c>
      <c r="I1332" s="106" t="b">
        <v>0</v>
      </c>
      <c r="J1332" s="106" t="b">
        <v>0</v>
      </c>
      <c r="K1332" s="106" t="b">
        <v>0</v>
      </c>
      <c r="L1332" s="106" t="b">
        <v>0</v>
      </c>
    </row>
    <row r="1333" spans="1:12" ht="15">
      <c r="A1333" s="108" t="s">
        <v>591</v>
      </c>
      <c r="B1333" s="106" t="s">
        <v>537</v>
      </c>
      <c r="C1333" s="106">
        <v>2</v>
      </c>
      <c r="D1333" s="110">
        <v>0.0004224288020235096</v>
      </c>
      <c r="E1333" s="110">
        <v>2.5189348698666456</v>
      </c>
      <c r="F1333" s="106" t="s">
        <v>438</v>
      </c>
      <c r="G1333" s="106" t="b">
        <v>0</v>
      </c>
      <c r="H1333" s="106" t="b">
        <v>0</v>
      </c>
      <c r="I1333" s="106" t="b">
        <v>0</v>
      </c>
      <c r="J1333" s="106" t="b">
        <v>0</v>
      </c>
      <c r="K1333" s="106" t="b">
        <v>0</v>
      </c>
      <c r="L1333" s="106" t="b">
        <v>0</v>
      </c>
    </row>
    <row r="1334" spans="1:12" ht="15">
      <c r="A1334" s="108" t="s">
        <v>545</v>
      </c>
      <c r="B1334" s="106" t="s">
        <v>593</v>
      </c>
      <c r="C1334" s="106">
        <v>2</v>
      </c>
      <c r="D1334" s="110">
        <v>0.0004224288020235096</v>
      </c>
      <c r="E1334" s="110">
        <v>1.699390934324777</v>
      </c>
      <c r="F1334" s="106" t="s">
        <v>438</v>
      </c>
      <c r="G1334" s="106" t="b">
        <v>0</v>
      </c>
      <c r="H1334" s="106" t="b">
        <v>0</v>
      </c>
      <c r="I1334" s="106" t="b">
        <v>0</v>
      </c>
      <c r="J1334" s="106" t="b">
        <v>0</v>
      </c>
      <c r="K1334" s="106" t="b">
        <v>0</v>
      </c>
      <c r="L1334" s="106" t="b">
        <v>0</v>
      </c>
    </row>
    <row r="1335" spans="1:12" ht="15">
      <c r="A1335" s="108" t="s">
        <v>461</v>
      </c>
      <c r="B1335" s="106" t="s">
        <v>1880</v>
      </c>
      <c r="C1335" s="106">
        <v>2</v>
      </c>
      <c r="D1335" s="110">
        <v>0.0004224288020235096</v>
      </c>
      <c r="E1335" s="110">
        <v>2.059542382107415</v>
      </c>
      <c r="F1335" s="106" t="s">
        <v>438</v>
      </c>
      <c r="G1335" s="106" t="b">
        <v>0</v>
      </c>
      <c r="H1335" s="106" t="b">
        <v>0</v>
      </c>
      <c r="I1335" s="106" t="b">
        <v>0</v>
      </c>
      <c r="J1335" s="106" t="b">
        <v>0</v>
      </c>
      <c r="K1335" s="106" t="b">
        <v>0</v>
      </c>
      <c r="L1335" s="106" t="b">
        <v>0</v>
      </c>
    </row>
    <row r="1336" spans="1:12" ht="15">
      <c r="A1336" s="108" t="s">
        <v>552</v>
      </c>
      <c r="B1336" s="106" t="s">
        <v>466</v>
      </c>
      <c r="C1336" s="106">
        <v>2</v>
      </c>
      <c r="D1336" s="110">
        <v>0.000567748616488381</v>
      </c>
      <c r="E1336" s="110">
        <v>1.8676568558685018</v>
      </c>
      <c r="F1336" s="106" t="s">
        <v>438</v>
      </c>
      <c r="G1336" s="106" t="b">
        <v>0</v>
      </c>
      <c r="H1336" s="106" t="b">
        <v>0</v>
      </c>
      <c r="I1336" s="106" t="b">
        <v>0</v>
      </c>
      <c r="J1336" s="106" t="b">
        <v>0</v>
      </c>
      <c r="K1336" s="106" t="b">
        <v>0</v>
      </c>
      <c r="L1336" s="106" t="b">
        <v>0</v>
      </c>
    </row>
    <row r="1337" spans="1:12" ht="15">
      <c r="A1337" s="108" t="s">
        <v>1620</v>
      </c>
      <c r="B1337" s="106" t="s">
        <v>1621</v>
      </c>
      <c r="C1337" s="106">
        <v>2</v>
      </c>
      <c r="D1337" s="110">
        <v>0.000567748616488381</v>
      </c>
      <c r="E1337" s="110">
        <v>3.314814887210721</v>
      </c>
      <c r="F1337" s="106" t="s">
        <v>438</v>
      </c>
      <c r="G1337" s="106" t="b">
        <v>0</v>
      </c>
      <c r="H1337" s="106" t="b">
        <v>0</v>
      </c>
      <c r="I1337" s="106" t="b">
        <v>0</v>
      </c>
      <c r="J1337" s="106" t="b">
        <v>0</v>
      </c>
      <c r="K1337" s="106" t="b">
        <v>0</v>
      </c>
      <c r="L1337" s="106" t="b">
        <v>0</v>
      </c>
    </row>
    <row r="1338" spans="1:12" ht="15">
      <c r="A1338" s="108" t="s">
        <v>270</v>
      </c>
      <c r="B1338" s="106" t="s">
        <v>492</v>
      </c>
      <c r="C1338" s="106">
        <v>2</v>
      </c>
      <c r="D1338" s="110">
        <v>0.0004224288020235096</v>
      </c>
      <c r="E1338" s="110">
        <v>1.418564324749083</v>
      </c>
      <c r="F1338" s="106" t="s">
        <v>438</v>
      </c>
      <c r="G1338" s="106" t="b">
        <v>0</v>
      </c>
      <c r="H1338" s="106" t="b">
        <v>0</v>
      </c>
      <c r="I1338" s="106" t="b">
        <v>0</v>
      </c>
      <c r="J1338" s="106" t="b">
        <v>0</v>
      </c>
      <c r="K1338" s="106" t="b">
        <v>0</v>
      </c>
      <c r="L1338" s="106" t="b">
        <v>0</v>
      </c>
    </row>
    <row r="1339" spans="1:12" ht="15">
      <c r="A1339" s="108" t="s">
        <v>539</v>
      </c>
      <c r="B1339" s="106" t="s">
        <v>459</v>
      </c>
      <c r="C1339" s="106">
        <v>2</v>
      </c>
      <c r="D1339" s="110">
        <v>0.0004224288020235096</v>
      </c>
      <c r="E1339" s="110">
        <v>1.3325436541711524</v>
      </c>
      <c r="F1339" s="106" t="s">
        <v>438</v>
      </c>
      <c r="G1339" s="106" t="b">
        <v>0</v>
      </c>
      <c r="H1339" s="106" t="b">
        <v>0</v>
      </c>
      <c r="I1339" s="106" t="b">
        <v>0</v>
      </c>
      <c r="J1339" s="106" t="b">
        <v>0</v>
      </c>
      <c r="K1339" s="106" t="b">
        <v>0</v>
      </c>
      <c r="L1339" s="106" t="b">
        <v>0</v>
      </c>
    </row>
    <row r="1340" spans="1:12" ht="15">
      <c r="A1340" s="108" t="s">
        <v>1173</v>
      </c>
      <c r="B1340" s="106" t="s">
        <v>463</v>
      </c>
      <c r="C1340" s="106">
        <v>2</v>
      </c>
      <c r="D1340" s="110">
        <v>0.000567748616488381</v>
      </c>
      <c r="E1340" s="110">
        <v>1.8956855794687453</v>
      </c>
      <c r="F1340" s="106" t="s">
        <v>438</v>
      </c>
      <c r="G1340" s="106" t="b">
        <v>0</v>
      </c>
      <c r="H1340" s="106" t="b">
        <v>0</v>
      </c>
      <c r="I1340" s="106" t="b">
        <v>0</v>
      </c>
      <c r="J1340" s="106" t="b">
        <v>0</v>
      </c>
      <c r="K1340" s="106" t="b">
        <v>0</v>
      </c>
      <c r="L1340" s="106" t="b">
        <v>0</v>
      </c>
    </row>
    <row r="1341" spans="1:12" ht="15">
      <c r="A1341" s="108" t="s">
        <v>1626</v>
      </c>
      <c r="B1341" s="106" t="s">
        <v>462</v>
      </c>
      <c r="C1341" s="106">
        <v>2</v>
      </c>
      <c r="D1341" s="110">
        <v>0.000567748616488381</v>
      </c>
      <c r="E1341" s="110">
        <v>1.7963009473328335</v>
      </c>
      <c r="F1341" s="106" t="s">
        <v>438</v>
      </c>
      <c r="G1341" s="106" t="b">
        <v>0</v>
      </c>
      <c r="H1341" s="106" t="b">
        <v>0</v>
      </c>
      <c r="I1341" s="106" t="b">
        <v>0</v>
      </c>
      <c r="J1341" s="106" t="b">
        <v>0</v>
      </c>
      <c r="K1341" s="106" t="b">
        <v>0</v>
      </c>
      <c r="L1341" s="106" t="b">
        <v>0</v>
      </c>
    </row>
    <row r="1342" spans="1:12" ht="15">
      <c r="A1342" s="108" t="s">
        <v>461</v>
      </c>
      <c r="B1342" s="106" t="s">
        <v>463</v>
      </c>
      <c r="C1342" s="106">
        <v>2</v>
      </c>
      <c r="D1342" s="110">
        <v>0.000567748616488381</v>
      </c>
      <c r="E1342" s="110">
        <v>0.8165043334211204</v>
      </c>
      <c r="F1342" s="106" t="s">
        <v>438</v>
      </c>
      <c r="G1342" s="106" t="b">
        <v>0</v>
      </c>
      <c r="H1342" s="106" t="b">
        <v>0</v>
      </c>
      <c r="I1342" s="106" t="b">
        <v>0</v>
      </c>
      <c r="J1342" s="106" t="b">
        <v>0</v>
      </c>
      <c r="K1342" s="106" t="b">
        <v>0</v>
      </c>
      <c r="L1342" s="106" t="b">
        <v>0</v>
      </c>
    </row>
    <row r="1343" spans="1:12" ht="15">
      <c r="A1343" s="108" t="s">
        <v>458</v>
      </c>
      <c r="B1343" s="106" t="s">
        <v>648</v>
      </c>
      <c r="C1343" s="106">
        <v>2</v>
      </c>
      <c r="D1343" s="110">
        <v>0.0004224288020235096</v>
      </c>
      <c r="E1343" s="110">
        <v>1.078025787801428</v>
      </c>
      <c r="F1343" s="106" t="s">
        <v>438</v>
      </c>
      <c r="G1343" s="106" t="b">
        <v>0</v>
      </c>
      <c r="H1343" s="106" t="b">
        <v>0</v>
      </c>
      <c r="I1343" s="106" t="b">
        <v>0</v>
      </c>
      <c r="J1343" s="106" t="b">
        <v>0</v>
      </c>
      <c r="K1343" s="106" t="b">
        <v>0</v>
      </c>
      <c r="L1343" s="106" t="b">
        <v>0</v>
      </c>
    </row>
    <row r="1344" spans="1:12" ht="15">
      <c r="A1344" s="108" t="s">
        <v>605</v>
      </c>
      <c r="B1344" s="106" t="s">
        <v>951</v>
      </c>
      <c r="C1344" s="106">
        <v>2</v>
      </c>
      <c r="D1344" s="110">
        <v>0.0004224288020235096</v>
      </c>
      <c r="E1344" s="110">
        <v>2.9626323690993583</v>
      </c>
      <c r="F1344" s="106" t="s">
        <v>438</v>
      </c>
      <c r="G1344" s="106" t="b">
        <v>0</v>
      </c>
      <c r="H1344" s="106" t="b">
        <v>0</v>
      </c>
      <c r="I1344" s="106" t="b">
        <v>0</v>
      </c>
      <c r="J1344" s="106" t="b">
        <v>0</v>
      </c>
      <c r="K1344" s="106" t="b">
        <v>0</v>
      </c>
      <c r="L1344" s="106" t="b">
        <v>0</v>
      </c>
    </row>
    <row r="1345" spans="1:12" ht="15">
      <c r="A1345" s="108" t="s">
        <v>460</v>
      </c>
      <c r="B1345" s="106" t="s">
        <v>952</v>
      </c>
      <c r="C1345" s="106">
        <v>2</v>
      </c>
      <c r="D1345" s="110">
        <v>0.0004224288020235096</v>
      </c>
      <c r="E1345" s="110">
        <v>1.7897700801738758</v>
      </c>
      <c r="F1345" s="106" t="s">
        <v>438</v>
      </c>
      <c r="G1345" s="106" t="b">
        <v>0</v>
      </c>
      <c r="H1345" s="106" t="b">
        <v>0</v>
      </c>
      <c r="I1345" s="106" t="b">
        <v>0</v>
      </c>
      <c r="J1345" s="106" t="b">
        <v>0</v>
      </c>
      <c r="K1345" s="106" t="b">
        <v>0</v>
      </c>
      <c r="L1345" s="106" t="b">
        <v>0</v>
      </c>
    </row>
    <row r="1346" spans="1:12" ht="15">
      <c r="A1346" s="108" t="s">
        <v>952</v>
      </c>
      <c r="B1346" s="106" t="s">
        <v>473</v>
      </c>
      <c r="C1346" s="106">
        <v>2</v>
      </c>
      <c r="D1346" s="110">
        <v>0.0004224288020235096</v>
      </c>
      <c r="E1346" s="110">
        <v>2.439753623819021</v>
      </c>
      <c r="F1346" s="106" t="s">
        <v>438</v>
      </c>
      <c r="G1346" s="106" t="b">
        <v>0</v>
      </c>
      <c r="H1346" s="106" t="b">
        <v>0</v>
      </c>
      <c r="I1346" s="106" t="b">
        <v>0</v>
      </c>
      <c r="J1346" s="106" t="b">
        <v>0</v>
      </c>
      <c r="K1346" s="106" t="b">
        <v>0</v>
      </c>
      <c r="L1346" s="106" t="b">
        <v>0</v>
      </c>
    </row>
    <row r="1347" spans="1:12" ht="15">
      <c r="A1347" s="108" t="s">
        <v>1968</v>
      </c>
      <c r="B1347" s="106" t="s">
        <v>1969</v>
      </c>
      <c r="C1347" s="106">
        <v>2</v>
      </c>
      <c r="D1347" s="110">
        <v>0.000567748616488381</v>
      </c>
      <c r="E1347" s="110">
        <v>3.314814887210721</v>
      </c>
      <c r="F1347" s="106" t="s">
        <v>438</v>
      </c>
      <c r="G1347" s="106" t="b">
        <v>0</v>
      </c>
      <c r="H1347" s="106" t="b">
        <v>0</v>
      </c>
      <c r="I1347" s="106" t="b">
        <v>0</v>
      </c>
      <c r="J1347" s="106" t="b">
        <v>0</v>
      </c>
      <c r="K1347" s="106" t="b">
        <v>0</v>
      </c>
      <c r="L1347" s="106" t="b">
        <v>0</v>
      </c>
    </row>
    <row r="1348" spans="1:12" ht="15">
      <c r="A1348" s="108" t="s">
        <v>534</v>
      </c>
      <c r="B1348" s="106" t="s">
        <v>458</v>
      </c>
      <c r="C1348" s="106">
        <v>2</v>
      </c>
      <c r="D1348" s="110">
        <v>0.000567748616488381</v>
      </c>
      <c r="E1348" s="110">
        <v>0.697814546089822</v>
      </c>
      <c r="F1348" s="106" t="s">
        <v>438</v>
      </c>
      <c r="G1348" s="106" t="b">
        <v>0</v>
      </c>
      <c r="H1348" s="106" t="b">
        <v>0</v>
      </c>
      <c r="I1348" s="106" t="b">
        <v>0</v>
      </c>
      <c r="J1348" s="106" t="b">
        <v>0</v>
      </c>
      <c r="K1348" s="106" t="b">
        <v>0</v>
      </c>
      <c r="L1348" s="106" t="b">
        <v>0</v>
      </c>
    </row>
    <row r="1349" spans="1:12" ht="15">
      <c r="A1349" s="108" t="s">
        <v>458</v>
      </c>
      <c r="B1349" s="106" t="s">
        <v>700</v>
      </c>
      <c r="C1349" s="106">
        <v>2</v>
      </c>
      <c r="D1349" s="110">
        <v>0.0004224288020235096</v>
      </c>
      <c r="E1349" s="110">
        <v>1.2998745374177842</v>
      </c>
      <c r="F1349" s="106" t="s">
        <v>438</v>
      </c>
      <c r="G1349" s="106" t="b">
        <v>0</v>
      </c>
      <c r="H1349" s="106" t="b">
        <v>0</v>
      </c>
      <c r="I1349" s="106" t="b">
        <v>0</v>
      </c>
      <c r="J1349" s="106" t="b">
        <v>0</v>
      </c>
      <c r="K1349" s="106" t="b">
        <v>0</v>
      </c>
      <c r="L1349" s="106" t="b">
        <v>0</v>
      </c>
    </row>
    <row r="1350" spans="1:12" ht="15">
      <c r="A1350" s="108" t="s">
        <v>1974</v>
      </c>
      <c r="B1350" s="106" t="s">
        <v>462</v>
      </c>
      <c r="C1350" s="106">
        <v>2</v>
      </c>
      <c r="D1350" s="110">
        <v>0.000567748616488381</v>
      </c>
      <c r="E1350" s="110">
        <v>1.7963009473328335</v>
      </c>
      <c r="F1350" s="106" t="s">
        <v>438</v>
      </c>
      <c r="G1350" s="106" t="b">
        <v>0</v>
      </c>
      <c r="H1350" s="106" t="b">
        <v>0</v>
      </c>
      <c r="I1350" s="106" t="b">
        <v>0</v>
      </c>
      <c r="J1350" s="106" t="b">
        <v>0</v>
      </c>
      <c r="K1350" s="106" t="b">
        <v>0</v>
      </c>
      <c r="L1350" s="106" t="b">
        <v>0</v>
      </c>
    </row>
    <row r="1351" spans="1:12" ht="15">
      <c r="A1351" s="108" t="s">
        <v>1975</v>
      </c>
      <c r="B1351" s="106" t="s">
        <v>497</v>
      </c>
      <c r="C1351" s="106">
        <v>2</v>
      </c>
      <c r="D1351" s="110">
        <v>0.000567748616488381</v>
      </c>
      <c r="E1351" s="110">
        <v>2.661602373435377</v>
      </c>
      <c r="F1351" s="106" t="s">
        <v>438</v>
      </c>
      <c r="G1351" s="106" t="b">
        <v>0</v>
      </c>
      <c r="H1351" s="106" t="b">
        <v>0</v>
      </c>
      <c r="I1351" s="106" t="b">
        <v>0</v>
      </c>
      <c r="J1351" s="106" t="b">
        <v>0</v>
      </c>
      <c r="K1351" s="106" t="b">
        <v>0</v>
      </c>
      <c r="L1351" s="106" t="b">
        <v>0</v>
      </c>
    </row>
    <row r="1352" spans="1:12" ht="15">
      <c r="A1352" s="108" t="s">
        <v>497</v>
      </c>
      <c r="B1352" s="106" t="s">
        <v>459</v>
      </c>
      <c r="C1352" s="106">
        <v>2</v>
      </c>
      <c r="D1352" s="110">
        <v>0.000567748616488381</v>
      </c>
      <c r="E1352" s="110">
        <v>1.0315136585071714</v>
      </c>
      <c r="F1352" s="106" t="s">
        <v>438</v>
      </c>
      <c r="G1352" s="106" t="b">
        <v>0</v>
      </c>
      <c r="H1352" s="106" t="b">
        <v>0</v>
      </c>
      <c r="I1352" s="106" t="b">
        <v>0</v>
      </c>
      <c r="J1352" s="106" t="b">
        <v>0</v>
      </c>
      <c r="K1352" s="106" t="b">
        <v>0</v>
      </c>
      <c r="L1352" s="106" t="b">
        <v>0</v>
      </c>
    </row>
    <row r="1353" spans="1:12" ht="15">
      <c r="A1353" s="108" t="s">
        <v>1976</v>
      </c>
      <c r="B1353" s="106" t="s">
        <v>462</v>
      </c>
      <c r="C1353" s="106">
        <v>2</v>
      </c>
      <c r="D1353" s="110">
        <v>0.000567748616488381</v>
      </c>
      <c r="E1353" s="110">
        <v>1.7963009473328335</v>
      </c>
      <c r="F1353" s="106" t="s">
        <v>438</v>
      </c>
      <c r="G1353" s="106" t="b">
        <v>0</v>
      </c>
      <c r="H1353" s="106" t="b">
        <v>0</v>
      </c>
      <c r="I1353" s="106" t="b">
        <v>0</v>
      </c>
      <c r="J1353" s="106" t="b">
        <v>0</v>
      </c>
      <c r="K1353" s="106" t="b">
        <v>0</v>
      </c>
      <c r="L1353" s="106" t="b">
        <v>0</v>
      </c>
    </row>
    <row r="1354" spans="1:12" ht="15">
      <c r="A1354" s="108" t="s">
        <v>545</v>
      </c>
      <c r="B1354" s="106" t="s">
        <v>460</v>
      </c>
      <c r="C1354" s="106">
        <v>2</v>
      </c>
      <c r="D1354" s="110">
        <v>0.000567748616488381</v>
      </c>
      <c r="E1354" s="110">
        <v>0.9147088167821756</v>
      </c>
      <c r="F1354" s="106" t="s">
        <v>438</v>
      </c>
      <c r="G1354" s="106" t="b">
        <v>0</v>
      </c>
      <c r="H1354" s="106" t="b">
        <v>0</v>
      </c>
      <c r="I1354" s="106" t="b">
        <v>0</v>
      </c>
      <c r="J1354" s="106" t="b">
        <v>0</v>
      </c>
      <c r="K1354" s="106" t="b">
        <v>0</v>
      </c>
      <c r="L1354" s="106" t="b">
        <v>0</v>
      </c>
    </row>
    <row r="1355" spans="1:12" ht="15">
      <c r="A1355" s="108" t="s">
        <v>470</v>
      </c>
      <c r="B1355" s="106" t="s">
        <v>1985</v>
      </c>
      <c r="C1355" s="106">
        <v>2</v>
      </c>
      <c r="D1355" s="110">
        <v>0.000567748616488381</v>
      </c>
      <c r="E1355" s="110">
        <v>2.235633641163096</v>
      </c>
      <c r="F1355" s="106" t="s">
        <v>438</v>
      </c>
      <c r="G1355" s="106" t="b">
        <v>0</v>
      </c>
      <c r="H1355" s="106" t="b">
        <v>0</v>
      </c>
      <c r="I1355" s="106" t="b">
        <v>0</v>
      </c>
      <c r="J1355" s="106" t="b">
        <v>0</v>
      </c>
      <c r="K1355" s="106" t="b">
        <v>0</v>
      </c>
      <c r="L1355" s="106" t="b">
        <v>0</v>
      </c>
    </row>
    <row r="1356" spans="1:12" ht="15">
      <c r="A1356" s="108" t="s">
        <v>490</v>
      </c>
      <c r="B1356" s="106" t="s">
        <v>1986</v>
      </c>
      <c r="C1356" s="106">
        <v>2</v>
      </c>
      <c r="D1356" s="110">
        <v>0.000567748616488381</v>
      </c>
      <c r="E1356" s="110">
        <v>2.4117249002187773</v>
      </c>
      <c r="F1356" s="106" t="s">
        <v>438</v>
      </c>
      <c r="G1356" s="106" t="b">
        <v>0</v>
      </c>
      <c r="H1356" s="106" t="b">
        <v>0</v>
      </c>
      <c r="I1356" s="106" t="b">
        <v>0</v>
      </c>
      <c r="J1356" s="106" t="b">
        <v>0</v>
      </c>
      <c r="K1356" s="106" t="b">
        <v>0</v>
      </c>
      <c r="L1356" s="106" t="b">
        <v>0</v>
      </c>
    </row>
    <row r="1357" spans="1:12" ht="15">
      <c r="A1357" s="108" t="s">
        <v>520</v>
      </c>
      <c r="B1357" s="106" t="s">
        <v>582</v>
      </c>
      <c r="C1357" s="106">
        <v>2</v>
      </c>
      <c r="D1357" s="110">
        <v>0.0004224288020235096</v>
      </c>
      <c r="E1357" s="110">
        <v>2.485511114379696</v>
      </c>
      <c r="F1357" s="106" t="s">
        <v>438</v>
      </c>
      <c r="G1357" s="106" t="b">
        <v>0</v>
      </c>
      <c r="H1357" s="106" t="b">
        <v>0</v>
      </c>
      <c r="I1357" s="106" t="b">
        <v>0</v>
      </c>
      <c r="J1357" s="106" t="b">
        <v>0</v>
      </c>
      <c r="K1357" s="106" t="b">
        <v>0</v>
      </c>
      <c r="L1357" s="106" t="b">
        <v>0</v>
      </c>
    </row>
    <row r="1358" spans="1:12" ht="15">
      <c r="A1358" s="108" t="s">
        <v>467</v>
      </c>
      <c r="B1358" s="106" t="s">
        <v>495</v>
      </c>
      <c r="C1358" s="106">
        <v>2</v>
      </c>
      <c r="D1358" s="110">
        <v>0.000567748616488381</v>
      </c>
      <c r="E1358" s="110">
        <v>1.1046301817383142</v>
      </c>
      <c r="F1358" s="106" t="s">
        <v>438</v>
      </c>
      <c r="G1358" s="106" t="b">
        <v>0</v>
      </c>
      <c r="H1358" s="106" t="b">
        <v>0</v>
      </c>
      <c r="I1358" s="106" t="b">
        <v>0</v>
      </c>
      <c r="J1358" s="106" t="b">
        <v>0</v>
      </c>
      <c r="K1358" s="106" t="b">
        <v>0</v>
      </c>
      <c r="L1358" s="106" t="b">
        <v>0</v>
      </c>
    </row>
    <row r="1359" spans="1:12" ht="15">
      <c r="A1359" s="108" t="s">
        <v>697</v>
      </c>
      <c r="B1359" s="106" t="s">
        <v>467</v>
      </c>
      <c r="C1359" s="106">
        <v>2</v>
      </c>
      <c r="D1359" s="110">
        <v>0.000567748616488381</v>
      </c>
      <c r="E1359" s="110">
        <v>1.4470528625605203</v>
      </c>
      <c r="F1359" s="106" t="s">
        <v>438</v>
      </c>
      <c r="G1359" s="106" t="b">
        <v>0</v>
      </c>
      <c r="H1359" s="106" t="b">
        <v>0</v>
      </c>
      <c r="I1359" s="106" t="b">
        <v>0</v>
      </c>
      <c r="J1359" s="106" t="b">
        <v>0</v>
      </c>
      <c r="K1359" s="106" t="b">
        <v>0</v>
      </c>
      <c r="L1359" s="106" t="b">
        <v>0</v>
      </c>
    </row>
    <row r="1360" spans="1:12" ht="15">
      <c r="A1360" s="108" t="s">
        <v>458</v>
      </c>
      <c r="B1360" s="106" t="s">
        <v>1298</v>
      </c>
      <c r="C1360" s="106">
        <v>2</v>
      </c>
      <c r="D1360" s="110">
        <v>0.000567748616488381</v>
      </c>
      <c r="E1360" s="110">
        <v>1.2998745374177842</v>
      </c>
      <c r="F1360" s="106" t="s">
        <v>438</v>
      </c>
      <c r="G1360" s="106" t="b">
        <v>0</v>
      </c>
      <c r="H1360" s="106" t="b">
        <v>0</v>
      </c>
      <c r="I1360" s="106" t="b">
        <v>0</v>
      </c>
      <c r="J1360" s="106" t="b">
        <v>0</v>
      </c>
      <c r="K1360" s="106" t="b">
        <v>0</v>
      </c>
      <c r="L1360" s="106" t="b">
        <v>0</v>
      </c>
    </row>
    <row r="1361" spans="1:12" ht="15">
      <c r="A1361" s="108" t="s">
        <v>854</v>
      </c>
      <c r="B1361" s="106" t="s">
        <v>1270</v>
      </c>
      <c r="C1361" s="106">
        <v>2</v>
      </c>
      <c r="D1361" s="110">
        <v>0.000567748616488381</v>
      </c>
      <c r="E1361" s="110">
        <v>2.8376936324910584</v>
      </c>
      <c r="F1361" s="106" t="s">
        <v>438</v>
      </c>
      <c r="G1361" s="106" t="b">
        <v>0</v>
      </c>
      <c r="H1361" s="106" t="b">
        <v>0</v>
      </c>
      <c r="I1361" s="106" t="b">
        <v>0</v>
      </c>
      <c r="J1361" s="106" t="b">
        <v>0</v>
      </c>
      <c r="K1361" s="106" t="b">
        <v>0</v>
      </c>
      <c r="L1361" s="106" t="b">
        <v>0</v>
      </c>
    </row>
    <row r="1362" spans="1:12" ht="15">
      <c r="A1362" s="108" t="s">
        <v>458</v>
      </c>
      <c r="B1362" s="106" t="s">
        <v>1014</v>
      </c>
      <c r="C1362" s="106">
        <v>2</v>
      </c>
      <c r="D1362" s="110">
        <v>0.000567748616488381</v>
      </c>
      <c r="E1362" s="110">
        <v>1.2998745374177842</v>
      </c>
      <c r="F1362" s="106" t="s">
        <v>438</v>
      </c>
      <c r="G1362" s="106" t="b">
        <v>0</v>
      </c>
      <c r="H1362" s="106" t="b">
        <v>0</v>
      </c>
      <c r="I1362" s="106" t="b">
        <v>0</v>
      </c>
      <c r="J1362" s="106" t="b">
        <v>0</v>
      </c>
      <c r="K1362" s="106" t="b">
        <v>0</v>
      </c>
      <c r="L1362" s="106" t="b">
        <v>0</v>
      </c>
    </row>
    <row r="1363" spans="1:12" ht="15">
      <c r="A1363" s="108" t="s">
        <v>559</v>
      </c>
      <c r="B1363" s="106" t="s">
        <v>505</v>
      </c>
      <c r="C1363" s="106">
        <v>2</v>
      </c>
      <c r="D1363" s="110">
        <v>0.000567748616488381</v>
      </c>
      <c r="E1363" s="110">
        <v>2.360572377771396</v>
      </c>
      <c r="F1363" s="106" t="s">
        <v>438</v>
      </c>
      <c r="G1363" s="106" t="b">
        <v>0</v>
      </c>
      <c r="H1363" s="106" t="b">
        <v>0</v>
      </c>
      <c r="I1363" s="106" t="b">
        <v>0</v>
      </c>
      <c r="J1363" s="106" t="b">
        <v>0</v>
      </c>
      <c r="K1363" s="106" t="b">
        <v>0</v>
      </c>
      <c r="L1363" s="106" t="b">
        <v>0</v>
      </c>
    </row>
    <row r="1364" spans="1:12" ht="15">
      <c r="A1364" s="108" t="s">
        <v>1988</v>
      </c>
      <c r="B1364" s="106" t="s">
        <v>509</v>
      </c>
      <c r="C1364" s="106">
        <v>2</v>
      </c>
      <c r="D1364" s="110">
        <v>0.000567748616488381</v>
      </c>
      <c r="E1364" s="110">
        <v>2.360572377771396</v>
      </c>
      <c r="F1364" s="106" t="s">
        <v>438</v>
      </c>
      <c r="G1364" s="106" t="b">
        <v>0</v>
      </c>
      <c r="H1364" s="106" t="b">
        <v>0</v>
      </c>
      <c r="I1364" s="106" t="b">
        <v>0</v>
      </c>
      <c r="J1364" s="106" t="b">
        <v>0</v>
      </c>
      <c r="K1364" s="106" t="b">
        <v>0</v>
      </c>
      <c r="L1364" s="106" t="b">
        <v>0</v>
      </c>
    </row>
    <row r="1365" spans="1:12" ht="15">
      <c r="A1365" s="108" t="s">
        <v>824</v>
      </c>
      <c r="B1365" s="106" t="s">
        <v>682</v>
      </c>
      <c r="C1365" s="106">
        <v>2</v>
      </c>
      <c r="D1365" s="110">
        <v>0.000567748616488381</v>
      </c>
      <c r="E1365" s="110">
        <v>2.4117249002187773</v>
      </c>
      <c r="F1365" s="106" t="s">
        <v>438</v>
      </c>
      <c r="G1365" s="106" t="b">
        <v>0</v>
      </c>
      <c r="H1365" s="106" t="b">
        <v>0</v>
      </c>
      <c r="I1365" s="106" t="b">
        <v>0</v>
      </c>
      <c r="J1365" s="106" t="b">
        <v>0</v>
      </c>
      <c r="K1365" s="106" t="b">
        <v>0</v>
      </c>
      <c r="L1365" s="106" t="b">
        <v>0</v>
      </c>
    </row>
    <row r="1366" spans="1:12" ht="15">
      <c r="A1366" s="108" t="s">
        <v>461</v>
      </c>
      <c r="B1366" s="106" t="s">
        <v>648</v>
      </c>
      <c r="C1366" s="106">
        <v>2</v>
      </c>
      <c r="D1366" s="110">
        <v>0.000567748616488381</v>
      </c>
      <c r="E1366" s="110">
        <v>1.6616023734353773</v>
      </c>
      <c r="F1366" s="106" t="s">
        <v>438</v>
      </c>
      <c r="G1366" s="106" t="b">
        <v>0</v>
      </c>
      <c r="H1366" s="106" t="b">
        <v>0</v>
      </c>
      <c r="I1366" s="106" t="b">
        <v>0</v>
      </c>
      <c r="J1366" s="106" t="b">
        <v>0</v>
      </c>
      <c r="K1366" s="106" t="b">
        <v>0</v>
      </c>
      <c r="L1366" s="106" t="b">
        <v>0</v>
      </c>
    </row>
    <row r="1367" spans="1:12" ht="15">
      <c r="A1367" s="108" t="s">
        <v>541</v>
      </c>
      <c r="B1367" s="106" t="s">
        <v>732</v>
      </c>
      <c r="C1367" s="106">
        <v>2</v>
      </c>
      <c r="D1367" s="110">
        <v>0.000567748616488381</v>
      </c>
      <c r="E1367" s="110">
        <v>2.8376936324910584</v>
      </c>
      <c r="F1367" s="106" t="s">
        <v>438</v>
      </c>
      <c r="G1367" s="106" t="b">
        <v>0</v>
      </c>
      <c r="H1367" s="106" t="b">
        <v>0</v>
      </c>
      <c r="I1367" s="106" t="b">
        <v>0</v>
      </c>
      <c r="J1367" s="106" t="b">
        <v>0</v>
      </c>
      <c r="K1367" s="106" t="b">
        <v>0</v>
      </c>
      <c r="L1367" s="106" t="b">
        <v>0</v>
      </c>
    </row>
    <row r="1368" spans="1:12" ht="15">
      <c r="A1368" s="108" t="s">
        <v>1271</v>
      </c>
      <c r="B1368" s="106" t="s">
        <v>249</v>
      </c>
      <c r="C1368" s="106">
        <v>2</v>
      </c>
      <c r="D1368" s="110">
        <v>0.000567748616488381</v>
      </c>
      <c r="E1368" s="110">
        <v>2.536663636827077</v>
      </c>
      <c r="F1368" s="106" t="s">
        <v>438</v>
      </c>
      <c r="G1368" s="106" t="b">
        <v>0</v>
      </c>
      <c r="H1368" s="106" t="b">
        <v>0</v>
      </c>
      <c r="I1368" s="106" t="b">
        <v>0</v>
      </c>
      <c r="J1368" s="106" t="b">
        <v>0</v>
      </c>
      <c r="K1368" s="106" t="b">
        <v>0</v>
      </c>
      <c r="L1368" s="106" t="b">
        <v>0</v>
      </c>
    </row>
    <row r="1369" spans="1:12" ht="15">
      <c r="A1369" s="108" t="s">
        <v>520</v>
      </c>
      <c r="B1369" s="106" t="s">
        <v>864</v>
      </c>
      <c r="C1369" s="106">
        <v>2</v>
      </c>
      <c r="D1369" s="110">
        <v>0.000567748616488381</v>
      </c>
      <c r="E1369" s="110">
        <v>2.485511114379696</v>
      </c>
      <c r="F1369" s="106" t="s">
        <v>438</v>
      </c>
      <c r="G1369" s="106" t="b">
        <v>0</v>
      </c>
      <c r="H1369" s="106" t="b">
        <v>0</v>
      </c>
      <c r="I1369" s="106" t="b">
        <v>0</v>
      </c>
      <c r="J1369" s="106" t="b">
        <v>0</v>
      </c>
      <c r="K1369" s="106" t="b">
        <v>0</v>
      </c>
      <c r="L1369" s="106" t="b">
        <v>0</v>
      </c>
    </row>
    <row r="1370" spans="1:12" ht="15">
      <c r="A1370" s="108" t="s">
        <v>634</v>
      </c>
      <c r="B1370" s="106" t="s">
        <v>829</v>
      </c>
      <c r="C1370" s="106">
        <v>2</v>
      </c>
      <c r="D1370" s="110">
        <v>0.000567748616488381</v>
      </c>
      <c r="E1370" s="110">
        <v>2.469716847196464</v>
      </c>
      <c r="F1370" s="106" t="s">
        <v>438</v>
      </c>
      <c r="G1370" s="106" t="b">
        <v>0</v>
      </c>
      <c r="H1370" s="106" t="b">
        <v>0</v>
      </c>
      <c r="I1370" s="106" t="b">
        <v>0</v>
      </c>
      <c r="J1370" s="106" t="b">
        <v>0</v>
      </c>
      <c r="K1370" s="106" t="b">
        <v>0</v>
      </c>
      <c r="L1370" s="106" t="b">
        <v>0</v>
      </c>
    </row>
    <row r="1371" spans="1:12" ht="15">
      <c r="A1371" s="108" t="s">
        <v>829</v>
      </c>
      <c r="B1371" s="106" t="s">
        <v>270</v>
      </c>
      <c r="C1371" s="106">
        <v>2</v>
      </c>
      <c r="D1371" s="110">
        <v>0.000567748616488381</v>
      </c>
      <c r="E1371" s="110">
        <v>1.7585123864434338</v>
      </c>
      <c r="F1371" s="106" t="s">
        <v>438</v>
      </c>
      <c r="G1371" s="106" t="b">
        <v>0</v>
      </c>
      <c r="H1371" s="106" t="b">
        <v>0</v>
      </c>
      <c r="I1371" s="106" t="b">
        <v>0</v>
      </c>
      <c r="J1371" s="106" t="b">
        <v>0</v>
      </c>
      <c r="K1371" s="106" t="b">
        <v>0</v>
      </c>
      <c r="L1371" s="106" t="b">
        <v>0</v>
      </c>
    </row>
    <row r="1372" spans="1:12" ht="15">
      <c r="A1372" s="108" t="s">
        <v>634</v>
      </c>
      <c r="B1372" s="106" t="s">
        <v>1940</v>
      </c>
      <c r="C1372" s="106">
        <v>2</v>
      </c>
      <c r="D1372" s="110">
        <v>0.000567748616488381</v>
      </c>
      <c r="E1372" s="110">
        <v>2.7707468428604454</v>
      </c>
      <c r="F1372" s="106" t="s">
        <v>438</v>
      </c>
      <c r="G1372" s="106" t="b">
        <v>0</v>
      </c>
      <c r="H1372" s="106" t="b">
        <v>0</v>
      </c>
      <c r="I1372" s="106" t="b">
        <v>0</v>
      </c>
      <c r="J1372" s="106" t="b">
        <v>0</v>
      </c>
      <c r="K1372" s="106" t="b">
        <v>0</v>
      </c>
      <c r="L1372" s="106" t="b">
        <v>0</v>
      </c>
    </row>
    <row r="1373" spans="1:12" ht="15">
      <c r="A1373" s="108" t="s">
        <v>1940</v>
      </c>
      <c r="B1373" s="106" t="s">
        <v>468</v>
      </c>
      <c r="C1373" s="106">
        <v>2</v>
      </c>
      <c r="D1373" s="110">
        <v>0.000567748616488381</v>
      </c>
      <c r="E1373" s="110">
        <v>2.1244831890404297</v>
      </c>
      <c r="F1373" s="106" t="s">
        <v>438</v>
      </c>
      <c r="G1373" s="106" t="b">
        <v>0</v>
      </c>
      <c r="H1373" s="106" t="b">
        <v>0</v>
      </c>
      <c r="I1373" s="106" t="b">
        <v>0</v>
      </c>
      <c r="J1373" s="106" t="b">
        <v>0</v>
      </c>
      <c r="K1373" s="106" t="b">
        <v>0</v>
      </c>
      <c r="L1373" s="106" t="b">
        <v>0</v>
      </c>
    </row>
    <row r="1374" spans="1:12" ht="15">
      <c r="A1374" s="108" t="s">
        <v>533</v>
      </c>
      <c r="B1374" s="106" t="s">
        <v>1297</v>
      </c>
      <c r="C1374" s="106">
        <v>2</v>
      </c>
      <c r="D1374" s="110">
        <v>0.000567748616488381</v>
      </c>
      <c r="E1374" s="110">
        <v>2.8376936324910584</v>
      </c>
      <c r="F1374" s="106" t="s">
        <v>438</v>
      </c>
      <c r="G1374" s="106" t="b">
        <v>0</v>
      </c>
      <c r="H1374" s="106" t="b">
        <v>0</v>
      </c>
      <c r="I1374" s="106" t="b">
        <v>0</v>
      </c>
      <c r="J1374" s="106" t="b">
        <v>0</v>
      </c>
      <c r="K1374" s="106" t="b">
        <v>0</v>
      </c>
      <c r="L1374" s="106" t="b">
        <v>0</v>
      </c>
    </row>
    <row r="1375" spans="1:12" ht="15">
      <c r="A1375" s="108" t="s">
        <v>661</v>
      </c>
      <c r="B1375" s="106" t="s">
        <v>1941</v>
      </c>
      <c r="C1375" s="106">
        <v>2</v>
      </c>
      <c r="D1375" s="110">
        <v>0.000567748616488381</v>
      </c>
      <c r="E1375" s="110">
        <v>3.1387236281550397</v>
      </c>
      <c r="F1375" s="106" t="s">
        <v>438</v>
      </c>
      <c r="G1375" s="106" t="b">
        <v>0</v>
      </c>
      <c r="H1375" s="106" t="b">
        <v>0</v>
      </c>
      <c r="I1375" s="106" t="b">
        <v>0</v>
      </c>
      <c r="J1375" s="106" t="b">
        <v>0</v>
      </c>
      <c r="K1375" s="106" t="b">
        <v>0</v>
      </c>
      <c r="L1375" s="106" t="b">
        <v>0</v>
      </c>
    </row>
    <row r="1376" spans="1:12" ht="15">
      <c r="A1376" s="108" t="s">
        <v>1941</v>
      </c>
      <c r="B1376" s="106" t="s">
        <v>460</v>
      </c>
      <c r="C1376" s="106">
        <v>2</v>
      </c>
      <c r="D1376" s="110">
        <v>0.000567748616488381</v>
      </c>
      <c r="E1376" s="110">
        <v>1.7897700801738758</v>
      </c>
      <c r="F1376" s="106" t="s">
        <v>438</v>
      </c>
      <c r="G1376" s="106" t="b">
        <v>0</v>
      </c>
      <c r="H1376" s="106" t="b">
        <v>0</v>
      </c>
      <c r="I1376" s="106" t="b">
        <v>0</v>
      </c>
      <c r="J1376" s="106" t="b">
        <v>0</v>
      </c>
      <c r="K1376" s="106" t="b">
        <v>0</v>
      </c>
      <c r="L1376" s="106" t="b">
        <v>0</v>
      </c>
    </row>
    <row r="1377" spans="1:12" ht="15">
      <c r="A1377" s="108" t="s">
        <v>249</v>
      </c>
      <c r="B1377" s="106" t="s">
        <v>468</v>
      </c>
      <c r="C1377" s="106">
        <v>2</v>
      </c>
      <c r="D1377" s="110">
        <v>0.000567748616488381</v>
      </c>
      <c r="E1377" s="110">
        <v>1.5224231977124671</v>
      </c>
      <c r="F1377" s="106" t="s">
        <v>438</v>
      </c>
      <c r="G1377" s="106" t="b">
        <v>0</v>
      </c>
      <c r="H1377" s="106" t="b">
        <v>0</v>
      </c>
      <c r="I1377" s="106" t="b">
        <v>0</v>
      </c>
      <c r="J1377" s="106" t="b">
        <v>0</v>
      </c>
      <c r="K1377" s="106" t="b">
        <v>0</v>
      </c>
      <c r="L1377" s="106" t="b">
        <v>0</v>
      </c>
    </row>
    <row r="1378" spans="1:12" ht="15">
      <c r="A1378" s="108" t="s">
        <v>468</v>
      </c>
      <c r="B1378" s="106" t="s">
        <v>1943</v>
      </c>
      <c r="C1378" s="106">
        <v>2</v>
      </c>
      <c r="D1378" s="110">
        <v>0.000567748616488381</v>
      </c>
      <c r="E1378" s="110">
        <v>2.1244831890404297</v>
      </c>
      <c r="F1378" s="106" t="s">
        <v>438</v>
      </c>
      <c r="G1378" s="106" t="b">
        <v>0</v>
      </c>
      <c r="H1378" s="106" t="b">
        <v>0</v>
      </c>
      <c r="I1378" s="106" t="b">
        <v>0</v>
      </c>
      <c r="J1378" s="106" t="b">
        <v>0</v>
      </c>
      <c r="K1378" s="106" t="b">
        <v>0</v>
      </c>
      <c r="L1378" s="106" t="b">
        <v>0</v>
      </c>
    </row>
    <row r="1379" spans="1:12" ht="15">
      <c r="A1379" s="108" t="s">
        <v>1943</v>
      </c>
      <c r="B1379" s="106" t="s">
        <v>497</v>
      </c>
      <c r="C1379" s="106">
        <v>2</v>
      </c>
      <c r="D1379" s="110">
        <v>0.000567748616488381</v>
      </c>
      <c r="E1379" s="110">
        <v>2.661602373435377</v>
      </c>
      <c r="F1379" s="106" t="s">
        <v>438</v>
      </c>
      <c r="G1379" s="106" t="b">
        <v>0</v>
      </c>
      <c r="H1379" s="106" t="b">
        <v>0</v>
      </c>
      <c r="I1379" s="106" t="b">
        <v>0</v>
      </c>
      <c r="J1379" s="106" t="b">
        <v>0</v>
      </c>
      <c r="K1379" s="106" t="b">
        <v>0</v>
      </c>
      <c r="L1379" s="106" t="b">
        <v>0</v>
      </c>
    </row>
    <row r="1380" spans="1:12" ht="15">
      <c r="A1380" s="108" t="s">
        <v>491</v>
      </c>
      <c r="B1380" s="106" t="s">
        <v>530</v>
      </c>
      <c r="C1380" s="106">
        <v>6</v>
      </c>
      <c r="D1380" s="110">
        <v>0.0005419012842948169</v>
      </c>
      <c r="E1380" s="110">
        <v>2.250420002308894</v>
      </c>
      <c r="F1380" s="106" t="s">
        <v>439</v>
      </c>
      <c r="G1380" s="106" t="b">
        <v>0</v>
      </c>
      <c r="H1380" s="106" t="b">
        <v>0</v>
      </c>
      <c r="I1380" s="106" t="b">
        <v>0</v>
      </c>
      <c r="J1380" s="106" t="b">
        <v>0</v>
      </c>
      <c r="K1380" s="106" t="b">
        <v>0</v>
      </c>
      <c r="L1380" s="106" t="b">
        <v>0</v>
      </c>
    </row>
    <row r="1381" spans="1:12" ht="15">
      <c r="A1381" s="108" t="s">
        <v>527</v>
      </c>
      <c r="B1381" s="106" t="s">
        <v>474</v>
      </c>
      <c r="C1381" s="106">
        <v>6</v>
      </c>
      <c r="D1381" s="110">
        <v>0.0022252004212788682</v>
      </c>
      <c r="E1381" s="110">
        <v>2.183473212678281</v>
      </c>
      <c r="F1381" s="106" t="s">
        <v>439</v>
      </c>
      <c r="G1381" s="106" t="b">
        <v>0</v>
      </c>
      <c r="H1381" s="106" t="b">
        <v>0</v>
      </c>
      <c r="I1381" s="106" t="b">
        <v>0</v>
      </c>
      <c r="J1381" s="106" t="b">
        <v>0</v>
      </c>
      <c r="K1381" s="106" t="b">
        <v>0</v>
      </c>
      <c r="L1381" s="106" t="b">
        <v>0</v>
      </c>
    </row>
    <row r="1382" spans="1:12" ht="15">
      <c r="A1382" s="108" t="s">
        <v>458</v>
      </c>
      <c r="B1382" s="106" t="s">
        <v>480</v>
      </c>
      <c r="C1382" s="106">
        <v>5</v>
      </c>
      <c r="D1382" s="110">
        <v>0.0010337779572057613</v>
      </c>
      <c r="E1382" s="110">
        <v>1.250420002308894</v>
      </c>
      <c r="F1382" s="106" t="s">
        <v>439</v>
      </c>
      <c r="G1382" s="106" t="b">
        <v>0</v>
      </c>
      <c r="H1382" s="106" t="b">
        <v>0</v>
      </c>
      <c r="I1382" s="106" t="b">
        <v>0</v>
      </c>
      <c r="J1382" s="106" t="b">
        <v>0</v>
      </c>
      <c r="K1382" s="106" t="b">
        <v>0</v>
      </c>
      <c r="L1382" s="106" t="b">
        <v>0</v>
      </c>
    </row>
    <row r="1383" spans="1:12" ht="15">
      <c r="A1383" s="108" t="s">
        <v>458</v>
      </c>
      <c r="B1383" s="106" t="s">
        <v>466</v>
      </c>
      <c r="C1383" s="106">
        <v>4</v>
      </c>
      <c r="D1383" s="110">
        <v>0.0014834669475192455</v>
      </c>
      <c r="E1383" s="110">
        <v>0.9316612396844812</v>
      </c>
      <c r="F1383" s="106" t="s">
        <v>439</v>
      </c>
      <c r="G1383" s="106" t="b">
        <v>0</v>
      </c>
      <c r="H1383" s="106" t="b">
        <v>0</v>
      </c>
      <c r="I1383" s="106" t="b">
        <v>0</v>
      </c>
      <c r="J1383" s="106" t="b">
        <v>0</v>
      </c>
      <c r="K1383" s="106" t="b">
        <v>0</v>
      </c>
      <c r="L1383" s="106" t="b">
        <v>0</v>
      </c>
    </row>
    <row r="1384" spans="1:12" ht="15">
      <c r="A1384" s="108" t="s">
        <v>465</v>
      </c>
      <c r="B1384" s="106" t="s">
        <v>475</v>
      </c>
      <c r="C1384" s="106">
        <v>3</v>
      </c>
      <c r="D1384" s="110">
        <v>0.0011126002106394341</v>
      </c>
      <c r="E1384" s="110">
        <v>1.4886591681134196</v>
      </c>
      <c r="F1384" s="106" t="s">
        <v>439</v>
      </c>
      <c r="G1384" s="106" t="b">
        <v>0</v>
      </c>
      <c r="H1384" s="106" t="b">
        <v>0</v>
      </c>
      <c r="I1384" s="106" t="b">
        <v>0</v>
      </c>
      <c r="J1384" s="106" t="b">
        <v>0</v>
      </c>
      <c r="K1384" s="106" t="b">
        <v>0</v>
      </c>
      <c r="L1384" s="106" t="b">
        <v>0</v>
      </c>
    </row>
    <row r="1385" spans="1:12" ht="15">
      <c r="A1385" s="108" t="s">
        <v>484</v>
      </c>
      <c r="B1385" s="106" t="s">
        <v>497</v>
      </c>
      <c r="C1385" s="106">
        <v>3</v>
      </c>
      <c r="D1385" s="110">
        <v>0.0011126002106394341</v>
      </c>
      <c r="E1385" s="110">
        <v>2.3296012483565187</v>
      </c>
      <c r="F1385" s="106" t="s">
        <v>439</v>
      </c>
      <c r="G1385" s="106" t="b">
        <v>0</v>
      </c>
      <c r="H1385" s="106" t="b">
        <v>0</v>
      </c>
      <c r="I1385" s="106" t="b">
        <v>0</v>
      </c>
      <c r="J1385" s="106" t="b">
        <v>0</v>
      </c>
      <c r="K1385" s="106" t="b">
        <v>0</v>
      </c>
      <c r="L1385" s="106" t="b">
        <v>0</v>
      </c>
    </row>
    <row r="1386" spans="1:12" ht="15">
      <c r="A1386" s="108" t="s">
        <v>1045</v>
      </c>
      <c r="B1386" s="106" t="s">
        <v>458</v>
      </c>
      <c r="C1386" s="106">
        <v>3</v>
      </c>
      <c r="D1386" s="110">
        <v>0.0019542497791314602</v>
      </c>
      <c r="E1386" s="110">
        <v>1.3296012483565187</v>
      </c>
      <c r="F1386" s="106" t="s">
        <v>439</v>
      </c>
      <c r="G1386" s="106" t="b">
        <v>0</v>
      </c>
      <c r="H1386" s="106" t="b">
        <v>0</v>
      </c>
      <c r="I1386" s="106" t="b">
        <v>0</v>
      </c>
      <c r="J1386" s="106" t="b">
        <v>0</v>
      </c>
      <c r="K1386" s="106" t="b">
        <v>0</v>
      </c>
      <c r="L1386" s="106" t="b">
        <v>0</v>
      </c>
    </row>
    <row r="1387" spans="1:12" ht="15">
      <c r="A1387" s="108" t="s">
        <v>483</v>
      </c>
      <c r="B1387" s="106" t="s">
        <v>493</v>
      </c>
      <c r="C1387" s="106">
        <v>3</v>
      </c>
      <c r="D1387" s="110">
        <v>0.0019542497791314602</v>
      </c>
      <c r="E1387" s="110">
        <v>2.4265112613645754</v>
      </c>
      <c r="F1387" s="106" t="s">
        <v>439</v>
      </c>
      <c r="G1387" s="106" t="b">
        <v>0</v>
      </c>
      <c r="H1387" s="106" t="b">
        <v>0</v>
      </c>
      <c r="I1387" s="106" t="b">
        <v>0</v>
      </c>
      <c r="J1387" s="106" t="b">
        <v>0</v>
      </c>
      <c r="K1387" s="106" t="b">
        <v>0</v>
      </c>
      <c r="L1387" s="106" t="b">
        <v>0</v>
      </c>
    </row>
    <row r="1388" spans="1:12" ht="15">
      <c r="A1388" s="108" t="s">
        <v>508</v>
      </c>
      <c r="B1388" s="106" t="s">
        <v>501</v>
      </c>
      <c r="C1388" s="106">
        <v>3</v>
      </c>
      <c r="D1388" s="110">
        <v>0.0019542497791314602</v>
      </c>
      <c r="E1388" s="110">
        <v>1.8067225030761813</v>
      </c>
      <c r="F1388" s="106" t="s">
        <v>439</v>
      </c>
      <c r="G1388" s="106" t="b">
        <v>0</v>
      </c>
      <c r="H1388" s="106" t="b">
        <v>0</v>
      </c>
      <c r="I1388" s="106" t="b">
        <v>0</v>
      </c>
      <c r="J1388" s="106" t="b">
        <v>0</v>
      </c>
      <c r="K1388" s="106" t="b">
        <v>0</v>
      </c>
      <c r="L1388" s="106" t="b">
        <v>0</v>
      </c>
    </row>
    <row r="1389" spans="1:12" ht="15">
      <c r="A1389" s="108" t="s">
        <v>476</v>
      </c>
      <c r="B1389" s="106" t="s">
        <v>1896</v>
      </c>
      <c r="C1389" s="106">
        <v>2</v>
      </c>
      <c r="D1389" s="110">
        <v>0.0007417334737596227</v>
      </c>
      <c r="E1389" s="110">
        <v>2.3296012483565187</v>
      </c>
      <c r="F1389" s="106" t="s">
        <v>439</v>
      </c>
      <c r="G1389" s="106" t="b">
        <v>0</v>
      </c>
      <c r="H1389" s="106" t="b">
        <v>0</v>
      </c>
      <c r="I1389" s="106" t="b">
        <v>0</v>
      </c>
      <c r="J1389" s="106" t="b">
        <v>0</v>
      </c>
      <c r="K1389" s="106" t="b">
        <v>0</v>
      </c>
      <c r="L1389" s="106" t="b">
        <v>0</v>
      </c>
    </row>
    <row r="1390" spans="1:12" ht="15">
      <c r="A1390" s="108" t="s">
        <v>988</v>
      </c>
      <c r="B1390" s="106" t="s">
        <v>459</v>
      </c>
      <c r="C1390" s="106">
        <v>2</v>
      </c>
      <c r="D1390" s="110">
        <v>0.0013028331860876399</v>
      </c>
      <c r="E1390" s="110">
        <v>1.6668434166749446</v>
      </c>
      <c r="F1390" s="106" t="s">
        <v>439</v>
      </c>
      <c r="G1390" s="106" t="b">
        <v>0</v>
      </c>
      <c r="H1390" s="106" t="b">
        <v>0</v>
      </c>
      <c r="I1390" s="106" t="b">
        <v>0</v>
      </c>
      <c r="J1390" s="106" t="b">
        <v>0</v>
      </c>
      <c r="K1390" s="106" t="b">
        <v>0</v>
      </c>
      <c r="L1390" s="106" t="b">
        <v>0</v>
      </c>
    </row>
    <row r="1391" spans="1:12" ht="15">
      <c r="A1391" s="108" t="s">
        <v>691</v>
      </c>
      <c r="B1391" s="106" t="s">
        <v>794</v>
      </c>
      <c r="C1391" s="106">
        <v>2</v>
      </c>
      <c r="D1391" s="110">
        <v>0.0007417334737596227</v>
      </c>
      <c r="E1391" s="110">
        <v>2.4265112613645754</v>
      </c>
      <c r="F1391" s="106" t="s">
        <v>439</v>
      </c>
      <c r="G1391" s="106" t="b">
        <v>0</v>
      </c>
      <c r="H1391" s="106" t="b">
        <v>0</v>
      </c>
      <c r="I1391" s="106" t="b">
        <v>0</v>
      </c>
      <c r="J1391" s="106" t="b">
        <v>0</v>
      </c>
      <c r="K1391" s="106" t="b">
        <v>0</v>
      </c>
      <c r="L1391" s="106" t="b">
        <v>0</v>
      </c>
    </row>
    <row r="1392" spans="1:12" ht="15">
      <c r="A1392" s="108" t="s">
        <v>794</v>
      </c>
      <c r="B1392" s="106" t="s">
        <v>643</v>
      </c>
      <c r="C1392" s="106">
        <v>2</v>
      </c>
      <c r="D1392" s="110">
        <v>0.0007417334737596227</v>
      </c>
      <c r="E1392" s="110">
        <v>2.5514499979728753</v>
      </c>
      <c r="F1392" s="106" t="s">
        <v>439</v>
      </c>
      <c r="G1392" s="106" t="b">
        <v>0</v>
      </c>
      <c r="H1392" s="106" t="b">
        <v>0</v>
      </c>
      <c r="I1392" s="106" t="b">
        <v>0</v>
      </c>
      <c r="J1392" s="106" t="b">
        <v>0</v>
      </c>
      <c r="K1392" s="106" t="b">
        <v>0</v>
      </c>
      <c r="L1392" s="106" t="b">
        <v>0</v>
      </c>
    </row>
    <row r="1393" spans="1:12" ht="15">
      <c r="A1393" s="108" t="s">
        <v>530</v>
      </c>
      <c r="B1393" s="106" t="s">
        <v>881</v>
      </c>
      <c r="C1393" s="106">
        <v>2</v>
      </c>
      <c r="D1393" s="110">
        <v>0.0007417334737596227</v>
      </c>
      <c r="E1393" s="110">
        <v>2.250420002308894</v>
      </c>
      <c r="F1393" s="106" t="s">
        <v>439</v>
      </c>
      <c r="G1393" s="106" t="b">
        <v>0</v>
      </c>
      <c r="H1393" s="106" t="b">
        <v>0</v>
      </c>
      <c r="I1393" s="106" t="b">
        <v>0</v>
      </c>
      <c r="J1393" s="106" t="b">
        <v>0</v>
      </c>
      <c r="K1393" s="106" t="b">
        <v>0</v>
      </c>
      <c r="L1393" s="106" t="b">
        <v>0</v>
      </c>
    </row>
    <row r="1394" spans="1:12" ht="15">
      <c r="A1394" s="108" t="s">
        <v>496</v>
      </c>
      <c r="B1394" s="106" t="s">
        <v>500</v>
      </c>
      <c r="C1394" s="106">
        <v>2</v>
      </c>
      <c r="D1394" s="110">
        <v>0.0013028331860876399</v>
      </c>
      <c r="E1394" s="110">
        <v>2.4265112613645754</v>
      </c>
      <c r="F1394" s="106" t="s">
        <v>439</v>
      </c>
      <c r="G1394" s="106" t="b">
        <v>0</v>
      </c>
      <c r="H1394" s="106" t="b">
        <v>0</v>
      </c>
      <c r="I1394" s="106" t="b">
        <v>0</v>
      </c>
      <c r="J1394" s="106" t="b">
        <v>0</v>
      </c>
      <c r="K1394" s="106" t="b">
        <v>0</v>
      </c>
      <c r="L1394" s="106" t="b">
        <v>0</v>
      </c>
    </row>
    <row r="1395" spans="1:12" ht="15">
      <c r="A1395" s="108" t="s">
        <v>461</v>
      </c>
      <c r="B1395" s="106" t="s">
        <v>270</v>
      </c>
      <c r="C1395" s="106">
        <v>2</v>
      </c>
      <c r="D1395" s="110">
        <v>0.0013028331860876399</v>
      </c>
      <c r="E1395" s="110">
        <v>1.2882085631982938</v>
      </c>
      <c r="F1395" s="106" t="s">
        <v>439</v>
      </c>
      <c r="G1395" s="106" t="b">
        <v>0</v>
      </c>
      <c r="H1395" s="106" t="b">
        <v>0</v>
      </c>
      <c r="I1395" s="106" t="b">
        <v>0</v>
      </c>
      <c r="J1395" s="106" t="b">
        <v>0</v>
      </c>
      <c r="K1395" s="106" t="b">
        <v>0</v>
      </c>
      <c r="L1395" s="106" t="b">
        <v>0</v>
      </c>
    </row>
    <row r="1396" spans="1:12" ht="15">
      <c r="A1396" s="108" t="s">
        <v>801</v>
      </c>
      <c r="B1396" s="106" t="s">
        <v>459</v>
      </c>
      <c r="C1396" s="106">
        <v>2</v>
      </c>
      <c r="D1396" s="110">
        <v>0.0007417334737596227</v>
      </c>
      <c r="E1396" s="110">
        <v>1.4907521576192635</v>
      </c>
      <c r="F1396" s="106" t="s">
        <v>439</v>
      </c>
      <c r="G1396" s="106" t="b">
        <v>0</v>
      </c>
      <c r="H1396" s="106" t="b">
        <v>0</v>
      </c>
      <c r="I1396" s="106" t="b">
        <v>0</v>
      </c>
      <c r="J1396" s="106" t="b">
        <v>0</v>
      </c>
      <c r="K1396" s="106" t="b">
        <v>0</v>
      </c>
      <c r="L1396" s="106" t="b">
        <v>0</v>
      </c>
    </row>
    <row r="1397" spans="1:12" ht="15">
      <c r="A1397" s="108" t="s">
        <v>458</v>
      </c>
      <c r="B1397" s="106" t="s">
        <v>262</v>
      </c>
      <c r="C1397" s="106">
        <v>2</v>
      </c>
      <c r="D1397" s="110">
        <v>0.0007417334737596227</v>
      </c>
      <c r="E1397" s="110">
        <v>0.6306312440205001</v>
      </c>
      <c r="F1397" s="106" t="s">
        <v>439</v>
      </c>
      <c r="G1397" s="106" t="b">
        <v>0</v>
      </c>
      <c r="H1397" s="106" t="b">
        <v>0</v>
      </c>
      <c r="I1397" s="106" t="b">
        <v>0</v>
      </c>
      <c r="J1397" s="106" t="b">
        <v>0</v>
      </c>
      <c r="K1397" s="106" t="b">
        <v>0</v>
      </c>
      <c r="L1397" s="106" t="b">
        <v>0</v>
      </c>
    </row>
    <row r="1398" spans="1:12" ht="15">
      <c r="A1398" s="108" t="s">
        <v>523</v>
      </c>
      <c r="B1398" s="106" t="s">
        <v>484</v>
      </c>
      <c r="C1398" s="106">
        <v>2</v>
      </c>
      <c r="D1398" s="110">
        <v>0.0013028331860876399</v>
      </c>
      <c r="E1398" s="110">
        <v>2.1535099893008374</v>
      </c>
      <c r="F1398" s="106" t="s">
        <v>439</v>
      </c>
      <c r="G1398" s="106" t="b">
        <v>0</v>
      </c>
      <c r="H1398" s="106" t="b">
        <v>0</v>
      </c>
      <c r="I1398" s="106" t="b">
        <v>0</v>
      </c>
      <c r="J1398" s="106" t="b">
        <v>0</v>
      </c>
      <c r="K1398" s="106" t="b">
        <v>0</v>
      </c>
      <c r="L1398" s="106" t="b">
        <v>0</v>
      </c>
    </row>
    <row r="1399" spans="1:12" ht="15">
      <c r="A1399" s="108" t="s">
        <v>497</v>
      </c>
      <c r="B1399" s="106" t="s">
        <v>491</v>
      </c>
      <c r="C1399" s="106">
        <v>2</v>
      </c>
      <c r="D1399" s="110">
        <v>0.0007417334737596227</v>
      </c>
      <c r="E1399" s="110">
        <v>2.0743287432532127</v>
      </c>
      <c r="F1399" s="106" t="s">
        <v>439</v>
      </c>
      <c r="G1399" s="106" t="b">
        <v>0</v>
      </c>
      <c r="H1399" s="106" t="b">
        <v>0</v>
      </c>
      <c r="I1399" s="106" t="b">
        <v>0</v>
      </c>
      <c r="J1399" s="106" t="b">
        <v>0</v>
      </c>
      <c r="K1399" s="106" t="b">
        <v>0</v>
      </c>
      <c r="L1399" s="106" t="b">
        <v>0</v>
      </c>
    </row>
    <row r="1400" spans="1:12" ht="15">
      <c r="A1400" s="108" t="s">
        <v>458</v>
      </c>
      <c r="B1400" s="106" t="s">
        <v>484</v>
      </c>
      <c r="C1400" s="106">
        <v>2</v>
      </c>
      <c r="D1400" s="110">
        <v>0.0007417334737596227</v>
      </c>
      <c r="E1400" s="110">
        <v>0.9316612396844812</v>
      </c>
      <c r="F1400" s="106" t="s">
        <v>439</v>
      </c>
      <c r="G1400" s="106" t="b">
        <v>0</v>
      </c>
      <c r="H1400" s="106" t="b">
        <v>0</v>
      </c>
      <c r="I1400" s="106" t="b">
        <v>0</v>
      </c>
      <c r="J1400" s="106" t="b">
        <v>0</v>
      </c>
      <c r="K1400" s="106" t="b">
        <v>0</v>
      </c>
      <c r="L1400" s="106" t="b">
        <v>0</v>
      </c>
    </row>
    <row r="1401" spans="1:12" ht="15">
      <c r="A1401" s="108" t="s">
        <v>883</v>
      </c>
      <c r="B1401" s="106" t="s">
        <v>459</v>
      </c>
      <c r="C1401" s="106">
        <v>2</v>
      </c>
      <c r="D1401" s="110">
        <v>0.0013028331860876399</v>
      </c>
      <c r="E1401" s="110">
        <v>1.6668434166749446</v>
      </c>
      <c r="F1401" s="106" t="s">
        <v>439</v>
      </c>
      <c r="G1401" s="106" t="b">
        <v>0</v>
      </c>
      <c r="H1401" s="106" t="b">
        <v>0</v>
      </c>
      <c r="I1401" s="106" t="b">
        <v>0</v>
      </c>
      <c r="J1401" s="106" t="b">
        <v>0</v>
      </c>
      <c r="K1401" s="106" t="b">
        <v>0</v>
      </c>
      <c r="L1401" s="106" t="b">
        <v>0</v>
      </c>
    </row>
    <row r="1402" spans="1:12" ht="15">
      <c r="A1402" s="108" t="s">
        <v>459</v>
      </c>
      <c r="B1402" s="106" t="s">
        <v>481</v>
      </c>
      <c r="C1402" s="106">
        <v>2</v>
      </c>
      <c r="D1402" s="110">
        <v>0.0013028331860876399</v>
      </c>
      <c r="E1402" s="110">
        <v>1.4907521576192635</v>
      </c>
      <c r="F1402" s="106" t="s">
        <v>439</v>
      </c>
      <c r="G1402" s="106" t="b">
        <v>0</v>
      </c>
      <c r="H1402" s="106" t="b">
        <v>0</v>
      </c>
      <c r="I1402" s="106" t="b">
        <v>0</v>
      </c>
      <c r="J1402" s="106" t="b">
        <v>0</v>
      </c>
      <c r="K1402" s="106" t="b">
        <v>0</v>
      </c>
      <c r="L1402" s="106" t="b">
        <v>0</v>
      </c>
    </row>
    <row r="1403" spans="1:12" ht="15">
      <c r="A1403" s="108" t="s">
        <v>1368</v>
      </c>
      <c r="B1403" s="106" t="s">
        <v>1045</v>
      </c>
      <c r="C1403" s="106">
        <v>2</v>
      </c>
      <c r="D1403" s="110">
        <v>0.0013028331860876399</v>
      </c>
      <c r="E1403" s="110">
        <v>2.5514499979728753</v>
      </c>
      <c r="F1403" s="106" t="s">
        <v>439</v>
      </c>
      <c r="G1403" s="106" t="b">
        <v>0</v>
      </c>
      <c r="H1403" s="106" t="b">
        <v>0</v>
      </c>
      <c r="I1403" s="106" t="b">
        <v>0</v>
      </c>
      <c r="J1403" s="106" t="b">
        <v>0</v>
      </c>
      <c r="K1403" s="106" t="b">
        <v>0</v>
      </c>
      <c r="L1403" s="106" t="b">
        <v>0</v>
      </c>
    </row>
    <row r="1404" spans="1:12" ht="15">
      <c r="A1404" s="108" t="s">
        <v>1376</v>
      </c>
      <c r="B1404" s="106" t="s">
        <v>1377</v>
      </c>
      <c r="C1404" s="106">
        <v>2</v>
      </c>
      <c r="D1404" s="110">
        <v>0.0013028331860876399</v>
      </c>
      <c r="E1404" s="110">
        <v>2.727541257028556</v>
      </c>
      <c r="F1404" s="106" t="s">
        <v>439</v>
      </c>
      <c r="G1404" s="106" t="b">
        <v>0</v>
      </c>
      <c r="H1404" s="106" t="b">
        <v>0</v>
      </c>
      <c r="I1404" s="106" t="b">
        <v>0</v>
      </c>
      <c r="J1404" s="106" t="b">
        <v>0</v>
      </c>
      <c r="K1404" s="106" t="b">
        <v>0</v>
      </c>
      <c r="L1404" s="106" t="b">
        <v>0</v>
      </c>
    </row>
    <row r="1405" spans="1:12" ht="15">
      <c r="A1405" s="108" t="s">
        <v>1377</v>
      </c>
      <c r="B1405" s="106" t="s">
        <v>1378</v>
      </c>
      <c r="C1405" s="106">
        <v>2</v>
      </c>
      <c r="D1405" s="110">
        <v>0.0013028331860876399</v>
      </c>
      <c r="E1405" s="110">
        <v>2.727541257028556</v>
      </c>
      <c r="F1405" s="106" t="s">
        <v>439</v>
      </c>
      <c r="G1405" s="106" t="b">
        <v>0</v>
      </c>
      <c r="H1405" s="106" t="b">
        <v>0</v>
      </c>
      <c r="I1405" s="106" t="b">
        <v>0</v>
      </c>
      <c r="J1405" s="106" t="b">
        <v>0</v>
      </c>
      <c r="K1405" s="106" t="b">
        <v>0</v>
      </c>
      <c r="L1405" s="106" t="b">
        <v>0</v>
      </c>
    </row>
    <row r="1406" spans="1:12" ht="15">
      <c r="A1406" s="108" t="s">
        <v>1378</v>
      </c>
      <c r="B1406" s="106" t="s">
        <v>1379</v>
      </c>
      <c r="C1406" s="106">
        <v>2</v>
      </c>
      <c r="D1406" s="110">
        <v>0.0013028331860876399</v>
      </c>
      <c r="E1406" s="110">
        <v>2.727541257028556</v>
      </c>
      <c r="F1406" s="106" t="s">
        <v>439</v>
      </c>
      <c r="G1406" s="106" t="b">
        <v>0</v>
      </c>
      <c r="H1406" s="106" t="b">
        <v>0</v>
      </c>
      <c r="I1406" s="106" t="b">
        <v>0</v>
      </c>
      <c r="J1406" s="106" t="b">
        <v>0</v>
      </c>
      <c r="K1406" s="106" t="b">
        <v>0</v>
      </c>
      <c r="L1406" s="106" t="b">
        <v>0</v>
      </c>
    </row>
    <row r="1407" spans="1:12" ht="15">
      <c r="A1407" s="108" t="s">
        <v>478</v>
      </c>
      <c r="B1407" s="106" t="s">
        <v>553</v>
      </c>
      <c r="C1407" s="106">
        <v>2</v>
      </c>
      <c r="D1407" s="110">
        <v>0.0013028331860876399</v>
      </c>
      <c r="E1407" s="110">
        <v>2.4265112613645754</v>
      </c>
      <c r="F1407" s="106" t="s">
        <v>439</v>
      </c>
      <c r="G1407" s="106" t="b">
        <v>0</v>
      </c>
      <c r="H1407" s="106" t="b">
        <v>0</v>
      </c>
      <c r="I1407" s="106" t="b">
        <v>0</v>
      </c>
      <c r="J1407" s="106" t="b">
        <v>0</v>
      </c>
      <c r="K1407" s="106" t="b">
        <v>0</v>
      </c>
      <c r="L1407" s="106" t="b">
        <v>0</v>
      </c>
    </row>
    <row r="1408" spans="1:12" ht="15">
      <c r="A1408" s="108" t="s">
        <v>1283</v>
      </c>
      <c r="B1408" s="106" t="s">
        <v>458</v>
      </c>
      <c r="C1408" s="106">
        <v>2</v>
      </c>
      <c r="D1408" s="110">
        <v>0.0013028331860876399</v>
      </c>
      <c r="E1408" s="110">
        <v>1.1535099893008376</v>
      </c>
      <c r="F1408" s="106" t="s">
        <v>439</v>
      </c>
      <c r="G1408" s="106" t="b">
        <v>0</v>
      </c>
      <c r="H1408" s="106" t="b">
        <v>0</v>
      </c>
      <c r="I1408" s="106" t="b">
        <v>0</v>
      </c>
      <c r="J1408" s="106" t="b">
        <v>0</v>
      </c>
      <c r="K1408" s="106" t="b">
        <v>0</v>
      </c>
      <c r="L1408" s="106" t="b">
        <v>0</v>
      </c>
    </row>
    <row r="1409" spans="1:12" ht="15">
      <c r="A1409" s="108" t="s">
        <v>475</v>
      </c>
      <c r="B1409" s="106" t="s">
        <v>508</v>
      </c>
      <c r="C1409" s="106">
        <v>2</v>
      </c>
      <c r="D1409" s="110">
        <v>0.0013028331860876399</v>
      </c>
      <c r="E1409" s="110">
        <v>1.5166878917136632</v>
      </c>
      <c r="F1409" s="106" t="s">
        <v>439</v>
      </c>
      <c r="G1409" s="106" t="b">
        <v>0</v>
      </c>
      <c r="H1409" s="106" t="b">
        <v>0</v>
      </c>
      <c r="I1409" s="106" t="b">
        <v>0</v>
      </c>
      <c r="J1409" s="106" t="b">
        <v>0</v>
      </c>
      <c r="K1409" s="106" t="b">
        <v>0</v>
      </c>
      <c r="L1409" s="106" t="b">
        <v>0</v>
      </c>
    </row>
    <row r="1410" spans="1:12" ht="15">
      <c r="A1410" s="108" t="s">
        <v>1907</v>
      </c>
      <c r="B1410" s="106" t="s">
        <v>465</v>
      </c>
      <c r="C1410" s="106">
        <v>2</v>
      </c>
      <c r="D1410" s="110">
        <v>0.0013028331860876399</v>
      </c>
      <c r="E1410" s="110">
        <v>2.125481265700594</v>
      </c>
      <c r="F1410" s="106" t="s">
        <v>439</v>
      </c>
      <c r="G1410" s="106" t="b">
        <v>0</v>
      </c>
      <c r="H1410" s="106" t="b">
        <v>0</v>
      </c>
      <c r="I1410" s="106" t="b">
        <v>0</v>
      </c>
      <c r="J1410" s="106" t="b">
        <v>0</v>
      </c>
      <c r="K1410" s="106" t="b">
        <v>0</v>
      </c>
      <c r="L1410" s="106" t="b">
        <v>0</v>
      </c>
    </row>
    <row r="1411" spans="1:12" ht="15">
      <c r="A1411" s="108" t="s">
        <v>614</v>
      </c>
      <c r="B1411" s="106" t="s">
        <v>264</v>
      </c>
      <c r="C1411" s="106">
        <v>2</v>
      </c>
      <c r="D1411" s="110">
        <v>0.0013028331860876399</v>
      </c>
      <c r="E1411" s="110">
        <v>1.5166878917136632</v>
      </c>
      <c r="F1411" s="106" t="s">
        <v>439</v>
      </c>
      <c r="G1411" s="106" t="b">
        <v>0</v>
      </c>
      <c r="H1411" s="106" t="b">
        <v>0</v>
      </c>
      <c r="I1411" s="106" t="b">
        <v>0</v>
      </c>
      <c r="J1411" s="106" t="b">
        <v>0</v>
      </c>
      <c r="K1411" s="106" t="b">
        <v>0</v>
      </c>
      <c r="L1411" s="106" t="b">
        <v>0</v>
      </c>
    </row>
    <row r="1412" spans="1:12" ht="15">
      <c r="A1412" s="108" t="s">
        <v>264</v>
      </c>
      <c r="B1412" s="106" t="s">
        <v>508</v>
      </c>
      <c r="C1412" s="106">
        <v>2</v>
      </c>
      <c r="D1412" s="110">
        <v>0.0013028331860876399</v>
      </c>
      <c r="E1412" s="110">
        <v>1.484503208342262</v>
      </c>
      <c r="F1412" s="106" t="s">
        <v>439</v>
      </c>
      <c r="G1412" s="106" t="b">
        <v>0</v>
      </c>
      <c r="H1412" s="106" t="b">
        <v>0</v>
      </c>
      <c r="I1412" s="106" t="b">
        <v>0</v>
      </c>
      <c r="J1412" s="106" t="b">
        <v>0</v>
      </c>
      <c r="K1412" s="106" t="b">
        <v>0</v>
      </c>
      <c r="L1412" s="106" t="b">
        <v>0</v>
      </c>
    </row>
    <row r="1413" spans="1:12" ht="15">
      <c r="A1413" s="108" t="s">
        <v>488</v>
      </c>
      <c r="B1413" s="106" t="s">
        <v>483</v>
      </c>
      <c r="C1413" s="106">
        <v>2</v>
      </c>
      <c r="D1413" s="110">
        <v>0.0013028331860876399</v>
      </c>
      <c r="E1413" s="110">
        <v>1.8824432170142995</v>
      </c>
      <c r="F1413" s="106" t="s">
        <v>439</v>
      </c>
      <c r="G1413" s="106" t="b">
        <v>0</v>
      </c>
      <c r="H1413" s="106" t="b">
        <v>0</v>
      </c>
      <c r="I1413" s="106" t="b">
        <v>0</v>
      </c>
      <c r="J1413" s="106" t="b">
        <v>0</v>
      </c>
      <c r="K1413" s="106" t="b">
        <v>0</v>
      </c>
      <c r="L1413" s="106" t="b">
        <v>0</v>
      </c>
    </row>
    <row r="1414" spans="1:12" ht="15">
      <c r="A1414" s="108" t="s">
        <v>546</v>
      </c>
      <c r="B1414" s="106" t="s">
        <v>461</v>
      </c>
      <c r="C1414" s="106">
        <v>2</v>
      </c>
      <c r="D1414" s="110">
        <v>0.0013028331860876399</v>
      </c>
      <c r="E1414" s="110">
        <v>2.0285712526925375</v>
      </c>
      <c r="F1414" s="106" t="s">
        <v>439</v>
      </c>
      <c r="G1414" s="106" t="b">
        <v>0</v>
      </c>
      <c r="H1414" s="106" t="b">
        <v>0</v>
      </c>
      <c r="I1414" s="106" t="b">
        <v>0</v>
      </c>
      <c r="J1414" s="106" t="b">
        <v>0</v>
      </c>
      <c r="K1414" s="106" t="b">
        <v>0</v>
      </c>
      <c r="L1414" s="106" t="b">
        <v>0</v>
      </c>
    </row>
    <row r="1415" spans="1:12" ht="15">
      <c r="A1415" s="108" t="s">
        <v>1289</v>
      </c>
      <c r="B1415" s="106" t="s">
        <v>264</v>
      </c>
      <c r="C1415" s="106">
        <v>2</v>
      </c>
      <c r="D1415" s="110">
        <v>0.0013028331860876399</v>
      </c>
      <c r="E1415" s="110">
        <v>1.7385366413300196</v>
      </c>
      <c r="F1415" s="106" t="s">
        <v>439</v>
      </c>
      <c r="G1415" s="106" t="b">
        <v>0</v>
      </c>
      <c r="H1415" s="106" t="b">
        <v>0</v>
      </c>
      <c r="I1415" s="106" t="b">
        <v>0</v>
      </c>
      <c r="J1415" s="106" t="b">
        <v>0</v>
      </c>
      <c r="K1415" s="106" t="b">
        <v>0</v>
      </c>
      <c r="L1415" s="106" t="b">
        <v>0</v>
      </c>
    </row>
    <row r="1416" spans="1:12" ht="15">
      <c r="A1416" s="108" t="s">
        <v>506</v>
      </c>
      <c r="B1416" s="106" t="s">
        <v>724</v>
      </c>
      <c r="C1416" s="106">
        <v>6</v>
      </c>
      <c r="D1416" s="110">
        <v>0</v>
      </c>
      <c r="E1416" s="110">
        <v>1.8354640815358434</v>
      </c>
      <c r="F1416" s="106" t="s">
        <v>440</v>
      </c>
      <c r="G1416" s="106" t="b">
        <v>0</v>
      </c>
      <c r="H1416" s="106" t="b">
        <v>0</v>
      </c>
      <c r="I1416" s="106" t="b">
        <v>0</v>
      </c>
      <c r="J1416" s="106" t="b">
        <v>0</v>
      </c>
      <c r="K1416" s="106" t="b">
        <v>0</v>
      </c>
      <c r="L1416" s="106" t="b">
        <v>0</v>
      </c>
    </row>
    <row r="1417" spans="1:12" ht="15">
      <c r="A1417" s="108" t="s">
        <v>541</v>
      </c>
      <c r="B1417" s="106" t="s">
        <v>783</v>
      </c>
      <c r="C1417" s="106">
        <v>5</v>
      </c>
      <c r="D1417" s="110">
        <v>0</v>
      </c>
      <c r="E1417" s="110">
        <v>2.0273496077747564</v>
      </c>
      <c r="F1417" s="106" t="s">
        <v>440</v>
      </c>
      <c r="G1417" s="106" t="b">
        <v>0</v>
      </c>
      <c r="H1417" s="106" t="b">
        <v>0</v>
      </c>
      <c r="I1417" s="106" t="b">
        <v>0</v>
      </c>
      <c r="J1417" s="106" t="b">
        <v>0</v>
      </c>
      <c r="K1417" s="106" t="b">
        <v>0</v>
      </c>
      <c r="L1417" s="106" t="b">
        <v>0</v>
      </c>
    </row>
    <row r="1418" spans="1:12" ht="15">
      <c r="A1418" s="108" t="s">
        <v>535</v>
      </c>
      <c r="B1418" s="106" t="s">
        <v>564</v>
      </c>
      <c r="C1418" s="106">
        <v>4</v>
      </c>
      <c r="D1418" s="110">
        <v>0</v>
      </c>
      <c r="E1418" s="110">
        <v>1.764108173000175</v>
      </c>
      <c r="F1418" s="106" t="s">
        <v>440</v>
      </c>
      <c r="G1418" s="106" t="b">
        <v>0</v>
      </c>
      <c r="H1418" s="106" t="b">
        <v>0</v>
      </c>
      <c r="I1418" s="106" t="b">
        <v>0</v>
      </c>
      <c r="J1418" s="106" t="b">
        <v>0</v>
      </c>
      <c r="K1418" s="106" t="b">
        <v>0</v>
      </c>
      <c r="L1418" s="106" t="b">
        <v>0</v>
      </c>
    </row>
    <row r="1419" spans="1:12" ht="15">
      <c r="A1419" s="108" t="s">
        <v>564</v>
      </c>
      <c r="B1419" s="106" t="s">
        <v>653</v>
      </c>
      <c r="C1419" s="106">
        <v>4</v>
      </c>
      <c r="D1419" s="110">
        <v>0</v>
      </c>
      <c r="E1419" s="110">
        <v>2.1065308538223815</v>
      </c>
      <c r="F1419" s="106" t="s">
        <v>440</v>
      </c>
      <c r="G1419" s="106" t="b">
        <v>0</v>
      </c>
      <c r="H1419" s="106" t="b">
        <v>0</v>
      </c>
      <c r="I1419" s="106" t="b">
        <v>0</v>
      </c>
      <c r="J1419" s="106" t="b">
        <v>0</v>
      </c>
      <c r="K1419" s="106" t="b">
        <v>0</v>
      </c>
      <c r="L1419" s="106" t="b">
        <v>0</v>
      </c>
    </row>
    <row r="1420" spans="1:12" ht="15">
      <c r="A1420" s="108" t="s">
        <v>866</v>
      </c>
      <c r="B1420" s="106" t="s">
        <v>458</v>
      </c>
      <c r="C1420" s="106">
        <v>4</v>
      </c>
      <c r="D1420" s="110">
        <v>0</v>
      </c>
      <c r="E1420" s="110">
        <v>1.2372991340914052</v>
      </c>
      <c r="F1420" s="106" t="s">
        <v>440</v>
      </c>
      <c r="G1420" s="106" t="b">
        <v>0</v>
      </c>
      <c r="H1420" s="106" t="b">
        <v>0</v>
      </c>
      <c r="I1420" s="106" t="b">
        <v>0</v>
      </c>
      <c r="J1420" s="106" t="b">
        <v>0</v>
      </c>
      <c r="K1420" s="106" t="b">
        <v>0</v>
      </c>
      <c r="L1420" s="106" t="b">
        <v>0</v>
      </c>
    </row>
    <row r="1421" spans="1:12" ht="15">
      <c r="A1421" s="108" t="s">
        <v>780</v>
      </c>
      <c r="B1421" s="106" t="s">
        <v>865</v>
      </c>
      <c r="C1421" s="106">
        <v>4</v>
      </c>
      <c r="D1421" s="110">
        <v>0</v>
      </c>
      <c r="E1421" s="110">
        <v>2.009620840814325</v>
      </c>
      <c r="F1421" s="106" t="s">
        <v>440</v>
      </c>
      <c r="G1421" s="106" t="b">
        <v>0</v>
      </c>
      <c r="H1421" s="106" t="b">
        <v>0</v>
      </c>
      <c r="I1421" s="106" t="b">
        <v>0</v>
      </c>
      <c r="J1421" s="106" t="b">
        <v>0</v>
      </c>
      <c r="K1421" s="106" t="b">
        <v>0</v>
      </c>
      <c r="L1421" s="106" t="b">
        <v>0</v>
      </c>
    </row>
    <row r="1422" spans="1:12" ht="15">
      <c r="A1422" s="108" t="s">
        <v>459</v>
      </c>
      <c r="B1422" s="106" t="s">
        <v>821</v>
      </c>
      <c r="C1422" s="106">
        <v>3</v>
      </c>
      <c r="D1422" s="110">
        <v>0</v>
      </c>
      <c r="E1422" s="110">
        <v>1.550228353055094</v>
      </c>
      <c r="F1422" s="106" t="s">
        <v>440</v>
      </c>
      <c r="G1422" s="106" t="b">
        <v>0</v>
      </c>
      <c r="H1422" s="106" t="b">
        <v>0</v>
      </c>
      <c r="I1422" s="106" t="b">
        <v>0</v>
      </c>
      <c r="J1422" s="106" t="b">
        <v>0</v>
      </c>
      <c r="K1422" s="106" t="b">
        <v>0</v>
      </c>
      <c r="L1422" s="106" t="b">
        <v>0</v>
      </c>
    </row>
    <row r="1423" spans="1:12" ht="15">
      <c r="A1423" s="108" t="s">
        <v>466</v>
      </c>
      <c r="B1423" s="106" t="s">
        <v>1299</v>
      </c>
      <c r="C1423" s="106">
        <v>3</v>
      </c>
      <c r="D1423" s="110">
        <v>0</v>
      </c>
      <c r="E1423" s="110">
        <v>1.8055008581584</v>
      </c>
      <c r="F1423" s="106" t="s">
        <v>440</v>
      </c>
      <c r="G1423" s="106" t="b">
        <v>0</v>
      </c>
      <c r="H1423" s="106" t="b">
        <v>0</v>
      </c>
      <c r="I1423" s="106" t="b">
        <v>0</v>
      </c>
      <c r="J1423" s="106" t="b">
        <v>0</v>
      </c>
      <c r="K1423" s="106" t="b">
        <v>0</v>
      </c>
      <c r="L1423" s="106" t="b">
        <v>0</v>
      </c>
    </row>
    <row r="1424" spans="1:12" ht="15">
      <c r="A1424" s="108" t="s">
        <v>458</v>
      </c>
      <c r="B1424" s="106" t="s">
        <v>503</v>
      </c>
      <c r="C1424" s="106">
        <v>3</v>
      </c>
      <c r="D1424" s="110">
        <v>0</v>
      </c>
      <c r="E1424" s="110">
        <v>1.1123603974831053</v>
      </c>
      <c r="F1424" s="106" t="s">
        <v>440</v>
      </c>
      <c r="G1424" s="106" t="b">
        <v>0</v>
      </c>
      <c r="H1424" s="106" t="b">
        <v>0</v>
      </c>
      <c r="I1424" s="106" t="b">
        <v>0</v>
      </c>
      <c r="J1424" s="106" t="b">
        <v>0</v>
      </c>
      <c r="K1424" s="106" t="b">
        <v>0</v>
      </c>
      <c r="L1424" s="106" t="b">
        <v>0</v>
      </c>
    </row>
    <row r="1425" spans="1:12" ht="15">
      <c r="A1425" s="108" t="s">
        <v>466</v>
      </c>
      <c r="B1425" s="106" t="s">
        <v>749</v>
      </c>
      <c r="C1425" s="106">
        <v>3</v>
      </c>
      <c r="D1425" s="110">
        <v>0</v>
      </c>
      <c r="E1425" s="110">
        <v>1.5836521085420439</v>
      </c>
      <c r="F1425" s="106" t="s">
        <v>440</v>
      </c>
      <c r="G1425" s="106" t="b">
        <v>0</v>
      </c>
      <c r="H1425" s="106" t="b">
        <v>0</v>
      </c>
      <c r="I1425" s="106" t="b">
        <v>0</v>
      </c>
      <c r="J1425" s="106" t="b">
        <v>0</v>
      </c>
      <c r="K1425" s="106" t="b">
        <v>0</v>
      </c>
      <c r="L1425" s="106" t="b">
        <v>0</v>
      </c>
    </row>
    <row r="1426" spans="1:12" ht="15">
      <c r="A1426" s="108" t="s">
        <v>875</v>
      </c>
      <c r="B1426" s="106" t="s">
        <v>479</v>
      </c>
      <c r="C1426" s="106">
        <v>3</v>
      </c>
      <c r="D1426" s="110">
        <v>0</v>
      </c>
      <c r="E1426" s="110">
        <v>1.9024108711664567</v>
      </c>
      <c r="F1426" s="106" t="s">
        <v>440</v>
      </c>
      <c r="G1426" s="106" t="b">
        <v>0</v>
      </c>
      <c r="H1426" s="106" t="b">
        <v>0</v>
      </c>
      <c r="I1426" s="106" t="b">
        <v>0</v>
      </c>
      <c r="J1426" s="106" t="b">
        <v>0</v>
      </c>
      <c r="K1426" s="106" t="b">
        <v>0</v>
      </c>
      <c r="L1426" s="106" t="b">
        <v>0</v>
      </c>
    </row>
    <row r="1427" spans="1:12" ht="15">
      <c r="A1427" s="108" t="s">
        <v>1304</v>
      </c>
      <c r="B1427" s="106" t="s">
        <v>461</v>
      </c>
      <c r="C1427" s="106">
        <v>3</v>
      </c>
      <c r="D1427" s="110">
        <v>0</v>
      </c>
      <c r="E1427" s="110">
        <v>1.764108173000175</v>
      </c>
      <c r="F1427" s="106" t="s">
        <v>440</v>
      </c>
      <c r="G1427" s="106" t="b">
        <v>0</v>
      </c>
      <c r="H1427" s="106" t="b">
        <v>0</v>
      </c>
      <c r="I1427" s="106" t="b">
        <v>0</v>
      </c>
      <c r="J1427" s="106" t="b">
        <v>0</v>
      </c>
      <c r="K1427" s="106" t="b">
        <v>0</v>
      </c>
      <c r="L1427" s="106" t="b">
        <v>0</v>
      </c>
    </row>
    <row r="1428" spans="1:12" ht="15">
      <c r="A1428" s="108" t="s">
        <v>458</v>
      </c>
      <c r="B1428" s="106" t="s">
        <v>780</v>
      </c>
      <c r="C1428" s="106">
        <v>3</v>
      </c>
      <c r="D1428" s="110">
        <v>0</v>
      </c>
      <c r="E1428" s="110">
        <v>1.0154503844750487</v>
      </c>
      <c r="F1428" s="106" t="s">
        <v>440</v>
      </c>
      <c r="G1428" s="106" t="b">
        <v>0</v>
      </c>
      <c r="H1428" s="106" t="b">
        <v>0</v>
      </c>
      <c r="I1428" s="106" t="b">
        <v>0</v>
      </c>
      <c r="J1428" s="106" t="b">
        <v>0</v>
      </c>
      <c r="K1428" s="106" t="b">
        <v>0</v>
      </c>
      <c r="L1428" s="106" t="b">
        <v>0</v>
      </c>
    </row>
    <row r="1429" spans="1:12" ht="15">
      <c r="A1429" s="108" t="s">
        <v>458</v>
      </c>
      <c r="B1429" s="106" t="s">
        <v>633</v>
      </c>
      <c r="C1429" s="106">
        <v>3</v>
      </c>
      <c r="D1429" s="110">
        <v>0</v>
      </c>
      <c r="E1429" s="110">
        <v>1.1123603974831053</v>
      </c>
      <c r="F1429" s="106" t="s">
        <v>440</v>
      </c>
      <c r="G1429" s="106" t="b">
        <v>0</v>
      </c>
      <c r="H1429" s="106" t="b">
        <v>0</v>
      </c>
      <c r="I1429" s="106" t="b">
        <v>0</v>
      </c>
      <c r="J1429" s="106" t="b">
        <v>0</v>
      </c>
      <c r="K1429" s="106" t="b">
        <v>0</v>
      </c>
      <c r="L1429" s="106" t="b">
        <v>0</v>
      </c>
    </row>
    <row r="1430" spans="1:12" ht="15">
      <c r="A1430" s="108" t="s">
        <v>591</v>
      </c>
      <c r="B1430" s="106" t="s">
        <v>678</v>
      </c>
      <c r="C1430" s="106">
        <v>3</v>
      </c>
      <c r="D1430" s="110">
        <v>0</v>
      </c>
      <c r="E1430" s="110">
        <v>1.9024108711664567</v>
      </c>
      <c r="F1430" s="106" t="s">
        <v>440</v>
      </c>
      <c r="G1430" s="106" t="b">
        <v>0</v>
      </c>
      <c r="H1430" s="106" t="b">
        <v>0</v>
      </c>
      <c r="I1430" s="106" t="b">
        <v>0</v>
      </c>
      <c r="J1430" s="106" t="b">
        <v>0</v>
      </c>
      <c r="K1430" s="106" t="b">
        <v>0</v>
      </c>
      <c r="L1430" s="106" t="b">
        <v>0</v>
      </c>
    </row>
    <row r="1431" spans="1:12" ht="15">
      <c r="A1431" s="108" t="s">
        <v>629</v>
      </c>
      <c r="B1431" s="106" t="s">
        <v>479</v>
      </c>
      <c r="C1431" s="106">
        <v>3</v>
      </c>
      <c r="D1431" s="110">
        <v>0</v>
      </c>
      <c r="E1431" s="110">
        <v>1.9024108711664567</v>
      </c>
      <c r="F1431" s="106" t="s">
        <v>440</v>
      </c>
      <c r="G1431" s="106" t="b">
        <v>0</v>
      </c>
      <c r="H1431" s="106" t="b">
        <v>0</v>
      </c>
      <c r="I1431" s="106" t="b">
        <v>0</v>
      </c>
      <c r="J1431" s="106" t="b">
        <v>0</v>
      </c>
      <c r="K1431" s="106" t="b">
        <v>0</v>
      </c>
      <c r="L1431" s="106" t="b">
        <v>0</v>
      </c>
    </row>
    <row r="1432" spans="1:12" ht="15">
      <c r="A1432" s="108" t="s">
        <v>458</v>
      </c>
      <c r="B1432" s="106" t="s">
        <v>497</v>
      </c>
      <c r="C1432" s="106">
        <v>2</v>
      </c>
      <c r="D1432" s="110">
        <v>0</v>
      </c>
      <c r="E1432" s="110">
        <v>1.2372991340914052</v>
      </c>
      <c r="F1432" s="106" t="s">
        <v>440</v>
      </c>
      <c r="G1432" s="106" t="b">
        <v>0</v>
      </c>
      <c r="H1432" s="106" t="b">
        <v>0</v>
      </c>
      <c r="I1432" s="106" t="b">
        <v>0</v>
      </c>
      <c r="J1432" s="106" t="b">
        <v>0</v>
      </c>
      <c r="K1432" s="106" t="b">
        <v>0</v>
      </c>
      <c r="L1432" s="106" t="b">
        <v>0</v>
      </c>
    </row>
    <row r="1433" spans="1:12" ht="15">
      <c r="A1433" s="108" t="s">
        <v>497</v>
      </c>
      <c r="B1433" s="106" t="s">
        <v>459</v>
      </c>
      <c r="C1433" s="106">
        <v>2</v>
      </c>
      <c r="D1433" s="110">
        <v>0</v>
      </c>
      <c r="E1433" s="110">
        <v>1.550228353055094</v>
      </c>
      <c r="F1433" s="106" t="s">
        <v>440</v>
      </c>
      <c r="G1433" s="106" t="b">
        <v>0</v>
      </c>
      <c r="H1433" s="106" t="b">
        <v>0</v>
      </c>
      <c r="I1433" s="106" t="b">
        <v>0</v>
      </c>
      <c r="J1433" s="106" t="b">
        <v>0</v>
      </c>
      <c r="K1433" s="106" t="b">
        <v>0</v>
      </c>
      <c r="L1433" s="106" t="b">
        <v>0</v>
      </c>
    </row>
    <row r="1434" spans="1:12" ht="15">
      <c r="A1434" s="108" t="s">
        <v>459</v>
      </c>
      <c r="B1434" s="106" t="s">
        <v>466</v>
      </c>
      <c r="C1434" s="106">
        <v>2</v>
      </c>
      <c r="D1434" s="110">
        <v>0</v>
      </c>
      <c r="E1434" s="110">
        <v>0.8512583487190752</v>
      </c>
      <c r="F1434" s="106" t="s">
        <v>440</v>
      </c>
      <c r="G1434" s="106" t="b">
        <v>0</v>
      </c>
      <c r="H1434" s="106" t="b">
        <v>0</v>
      </c>
      <c r="I1434" s="106" t="b">
        <v>0</v>
      </c>
      <c r="J1434" s="106" t="b">
        <v>0</v>
      </c>
      <c r="K1434" s="106" t="b">
        <v>0</v>
      </c>
      <c r="L1434" s="106" t="b">
        <v>0</v>
      </c>
    </row>
    <row r="1435" spans="1:12" ht="15">
      <c r="A1435" s="108" t="s">
        <v>821</v>
      </c>
      <c r="B1435" s="106" t="s">
        <v>466</v>
      </c>
      <c r="C1435" s="106">
        <v>2</v>
      </c>
      <c r="D1435" s="110">
        <v>0</v>
      </c>
      <c r="E1435" s="110">
        <v>1.6294095991027189</v>
      </c>
      <c r="F1435" s="106" t="s">
        <v>440</v>
      </c>
      <c r="G1435" s="106" t="b">
        <v>0</v>
      </c>
      <c r="H1435" s="106" t="b">
        <v>0</v>
      </c>
      <c r="I1435" s="106" t="b">
        <v>0</v>
      </c>
      <c r="J1435" s="106" t="b">
        <v>0</v>
      </c>
      <c r="K1435" s="106" t="b">
        <v>0</v>
      </c>
      <c r="L1435" s="106" t="b">
        <v>0</v>
      </c>
    </row>
    <row r="1436" spans="1:12" ht="15">
      <c r="A1436" s="108" t="s">
        <v>458</v>
      </c>
      <c r="B1436" s="106" t="s">
        <v>582</v>
      </c>
      <c r="C1436" s="106">
        <v>2</v>
      </c>
      <c r="D1436" s="110">
        <v>0</v>
      </c>
      <c r="E1436" s="110">
        <v>1.2372991340914052</v>
      </c>
      <c r="F1436" s="106" t="s">
        <v>440</v>
      </c>
      <c r="G1436" s="106" t="b">
        <v>0</v>
      </c>
      <c r="H1436" s="106" t="b">
        <v>0</v>
      </c>
      <c r="I1436" s="106" t="b">
        <v>0</v>
      </c>
      <c r="J1436" s="106" t="b">
        <v>0</v>
      </c>
      <c r="K1436" s="106" t="b">
        <v>0</v>
      </c>
      <c r="L1436" s="106" t="b">
        <v>0</v>
      </c>
    </row>
    <row r="1437" spans="1:12" ht="15">
      <c r="A1437" s="108" t="s">
        <v>518</v>
      </c>
      <c r="B1437" s="106" t="s">
        <v>459</v>
      </c>
      <c r="C1437" s="106">
        <v>2</v>
      </c>
      <c r="D1437" s="110">
        <v>0</v>
      </c>
      <c r="E1437" s="110">
        <v>1.3741370939994129</v>
      </c>
      <c r="F1437" s="106" t="s">
        <v>440</v>
      </c>
      <c r="G1437" s="106" t="b">
        <v>0</v>
      </c>
      <c r="H1437" s="106" t="b">
        <v>0</v>
      </c>
      <c r="I1437" s="106" t="b">
        <v>0</v>
      </c>
      <c r="J1437" s="106" t="b">
        <v>0</v>
      </c>
      <c r="K1437" s="106" t="b">
        <v>0</v>
      </c>
      <c r="L1437" s="106" t="b">
        <v>0</v>
      </c>
    </row>
    <row r="1438" spans="1:12" ht="15">
      <c r="A1438" s="108" t="s">
        <v>640</v>
      </c>
      <c r="B1438" s="106" t="s">
        <v>825</v>
      </c>
      <c r="C1438" s="106">
        <v>2</v>
      </c>
      <c r="D1438" s="110">
        <v>0</v>
      </c>
      <c r="E1438" s="110">
        <v>2.3283796034387376</v>
      </c>
      <c r="F1438" s="106" t="s">
        <v>440</v>
      </c>
      <c r="G1438" s="106" t="b">
        <v>0</v>
      </c>
      <c r="H1438" s="106" t="b">
        <v>0</v>
      </c>
      <c r="I1438" s="106" t="b">
        <v>0</v>
      </c>
      <c r="J1438" s="106" t="b">
        <v>0</v>
      </c>
      <c r="K1438" s="106" t="b">
        <v>0</v>
      </c>
      <c r="L1438" s="106" t="b">
        <v>0</v>
      </c>
    </row>
    <row r="1439" spans="1:12" ht="15">
      <c r="A1439" s="108" t="s">
        <v>657</v>
      </c>
      <c r="B1439" s="106" t="s">
        <v>459</v>
      </c>
      <c r="C1439" s="106">
        <v>2</v>
      </c>
      <c r="D1439" s="110">
        <v>0</v>
      </c>
      <c r="E1439" s="110">
        <v>1.550228353055094</v>
      </c>
      <c r="F1439" s="106" t="s">
        <v>440</v>
      </c>
      <c r="G1439" s="106" t="b">
        <v>0</v>
      </c>
      <c r="H1439" s="106" t="b">
        <v>0</v>
      </c>
      <c r="I1439" s="106" t="b">
        <v>0</v>
      </c>
      <c r="J1439" s="106" t="b">
        <v>0</v>
      </c>
      <c r="K1439" s="106" t="b">
        <v>0</v>
      </c>
      <c r="L1439" s="106" t="b">
        <v>0</v>
      </c>
    </row>
    <row r="1440" spans="1:12" ht="15">
      <c r="A1440" s="108" t="s">
        <v>460</v>
      </c>
      <c r="B1440" s="106" t="s">
        <v>1948</v>
      </c>
      <c r="C1440" s="106">
        <v>2</v>
      </c>
      <c r="D1440" s="110">
        <v>0</v>
      </c>
      <c r="E1440" s="110">
        <v>1.6294095991027189</v>
      </c>
      <c r="F1440" s="106" t="s">
        <v>440</v>
      </c>
      <c r="G1440" s="106" t="b">
        <v>0</v>
      </c>
      <c r="H1440" s="106" t="b">
        <v>0</v>
      </c>
      <c r="I1440" s="106" t="b">
        <v>0</v>
      </c>
      <c r="J1440" s="106" t="b">
        <v>0</v>
      </c>
      <c r="K1440" s="106" t="b">
        <v>0</v>
      </c>
      <c r="L1440" s="106" t="b">
        <v>0</v>
      </c>
    </row>
    <row r="1441" spans="1:12" ht="15">
      <c r="A1441" s="108" t="s">
        <v>1948</v>
      </c>
      <c r="B1441" s="106" t="s">
        <v>1949</v>
      </c>
      <c r="C1441" s="106">
        <v>2</v>
      </c>
      <c r="D1441" s="110">
        <v>0</v>
      </c>
      <c r="E1441" s="110">
        <v>2.504470862494419</v>
      </c>
      <c r="F1441" s="106" t="s">
        <v>440</v>
      </c>
      <c r="G1441" s="106" t="b">
        <v>0</v>
      </c>
      <c r="H1441" s="106" t="b">
        <v>0</v>
      </c>
      <c r="I1441" s="106" t="b">
        <v>0</v>
      </c>
      <c r="J1441" s="106" t="b">
        <v>0</v>
      </c>
      <c r="K1441" s="106" t="b">
        <v>0</v>
      </c>
      <c r="L1441" s="106" t="b">
        <v>0</v>
      </c>
    </row>
    <row r="1442" spans="1:12" ht="15">
      <c r="A1442" s="108" t="s">
        <v>581</v>
      </c>
      <c r="B1442" s="106" t="s">
        <v>1951</v>
      </c>
      <c r="C1442" s="106">
        <v>2</v>
      </c>
      <c r="D1442" s="110">
        <v>0</v>
      </c>
      <c r="E1442" s="110">
        <v>2.504470862494419</v>
      </c>
      <c r="F1442" s="106" t="s">
        <v>440</v>
      </c>
      <c r="G1442" s="106" t="b">
        <v>0</v>
      </c>
      <c r="H1442" s="106" t="b">
        <v>0</v>
      </c>
      <c r="I1442" s="106" t="b">
        <v>0</v>
      </c>
      <c r="J1442" s="106" t="b">
        <v>0</v>
      </c>
      <c r="K1442" s="106" t="b">
        <v>0</v>
      </c>
      <c r="L1442" s="106" t="b">
        <v>0</v>
      </c>
    </row>
    <row r="1443" spans="1:12" ht="15">
      <c r="A1443" s="108" t="s">
        <v>535</v>
      </c>
      <c r="B1443" s="106" t="s">
        <v>460</v>
      </c>
      <c r="C1443" s="106">
        <v>2</v>
      </c>
      <c r="D1443" s="110">
        <v>0</v>
      </c>
      <c r="E1443" s="110">
        <v>0.8890469096084752</v>
      </c>
      <c r="F1443" s="106" t="s">
        <v>440</v>
      </c>
      <c r="G1443" s="106" t="b">
        <v>0</v>
      </c>
      <c r="H1443" s="106" t="b">
        <v>0</v>
      </c>
      <c r="I1443" s="106" t="b">
        <v>0</v>
      </c>
      <c r="J1443" s="106" t="b">
        <v>0</v>
      </c>
      <c r="K1443" s="106" t="b">
        <v>0</v>
      </c>
      <c r="L1443" s="106" t="b">
        <v>0</v>
      </c>
    </row>
    <row r="1444" spans="1:12" ht="15">
      <c r="A1444" s="108" t="s">
        <v>459</v>
      </c>
      <c r="B1444" s="106" t="s">
        <v>491</v>
      </c>
      <c r="C1444" s="106">
        <v>2</v>
      </c>
      <c r="D1444" s="110">
        <v>0</v>
      </c>
      <c r="E1444" s="110">
        <v>1.550228353055094</v>
      </c>
      <c r="F1444" s="106" t="s">
        <v>440</v>
      </c>
      <c r="G1444" s="106" t="b">
        <v>0</v>
      </c>
      <c r="H1444" s="106" t="b">
        <v>0</v>
      </c>
      <c r="I1444" s="106" t="b">
        <v>0</v>
      </c>
      <c r="J1444" s="106" t="b">
        <v>0</v>
      </c>
      <c r="K1444" s="106" t="b">
        <v>0</v>
      </c>
      <c r="L1444" s="106" t="b">
        <v>0</v>
      </c>
    </row>
    <row r="1445" spans="1:12" ht="15">
      <c r="A1445" s="108" t="s">
        <v>1955</v>
      </c>
      <c r="B1445" s="106" t="s">
        <v>506</v>
      </c>
      <c r="C1445" s="106">
        <v>2</v>
      </c>
      <c r="D1445" s="110">
        <v>0</v>
      </c>
      <c r="E1445" s="110">
        <v>1.9024108711664567</v>
      </c>
      <c r="F1445" s="106" t="s">
        <v>440</v>
      </c>
      <c r="G1445" s="106" t="b">
        <v>0</v>
      </c>
      <c r="H1445" s="106" t="b">
        <v>0</v>
      </c>
      <c r="I1445" s="106" t="b">
        <v>0</v>
      </c>
      <c r="J1445" s="106" t="b">
        <v>0</v>
      </c>
      <c r="K1445" s="106" t="b">
        <v>0</v>
      </c>
      <c r="L1445" s="106" t="b">
        <v>0</v>
      </c>
    </row>
    <row r="1446" spans="1:12" ht="15">
      <c r="A1446" s="108" t="s">
        <v>783</v>
      </c>
      <c r="B1446" s="106" t="s">
        <v>460</v>
      </c>
      <c r="C1446" s="106">
        <v>2</v>
      </c>
      <c r="D1446" s="110">
        <v>0</v>
      </c>
      <c r="E1446" s="110">
        <v>1.1522883443830565</v>
      </c>
      <c r="F1446" s="106" t="s">
        <v>440</v>
      </c>
      <c r="G1446" s="106" t="b">
        <v>0</v>
      </c>
      <c r="H1446" s="106" t="b">
        <v>0</v>
      </c>
      <c r="I1446" s="106" t="b">
        <v>0</v>
      </c>
      <c r="J1446" s="106" t="b">
        <v>0</v>
      </c>
      <c r="K1446" s="106" t="b">
        <v>0</v>
      </c>
      <c r="L1446" s="106" t="b">
        <v>0</v>
      </c>
    </row>
    <row r="1447" spans="1:12" ht="15">
      <c r="A1447" s="108" t="s">
        <v>458</v>
      </c>
      <c r="B1447" s="106" t="s">
        <v>535</v>
      </c>
      <c r="C1447" s="106">
        <v>2</v>
      </c>
      <c r="D1447" s="110">
        <v>0</v>
      </c>
      <c r="E1447" s="110">
        <v>0.5383291297553864</v>
      </c>
      <c r="F1447" s="106" t="s">
        <v>440</v>
      </c>
      <c r="G1447" s="106" t="b">
        <v>0</v>
      </c>
      <c r="H1447" s="106" t="b">
        <v>0</v>
      </c>
      <c r="I1447" s="106" t="b">
        <v>0</v>
      </c>
      <c r="J1447" s="106" t="b">
        <v>0</v>
      </c>
      <c r="K1447" s="106" t="b">
        <v>0</v>
      </c>
      <c r="L1447" s="106" t="b">
        <v>0</v>
      </c>
    </row>
    <row r="1448" spans="1:12" ht="15">
      <c r="A1448" s="108" t="s">
        <v>459</v>
      </c>
      <c r="B1448" s="106" t="s">
        <v>1000</v>
      </c>
      <c r="C1448" s="106">
        <v>2</v>
      </c>
      <c r="D1448" s="110">
        <v>0</v>
      </c>
      <c r="E1448" s="110">
        <v>1.550228353055094</v>
      </c>
      <c r="F1448" s="106" t="s">
        <v>440</v>
      </c>
      <c r="G1448" s="106" t="b">
        <v>0</v>
      </c>
      <c r="H1448" s="106" t="b">
        <v>0</v>
      </c>
      <c r="I1448" s="106" t="b">
        <v>0</v>
      </c>
      <c r="J1448" s="106" t="b">
        <v>0</v>
      </c>
      <c r="K1448" s="106" t="b">
        <v>0</v>
      </c>
      <c r="L1448" s="106" t="b">
        <v>0</v>
      </c>
    </row>
    <row r="1449" spans="1:12" ht="15">
      <c r="A1449" s="108" t="s">
        <v>805</v>
      </c>
      <c r="B1449" s="106" t="s">
        <v>931</v>
      </c>
      <c r="C1449" s="106">
        <v>2</v>
      </c>
      <c r="D1449" s="110">
        <v>0</v>
      </c>
      <c r="E1449" s="110">
        <v>2.3283796034387376</v>
      </c>
      <c r="F1449" s="106" t="s">
        <v>440</v>
      </c>
      <c r="G1449" s="106" t="b">
        <v>0</v>
      </c>
      <c r="H1449" s="106" t="b">
        <v>0</v>
      </c>
      <c r="I1449" s="106" t="b">
        <v>0</v>
      </c>
      <c r="J1449" s="106" t="b">
        <v>0</v>
      </c>
      <c r="K1449" s="106" t="b">
        <v>0</v>
      </c>
      <c r="L1449" s="106" t="b">
        <v>0</v>
      </c>
    </row>
    <row r="1450" spans="1:12" ht="15">
      <c r="A1450" s="108" t="s">
        <v>856</v>
      </c>
      <c r="B1450" s="106" t="s">
        <v>1008</v>
      </c>
      <c r="C1450" s="106">
        <v>2</v>
      </c>
      <c r="D1450" s="110">
        <v>0</v>
      </c>
      <c r="E1450" s="110">
        <v>2.504470862494419</v>
      </c>
      <c r="F1450" s="106" t="s">
        <v>440</v>
      </c>
      <c r="G1450" s="106" t="b">
        <v>0</v>
      </c>
      <c r="H1450" s="106" t="b">
        <v>0</v>
      </c>
      <c r="I1450" s="106" t="b">
        <v>0</v>
      </c>
      <c r="J1450" s="106" t="b">
        <v>0</v>
      </c>
      <c r="K1450" s="106" t="b">
        <v>0</v>
      </c>
      <c r="L1450" s="106" t="b">
        <v>0</v>
      </c>
    </row>
    <row r="1451" spans="1:12" ht="15">
      <c r="A1451" s="108" t="s">
        <v>618</v>
      </c>
      <c r="B1451" s="106" t="s">
        <v>461</v>
      </c>
      <c r="C1451" s="106">
        <v>2</v>
      </c>
      <c r="D1451" s="110">
        <v>0</v>
      </c>
      <c r="E1451" s="110">
        <v>1.764108173000175</v>
      </c>
      <c r="F1451" s="106" t="s">
        <v>440</v>
      </c>
      <c r="G1451" s="106" t="b">
        <v>0</v>
      </c>
      <c r="H1451" s="106" t="b">
        <v>0</v>
      </c>
      <c r="I1451" s="106" t="b">
        <v>0</v>
      </c>
      <c r="J1451" s="106" t="b">
        <v>0</v>
      </c>
      <c r="K1451" s="106" t="b">
        <v>0</v>
      </c>
      <c r="L1451" s="106" t="b">
        <v>0</v>
      </c>
    </row>
    <row r="1452" spans="1:12" ht="15">
      <c r="A1452" s="108" t="s">
        <v>1957</v>
      </c>
      <c r="B1452" s="106" t="s">
        <v>843</v>
      </c>
      <c r="C1452" s="106">
        <v>2</v>
      </c>
      <c r="D1452" s="110">
        <v>0</v>
      </c>
      <c r="E1452" s="110">
        <v>2.504470862494419</v>
      </c>
      <c r="F1452" s="106" t="s">
        <v>440</v>
      </c>
      <c r="G1452" s="106" t="b">
        <v>0</v>
      </c>
      <c r="H1452" s="106" t="b">
        <v>0</v>
      </c>
      <c r="I1452" s="106" t="b">
        <v>0</v>
      </c>
      <c r="J1452" s="106" t="b">
        <v>0</v>
      </c>
      <c r="K1452" s="106" t="b">
        <v>0</v>
      </c>
      <c r="L1452" s="106" t="b">
        <v>0</v>
      </c>
    </row>
    <row r="1453" spans="1:12" ht="15">
      <c r="A1453" s="108" t="s">
        <v>725</v>
      </c>
      <c r="B1453" s="106" t="s">
        <v>458</v>
      </c>
      <c r="C1453" s="106">
        <v>2</v>
      </c>
      <c r="D1453" s="110">
        <v>0</v>
      </c>
      <c r="E1453" s="110">
        <v>0.6932310897411295</v>
      </c>
      <c r="F1453" s="106" t="s">
        <v>440</v>
      </c>
      <c r="G1453" s="106" t="b">
        <v>0</v>
      </c>
      <c r="H1453" s="106" t="b">
        <v>0</v>
      </c>
      <c r="I1453" s="106" t="b">
        <v>0</v>
      </c>
      <c r="J1453" s="106" t="b">
        <v>0</v>
      </c>
      <c r="K1453" s="106" t="b">
        <v>0</v>
      </c>
      <c r="L1453" s="106" t="b">
        <v>0</v>
      </c>
    </row>
    <row r="1454" spans="1:12" ht="15">
      <c r="A1454" s="108" t="s">
        <v>462</v>
      </c>
      <c r="B1454" s="106" t="s">
        <v>458</v>
      </c>
      <c r="C1454" s="106">
        <v>2</v>
      </c>
      <c r="D1454" s="110">
        <v>0</v>
      </c>
      <c r="E1454" s="110">
        <v>0.6932310897411295</v>
      </c>
      <c r="F1454" s="106" t="s">
        <v>440</v>
      </c>
      <c r="G1454" s="106" t="b">
        <v>0</v>
      </c>
      <c r="H1454" s="106" t="b">
        <v>0</v>
      </c>
      <c r="I1454" s="106" t="b">
        <v>0</v>
      </c>
      <c r="J1454" s="106" t="b">
        <v>0</v>
      </c>
      <c r="K1454" s="106" t="b">
        <v>0</v>
      </c>
      <c r="L1454" s="106" t="b">
        <v>0</v>
      </c>
    </row>
    <row r="1455" spans="1:12" ht="15">
      <c r="A1455" s="108" t="s">
        <v>482</v>
      </c>
      <c r="B1455" s="106" t="s">
        <v>466</v>
      </c>
      <c r="C1455" s="106">
        <v>2</v>
      </c>
      <c r="D1455" s="110">
        <v>0</v>
      </c>
      <c r="E1455" s="110">
        <v>1.4075608494863625</v>
      </c>
      <c r="F1455" s="106" t="s">
        <v>440</v>
      </c>
      <c r="G1455" s="106" t="b">
        <v>0</v>
      </c>
      <c r="H1455" s="106" t="b">
        <v>0</v>
      </c>
      <c r="I1455" s="106" t="b">
        <v>0</v>
      </c>
      <c r="J1455" s="106" t="b">
        <v>0</v>
      </c>
      <c r="K1455" s="106" t="b">
        <v>0</v>
      </c>
      <c r="L1455" s="106" t="b">
        <v>0</v>
      </c>
    </row>
    <row r="1456" spans="1:12" ht="15">
      <c r="A1456" s="108" t="s">
        <v>458</v>
      </c>
      <c r="B1456" s="106" t="s">
        <v>752</v>
      </c>
      <c r="C1456" s="106">
        <v>2</v>
      </c>
      <c r="D1456" s="110">
        <v>0</v>
      </c>
      <c r="E1456" s="110">
        <v>1.2372991340914052</v>
      </c>
      <c r="F1456" s="106" t="s">
        <v>440</v>
      </c>
      <c r="G1456" s="106" t="b">
        <v>0</v>
      </c>
      <c r="H1456" s="106" t="b">
        <v>0</v>
      </c>
      <c r="I1456" s="106" t="b">
        <v>0</v>
      </c>
      <c r="J1456" s="106" t="b">
        <v>0</v>
      </c>
      <c r="K1456" s="106" t="b">
        <v>0</v>
      </c>
      <c r="L1456" s="106" t="b">
        <v>0</v>
      </c>
    </row>
    <row r="1457" spans="1:12" ht="15">
      <c r="A1457" s="108" t="s">
        <v>479</v>
      </c>
      <c r="B1457" s="106" t="s">
        <v>1962</v>
      </c>
      <c r="C1457" s="106">
        <v>2</v>
      </c>
      <c r="D1457" s="110">
        <v>0</v>
      </c>
      <c r="E1457" s="110">
        <v>1.9024108711664567</v>
      </c>
      <c r="F1457" s="106" t="s">
        <v>440</v>
      </c>
      <c r="G1457" s="106" t="b">
        <v>0</v>
      </c>
      <c r="H1457" s="106" t="b">
        <v>0</v>
      </c>
      <c r="I1457" s="106" t="b">
        <v>0</v>
      </c>
      <c r="J1457" s="106" t="b">
        <v>0</v>
      </c>
      <c r="K1457" s="106" t="b">
        <v>0</v>
      </c>
      <c r="L1457" s="10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864C2D8-6BDA-4DB8-9DC3-7403E27B9C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2021-01-28T16:43:58Z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