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minimized="1"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<sst xmlns="http://schemas.openxmlformats.org/spreadsheetml/2006/main" count="608" uniqueCount="337">
  <si>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</si>
  <si>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</si>
  <si>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</si>
  <si>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</si>
  <si>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</si>
  <si>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</si>
  <si>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</si>
  <si>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</si>
  <si>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</si>
  <si>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</si>
  <si>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</si>
  <si>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</si>
  <si>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</si>
  <si>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</si>
  <si>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</si>
  <si>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</si>
  <si>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</si>
  <si>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</si>
  <si>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</si>
  <si>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</si>
  <si>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</si>
  <si>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</si>
  <si>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</si>
  <si>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</si>
  <si>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</si>
  <si>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</si>
  <si>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</si>
  <si>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</si>
  <si>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</si>
  <si>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</si>
  <si>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</si>
  <si>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</si>
  <si>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</si>
  <si>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</si>
  <si>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</si>
  <si>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</si>
  <si>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</si>
  <si>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</si>
  <si>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</si>
  <si>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</si>
  <si>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</si>
  <si>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</si>
  <si>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</si>
  <si>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</si>
  <si>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</si>
  <si>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</si>
  <si>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</si>
  <si>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</si>
  <si>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</si>
  <si>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</si>
  <si>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</si>
  <si>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</si>
  <si>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</si>
  <si>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</si>
  <si>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</si>
  <si>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</si>
  <si>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</si>
  <si>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</si>
  <si>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</si>
  <si>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</si>
  <si>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</si>
  <si>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</si>
  <si>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</si>
  <si>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</si>
  <si>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</si>
  <si>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</si>
  <si>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</si>
  <si>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</si>
  <si>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</si>
  <si>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</si>
  <si>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</si>
  <si>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</si>
  <si>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</si>
  <si>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</si>
  <si>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</si>
  <si>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</si>
  <si>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</si>
  <si>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</si>
  <si>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</si>
  <si>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</si>
  <si>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</si>
  <si>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</si>
  <si>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</si>
  <si>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</si>
  <si>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</si>
  <si>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</si>
  <si>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</si>
  <si>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</si>
  <si>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</si>
  <si>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</si>
  <si>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</si>
  <si>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</si>
  <si>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</si>
  <si>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</si>
  <si>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</si>
  <si>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</si>
  <si>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</si>
  <si>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</si>
  <si>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</si>
  <si>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</si>
  <si>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</si>
  <si>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</si>
  <si>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</si>
  <si>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</si>
  <si>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</si>
  <si>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</si>
  <si>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</si>
  <si>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</si>
  <si>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</si>
  <si>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</si>
  <si>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</si>
  <si>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</si>
  <si>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</si>
  <si>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</si>
  <si>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</si>
  <si>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</si>
  <si>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</si>
  <si>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</si>
  <si>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</si>
  <si>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</si>
  <si>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</si>
  <si>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</si>
  <si>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</si>
  <si>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</si>
  <si>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</si>
  <si>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</si>
  <si>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</si>
  <si>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</si>
  <si>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</si>
  <si>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</si>
  <si>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</si>
  <si>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</si>
  <si>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</si>
  <si>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</si>
  <si>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</si>
  <si>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</si>
  <si>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</si>
  <si>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</si>
  <si>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</si>
  <si>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</si>
  <si>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</si>
  <si>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</si>
  <si>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</si>
  <si>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</si>
  <si>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</si>
  <si>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</si>
  <si>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</si>
  <si>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</si>
  <si>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</si>
  <si>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</si>
  <si>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</si>
  <si>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</si>
  <si>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</si>
  <si>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</si>
  <si>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</si>
  <si>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</si>
  <si>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</si>
  <si>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</si>
  <si>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</si>
  <si>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</si>
  <si>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</si>
  <si>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</si>
  <si>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</si>
  <si>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</si>
  <si>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</si>
  <si>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</si>
  <si>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</si>
  <si>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</si>
  <si>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</si>
  <si>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</si>
  <si>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</si>
  <si>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</si>
  <si>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</si>
  <si>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</si>
  <si>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</si>
  <si>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</si>
  <si>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</si>
  <si>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</si>
  <si>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</si>
  <si>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</si>
  <si>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</si>
  <si>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</si>
  <si>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</si>
  <si>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</si>
  <si>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</si>
  <si>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</si>
  <si>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</si>
  <si>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</si>
  <si>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</si>
  <si>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</si>
  <si>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</si>
  <si>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</si>
  <si>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</si>
  <si>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</si>
  <si>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</si>
  <si>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</si>
  <si>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</si>
  <si>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</si>
  <si>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</si>
  <si>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</si>
  <si>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</si>
  <si>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</si>
  <si>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</si>
  <si>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</si>
  <si>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</si>
  <si>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</si>
  <si>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</si>
  <si>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</si>
  <si>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</si>
  <si>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</si>
  <si>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</si>
  <si>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</si>
  <si>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</si>
  <si>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</si>
  <si>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sandrasaysmedia</t>
  </si>
  <si>
    <t>queenofmetrics</t>
  </si>
  <si>
    <t>goingsocialhou</t>
  </si>
  <si>
    <t>MentionsInRetweet</t>
  </si>
  <si>
    <t>Retweet</t>
  </si>
  <si>
    <t>RT @goingsocialhou: How to Create Custom Reports in Google Analytics - https://t.co/xTKBFcbprF #smmeasure</t>
  </si>
  <si>
    <t>What we really need to learn from the 2020 Election #measurepr  #smmeasure 
https://t.co/JFJOzAxswR</t>
  </si>
  <si>
    <t>It's not too late to sign up for the best (and most affordable) #prmeasure #commsmeasurement training course of 2021. Measurement Base Camp starts Tuesday!  Register today! https://t.co/hjq0l2cSH2 - learn more here: 
https://t.co/NIGL6W19YJ
#measurepr #smmeasure https://t.co/ojCh8qr2d2</t>
  </si>
  <si>
    <t>How to Create Custom Reports in Google Analytics - https://t.co/xTKBFcbprF #smmeasure</t>
  </si>
  <si>
    <t>https://www.tickettailor.com/events/painepublishing/416932 http://painepublishing.com/measurement-base-camp-may2020/</t>
  </si>
  <si>
    <t>socialmediaexaminer.com</t>
  </si>
  <si>
    <t>prdaily.com</t>
  </si>
  <si>
    <t>tickettailor.com painepublishing.com</t>
  </si>
  <si>
    <t>smmeasure</t>
  </si>
  <si>
    <t>measurepr smmeasure</t>
  </si>
  <si>
    <t>prmeasure commsmeasurement measurepr smmeasure</t>
  </si>
  <si>
    <t>21:08:49</t>
  </si>
  <si>
    <t>17:36:09</t>
  </si>
  <si>
    <t>17:17:28</t>
  </si>
  <si>
    <t>14:50:08</t>
  </si>
  <si>
    <t>1328444939341078530</t>
  </si>
  <si>
    <t>1328753807807959040</t>
  </si>
  <si>
    <t>1346506110606462984</t>
  </si>
  <si>
    <t>1328349641709137921</t>
  </si>
  <si>
    <t/>
  </si>
  <si>
    <t>en</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</si>
  <si>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</si>
  <si>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</si>
  <si>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</si>
  <si>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</si>
  <si>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</si>
  <si>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</si>
  <si>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</si>
  <si>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</si>
  <si>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</si>
  <si>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</si>
  <si>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</si>
  <si>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</si>
  <si>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</si>
  <si>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</si>
  <si>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</si>
  <si>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</si>
  <si>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</si>
  <si>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</si>
  <si>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</si>
  <si>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</si>
  <si>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</si>
  <si>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</si>
  <si>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</si>
  <si>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</si>
  <si>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Sandra Says Media</t>
  </si>
  <si>
    <t>Katie Delahaye Paine</t>
  </si>
  <si>
    <t>Going Social Houston</t>
  </si>
  <si>
    <t>702296210246209536</t>
  </si>
  <si>
    <t>1196381</t>
  </si>
  <si>
    <t>3214574727</t>
  </si>
  <si>
    <t>Social media and public relations strategist.</t>
  </si>
  <si>
    <t>I've been called The Queen Of Measurement, but I prefer Seshat, the Goddess</t>
  </si>
  <si>
    <t>A collab between @sandrasays with @BigOakTreeMedia and @AnhTNguyen with Amplified Marketing. We're helping brands #GoSocial!</t>
  </si>
  <si>
    <t>Houston, TX</t>
  </si>
  <si>
    <t>Durham, NH</t>
  </si>
  <si>
    <t>Open Twitter Page for This Person</t>
  </si>
  <si>
    <t>sandrasaysmedia
RT @goingsocialhou: How to Create
Custom Reports in Google Analytics
- https://t.co/xTKBFcbprF #smmeasure</t>
  </si>
  <si>
    <t>queenofmetrics
It's not too late to sign up for
the best (and most affordable)
#prmeasure #commsmeasurement training
course of 2021. Measurement Base
Camp starts Tuesday! Register today!
https://t.co/hjq0l2cSH2 - learn
more here: https://t.co/NIGL6W19YJ
#measurepr #smmeasure https://t.co/ojCh8qr2d2</t>
  </si>
  <si>
    <t>goingsocialhou
How to Create Custom Reports in
Google Analytics - https://t.co/xTKBFcbprF
#smmeasure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</si>
  <si>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</si>
  <si>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</si>
  <si>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</si>
  <si>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</si>
  <si>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</si>
  <si>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</si>
  <si>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</si>
  <si>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</si>
  <si>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</si>
  <si>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</si>
  <si>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</si>
  <si>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</si>
  <si>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</si>
  <si>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</si>
  <si>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</si>
  <si>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</si>
  <si>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</si>
  <si>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</si>
  <si>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</si>
  <si>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</si>
  <si>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</si>
  <si>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</si>
  <si>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</si>
  <si>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</si>
  <si>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</si>
  <si>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</si>
  <si>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</si>
  <si>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</si>
  <si>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</si>
  <si>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</si>
  <si>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</si>
  <si>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</si>
  <si>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</si>
  <si>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</si>
  <si>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</si>
  <si>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</si>
  <si>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</si>
  <si>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</si>
  <si>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</si>
  <si>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</si>
  <si>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</si>
  <si>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</si>
  <si>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</si>
  <si>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</si>
  <si>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</si>
  <si>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</si>
  <si>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</si>
  <si>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https://www.socialmediaexaminer.com/how-to-create-custom-reports-in-google-analytics/</t>
  </si>
  <si>
    <t>https://www.tickettailor.com/events/painepublishing/416932 http://painepublishing.com/measurement-base-camp-may2020/ https://www.prdaily.com/what-weve-learned-about-communications-from-the-2020-election/</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</si>
  <si>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</si>
  <si>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</si>
  <si>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</si>
  <si>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</si>
  <si>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</si>
  <si>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</si>
  <si>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</si>
  <si>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GraphSource░GraphServerTwitterSearch▓GraphTerm░smmeasure▓ImportDescription░The graph represents a network of 3 Twitter users whose tweets in the requested range contained "smmeasure", or who were replied to or mentioned in those tweets.  The network was obtained from the NodeXL Graph Server on Thursday, 14 January 2021 at 14:17 UTC.
The requested start date was Thursday, 14 January 2021 at 01:01 UTC and the maximum number of tweets (going backward in time) was 7,500.
The tweets in the network were tweeted over the 50-day, 2-hour, 27-minute period from Monday, 16 November 2020 at 14:50 UTC to Tuesday, 05 January 2021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</si>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</sst>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93981"/>
        <c:axId val="39428102"/>
      </c:barChart>
      <c:catAx>
        <c:axId val="19293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28102"/>
        <c:crosses val="autoZero"/>
        <c:auto val="1"/>
        <c:lblOffset val="100"/>
        <c:noMultiLvlLbl val="0"/>
      </c:catAx>
      <c:valAx>
        <c:axId val="39428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11/16/2020 14:50</c:v>
                </c:pt>
                <c:pt idx="1">
                  <c:v>11/16/2020 21:08</c:v>
                </c:pt>
                <c:pt idx="2">
                  <c:v>11/17/2020 17:36</c:v>
                </c:pt>
                <c:pt idx="3">
                  <c:v>1/5/2021 17:17</c:v>
                </c:pt>
              </c:strCache>
            </c:strRef>
          </c:cat>
          <c:val>
            <c:numRef>
              <c:f>'Time Series'!$B$26:$B$30</c:f>
              <c:numCache>
                <c:formatCode>General</c:formatCode>
                <c:ptCount val="4"/>
                <c:pt idx="0">
                  <c:v>1</c:v>
                </c:pt>
                <c:pt idx="1">
                  <c:v>2</c:v>
                </c:pt>
                <c:pt idx="2">
                  <c:v>1</c:v>
                </c:pt>
                <c:pt idx="3">
                  <c:v>1</c:v>
                </c:pt>
              </c:numCache>
            </c:numRef>
          </c:val>
        </c:ser>
        <c:axId val="66704775"/>
        <c:axId val="63472064"/>
      </c:barChart>
      <c:catAx>
        <c:axId val="66704775"/>
        <c:scaling>
          <c:orientation val="minMax"/>
        </c:scaling>
        <c:axPos val="b"/>
        <c:delete val="0"/>
        <c:numFmt formatCode="General" sourceLinked="1"/>
        <c:majorTickMark val="out"/>
        <c:minorTickMark val="none"/>
        <c:tickLblPos val="nextTo"/>
        <c:crossAx val="63472064"/>
        <c:crosses val="autoZero"/>
        <c:auto val="1"/>
        <c:lblOffset val="100"/>
        <c:noMultiLvlLbl val="0"/>
      </c:catAx>
      <c:valAx>
        <c:axId val="63472064"/>
        <c:scaling>
          <c:orientation val="minMax"/>
        </c:scaling>
        <c:axPos val="l"/>
        <c:majorGridlines/>
        <c:delete val="0"/>
        <c:numFmt formatCode="General" sourceLinked="1"/>
        <c:majorTickMark val="out"/>
        <c:minorTickMark val="none"/>
        <c:tickLblPos val="nextTo"/>
        <c:crossAx val="667047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08599"/>
        <c:axId val="39559664"/>
      </c:barChart>
      <c:catAx>
        <c:axId val="19308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59664"/>
        <c:crosses val="autoZero"/>
        <c:auto val="1"/>
        <c:lblOffset val="100"/>
        <c:noMultiLvlLbl val="0"/>
      </c:catAx>
      <c:valAx>
        <c:axId val="3955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0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92657"/>
        <c:axId val="50216186"/>
      </c:barChart>
      <c:catAx>
        <c:axId val="20492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16186"/>
        <c:crosses val="autoZero"/>
        <c:auto val="1"/>
        <c:lblOffset val="100"/>
        <c:noMultiLvlLbl val="0"/>
      </c:catAx>
      <c:valAx>
        <c:axId val="5021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292491"/>
        <c:axId val="40979236"/>
      </c:barChart>
      <c:catAx>
        <c:axId val="492924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79236"/>
        <c:crosses val="autoZero"/>
        <c:auto val="1"/>
        <c:lblOffset val="100"/>
        <c:noMultiLvlLbl val="0"/>
      </c:catAx>
      <c:valAx>
        <c:axId val="4097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2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268805"/>
        <c:axId val="30983790"/>
      </c:barChart>
      <c:catAx>
        <c:axId val="33268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83790"/>
        <c:crosses val="autoZero"/>
        <c:auto val="1"/>
        <c:lblOffset val="100"/>
        <c:noMultiLvlLbl val="0"/>
      </c:catAx>
      <c:valAx>
        <c:axId val="30983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6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418655"/>
        <c:axId val="26659032"/>
      </c:barChart>
      <c:catAx>
        <c:axId val="10418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59032"/>
        <c:crosses val="autoZero"/>
        <c:auto val="1"/>
        <c:lblOffset val="100"/>
        <c:noMultiLvlLbl val="0"/>
      </c:catAx>
      <c:valAx>
        <c:axId val="2665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04697"/>
        <c:axId val="11897954"/>
      </c:barChart>
      <c:catAx>
        <c:axId val="386046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97954"/>
        <c:crosses val="autoZero"/>
        <c:auto val="1"/>
        <c:lblOffset val="100"/>
        <c:noMultiLvlLbl val="0"/>
      </c:catAx>
      <c:valAx>
        <c:axId val="1189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72723"/>
        <c:axId val="24210188"/>
      </c:barChart>
      <c:catAx>
        <c:axId val="39972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10188"/>
        <c:crosses val="autoZero"/>
        <c:auto val="1"/>
        <c:lblOffset val="100"/>
        <c:noMultiLvlLbl val="0"/>
      </c:catAx>
      <c:valAx>
        <c:axId val="242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65101"/>
        <c:axId val="14868182"/>
      </c:barChart>
      <c:catAx>
        <c:axId val="16565101"/>
        <c:scaling>
          <c:orientation val="minMax"/>
        </c:scaling>
        <c:axPos val="b"/>
        <c:delete val="1"/>
        <c:majorTickMark val="out"/>
        <c:minorTickMark val="none"/>
        <c:tickLblPos val="none"/>
        <c:crossAx val="14868182"/>
        <c:crosses val="autoZero"/>
        <c:auto val="1"/>
        <c:lblOffset val="100"/>
        <c:noMultiLvlLbl val="0"/>
      </c:catAx>
      <c:valAx>
        <c:axId val="14868182"/>
        <c:scaling>
          <c:orientation val="minMax"/>
        </c:scaling>
        <c:axPos val="l"/>
        <c:delete val="1"/>
        <c:majorTickMark val="out"/>
        <c:minorTickMark val="none"/>
        <c:tickLblPos val="none"/>
        <c:crossAx val="16565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3">
        <s v="smmeasure"/>
        <s v="measurepr smmeasure"/>
        <s v="prmeasure commsmeasurement 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11-16T14:50:08.000"/>
        <d v="2020-11-16T21:08:49.000"/>
        <d v="2020-11-17T17:36:09.000"/>
        <d v="2021-01-05T17:17: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oingsocialhou"/>
    <s v="goingsocialhou"/>
    <m/>
    <m/>
    <m/>
    <m/>
    <m/>
    <m/>
    <m/>
    <m/>
    <s v="No"/>
    <n v="3"/>
    <m/>
    <m/>
    <x v="0"/>
    <d v="2020-11-16T14:50:08.000"/>
    <s v="How to Create Custom Reports in Google Analytics - https://t.co/xTKBFcbprF #smmeasure"/>
    <s v="https://www.socialmediaexaminer.com/how-to-create-custom-reports-in-google-analytics/"/>
    <s v="socialmediaexaminer.com"/>
    <x v="0"/>
    <m/>
    <s v="http://pbs.twimg.com/profile_images/1339979860907876352/kAA4cWUJ_normal.jpg"/>
    <x v="0"/>
    <d v="2020-11-16T00:00:00.000"/>
    <s v="14:50:08"/>
    <s v="https://twitter.com/#!/goingsocialhou/status/1328349641709137921"/>
    <m/>
    <m/>
    <s v="1328349641709137921"/>
    <m/>
    <b v="0"/>
    <n v="0"/>
    <s v=""/>
    <b v="0"/>
    <s v="en"/>
    <m/>
    <s v=""/>
    <b v="0"/>
    <n v="1"/>
    <s v=""/>
    <s v="Hootsuite Inc."/>
    <b v="0"/>
    <s v="1328349641709137921"/>
    <s v="Tweet"/>
    <n v="0"/>
    <n v="0"/>
    <m/>
    <m/>
    <m/>
    <m/>
    <m/>
    <m/>
    <m/>
    <m/>
    <n v="1"/>
    <s v="1"/>
    <s v="1"/>
  </r>
  <r>
    <s v="sandrasaysmedia"/>
    <s v="goingsocialhou"/>
    <m/>
    <m/>
    <m/>
    <m/>
    <m/>
    <m/>
    <m/>
    <m/>
    <s v="No"/>
    <n v="4"/>
    <m/>
    <m/>
    <x v="1"/>
    <d v="2020-11-16T21:08:49.000"/>
    <s v="RT @goingsocialhou: How to Create Custom Reports in Google Analytics - https://t.co/xTKBFcbprF #smmeasure"/>
    <s v="https://www.socialmediaexaminer.com/how-to-create-custom-reports-in-google-analytics/"/>
    <s v="socialmediaexaminer.com"/>
    <x v="0"/>
    <m/>
    <s v="http://pbs.twimg.com/profile_images/702296539650101249/1Iv4atDS_normal.jpg"/>
    <x v="1"/>
    <d v="2020-11-16T00:00:00.000"/>
    <s v="21:08:49"/>
    <s v="https://twitter.com/#!/sandrasaysmedia/status/1328444939341078530"/>
    <m/>
    <m/>
    <s v="1328444939341078530"/>
    <m/>
    <b v="0"/>
    <n v="0"/>
    <s v=""/>
    <b v="0"/>
    <s v="en"/>
    <m/>
    <s v=""/>
    <b v="0"/>
    <n v="1"/>
    <s v="1328349641709137921"/>
    <s v="TweetDeck"/>
    <b v="0"/>
    <s v="1328349641709137921"/>
    <s v="Tweet"/>
    <n v="0"/>
    <n v="0"/>
    <m/>
    <m/>
    <m/>
    <m/>
    <m/>
    <m/>
    <m/>
    <m/>
    <n v="1"/>
    <s v="1"/>
    <s v="1"/>
  </r>
  <r>
    <s v="sandrasaysmedia"/>
    <s v="goingsocialhou"/>
    <m/>
    <m/>
    <m/>
    <m/>
    <m/>
    <m/>
    <m/>
    <m/>
    <s v="No"/>
    <n v="5"/>
    <m/>
    <m/>
    <x v="2"/>
    <d v="2020-11-16T21:08:49.000"/>
    <s v="RT @goingsocialhou: How to Create Custom Reports in Google Analytics - https://t.co/xTKBFcbprF #smmeasure"/>
    <s v="https://www.socialmediaexaminer.com/how-to-create-custom-reports-in-google-analytics/"/>
    <s v="socialmediaexaminer.com"/>
    <x v="0"/>
    <m/>
    <s v="http://pbs.twimg.com/profile_images/702296539650101249/1Iv4atDS_normal.jpg"/>
    <x v="1"/>
    <d v="2020-11-16T00:00:00.000"/>
    <s v="21:08:49"/>
    <s v="https://twitter.com/#!/sandrasaysmedia/status/1328444939341078530"/>
    <m/>
    <m/>
    <s v="1328444939341078530"/>
    <m/>
    <b v="0"/>
    <n v="0"/>
    <s v=""/>
    <b v="0"/>
    <s v="en"/>
    <m/>
    <s v=""/>
    <b v="0"/>
    <n v="1"/>
    <s v="1328349641709137921"/>
    <s v="TweetDeck"/>
    <b v="0"/>
    <s v="1328349641709137921"/>
    <s v="Tweet"/>
    <n v="0"/>
    <n v="0"/>
    <m/>
    <m/>
    <m/>
    <m/>
    <m/>
    <m/>
    <m/>
    <m/>
    <n v="1"/>
    <s v="1"/>
    <s v="1"/>
  </r>
  <r>
    <s v="queenofmetrics"/>
    <s v="queenofmetrics"/>
    <m/>
    <m/>
    <m/>
    <m/>
    <m/>
    <m/>
    <m/>
    <m/>
    <s v="No"/>
    <n v="6"/>
    <m/>
    <m/>
    <x v="0"/>
    <d v="2020-11-17T17:36:09.000"/>
    <s v="What we really need to learn from the 2020 Election #measurepr  #smmeasure _x000a_https://t.co/JFJOzAxswR"/>
    <s v="https://www.prdaily.com/what-weve-learned-about-communications-from-the-2020-election/"/>
    <s v="prdaily.com"/>
    <x v="1"/>
    <m/>
    <s v="http://pbs.twimg.com/profile_images/919346511/0017_KP_normal.jpg"/>
    <x v="2"/>
    <d v="2020-11-17T00:00:00.000"/>
    <s v="17:36:09"/>
    <s v="https://twitter.com/#!/queenofmetrics/status/1328753807807959040"/>
    <m/>
    <m/>
    <s v="1328753807807959040"/>
    <m/>
    <b v="0"/>
    <n v="1"/>
    <s v=""/>
    <b v="0"/>
    <s v="en"/>
    <m/>
    <s v=""/>
    <b v="0"/>
    <n v="0"/>
    <s v=""/>
    <s v="Hootsuite Inc."/>
    <b v="0"/>
    <s v="1328753807807959040"/>
    <s v="Tweet"/>
    <n v="0"/>
    <n v="0"/>
    <m/>
    <m/>
    <m/>
    <m/>
    <m/>
    <m/>
    <m/>
    <m/>
    <n v="2"/>
    <s v="2"/>
    <s v="2"/>
  </r>
  <r>
    <s v="queenofmetrics"/>
    <s v="queenofmetrics"/>
    <m/>
    <m/>
    <m/>
    <m/>
    <m/>
    <m/>
    <m/>
    <m/>
    <s v="No"/>
    <n v="7"/>
    <m/>
    <m/>
    <x v="0"/>
    <d v="2021-01-05T17:17:28.000"/>
    <s v="It's not too late to sign up for the best (and most affordable) #prmeasure #commsmeasurement training course of 2021. Measurement Base Camp starts Tuesday!  Register today! https://t.co/hjq0l2cSH2 - learn more here: _x000a_https://t.co/NIGL6W19YJ_x000a_#measurepr #smmeasure https://t.co/ojCh8qr2d2"/>
    <s v="https://www.tickettailor.com/events/painepublishing/416932 http://painepublishing.com/measurement-base-camp-may2020/"/>
    <s v="tickettailor.com painepublishing.com"/>
    <x v="2"/>
    <s v="https://pbs.twimg.com/media/Eq_ALClXcAQx2qT.jpg"/>
    <s v="https://pbs.twimg.com/media/Eq_ALClXcAQx2qT.jpg"/>
    <x v="3"/>
    <d v="2021-01-05T00:00:00.000"/>
    <s v="17:17:28"/>
    <s v="https://twitter.com/#!/queenofmetrics/status/1346506110606462984"/>
    <m/>
    <m/>
    <s v="1346506110606462984"/>
    <m/>
    <b v="0"/>
    <n v="0"/>
    <s v=""/>
    <b v="0"/>
    <s v="en"/>
    <m/>
    <s v=""/>
    <b v="0"/>
    <n v="0"/>
    <s v=""/>
    <s v="Hootsuite Inc."/>
    <b v="0"/>
    <s v="1346506110606462984"/>
    <s v="Tweet"/>
    <n v="0"/>
    <n v="0"/>
    <m/>
    <m/>
    <m/>
    <m/>
    <m/>
    <m/>
    <m/>
    <m/>
    <n v="2"/>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row>
    <row r="3" spans="1:57" ht="15" customHeight="1">
      <c r="A3" s="83" t="s">
        <v>216</v>
      </c>
      <c r="B3" s="83" t="s">
        <v>216</v>
      </c>
      <c r="C3" s="54" t="s">
        <v>331</v>
      </c>
      <c r="D3" s="55">
        <v>3</v>
      </c>
      <c r="E3" s="67" t="s">
        <v>132</v>
      </c>
      <c r="F3" s="56">
        <v>35</v>
      </c>
      <c r="G3" s="54"/>
      <c r="H3" s="58"/>
      <c r="I3" s="57"/>
      <c r="J3" s="57"/>
      <c r="K3" s="36" t="s">
        <v>65</v>
      </c>
      <c r="L3" s="63">
        <v>3</v>
      </c>
      <c r="M3" s="63"/>
      <c r="N3" s="64"/>
      <c r="O3" s="84" t="s">
        <v>176</v>
      </c>
      <c r="P3" s="86">
        <v>44151.61814814815</v>
      </c>
      <c r="Q3" s="84" t="s">
        <v>222</v>
      </c>
      <c r="R3" s="88" t="str">
        <f>HYPERLINK("https://www.socialmediaexaminer.com/how-to-create-custom-reports-in-google-analytics/")</f>
        <v>https://www.socialmediaexaminer.com/how-to-create-custom-reports-in-google-analytics/</v>
      </c>
      <c r="S3" s="84" t="s">
        <v>224</v>
      </c>
      <c r="T3" s="84" t="s">
        <v>227</v>
      </c>
      <c r="U3" s="84"/>
      <c r="V3" s="88" t="str">
        <f>HYPERLINK("http://pbs.twimg.com/profile_images/1339979860907876352/kAA4cWUJ_normal.jpg")</f>
        <v>http://pbs.twimg.com/profile_images/1339979860907876352/kAA4cWUJ_normal.jpg</v>
      </c>
      <c r="W3" s="86">
        <v>44151.61814814815</v>
      </c>
      <c r="X3" s="90">
        <v>44151</v>
      </c>
      <c r="Y3" s="92" t="s">
        <v>233</v>
      </c>
      <c r="Z3" s="88" t="str">
        <f>HYPERLINK("https://twitter.com/#!/goingsocialhou/status/1328349641709137921")</f>
        <v>https://twitter.com/#!/goingsocialhou/status/1328349641709137921</v>
      </c>
      <c r="AA3" s="84"/>
      <c r="AB3" s="84"/>
      <c r="AC3" s="92" t="s">
        <v>237</v>
      </c>
      <c r="AD3" s="84"/>
      <c r="AE3" s="84" t="b">
        <v>0</v>
      </c>
      <c r="AF3" s="84">
        <v>0</v>
      </c>
      <c r="AG3" s="92" t="s">
        <v>238</v>
      </c>
      <c r="AH3" s="84" t="b">
        <v>0</v>
      </c>
      <c r="AI3" s="84" t="s">
        <v>239</v>
      </c>
      <c r="AJ3" s="84"/>
      <c r="AK3" s="92" t="s">
        <v>238</v>
      </c>
      <c r="AL3" s="84" t="b">
        <v>0</v>
      </c>
      <c r="AM3" s="84">
        <v>1</v>
      </c>
      <c r="AN3" s="92" t="s">
        <v>238</v>
      </c>
      <c r="AO3" s="84" t="s">
        <v>241</v>
      </c>
      <c r="AP3" s="84" t="b">
        <v>0</v>
      </c>
      <c r="AQ3" s="92" t="s">
        <v>237</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331</v>
      </c>
      <c r="D4" s="55">
        <v>3</v>
      </c>
      <c r="E4" s="67" t="s">
        <v>132</v>
      </c>
      <c r="F4" s="56">
        <v>35</v>
      </c>
      <c r="G4" s="54"/>
      <c r="H4" s="58"/>
      <c r="I4" s="57"/>
      <c r="J4" s="57"/>
      <c r="K4" s="36" t="s">
        <v>65</v>
      </c>
      <c r="L4" s="82">
        <v>4</v>
      </c>
      <c r="M4" s="82"/>
      <c r="N4" s="64"/>
      <c r="O4" s="85" t="s">
        <v>217</v>
      </c>
      <c r="P4" s="87">
        <v>44151.88112268518</v>
      </c>
      <c r="Q4" s="85" t="s">
        <v>219</v>
      </c>
      <c r="R4" s="89" t="str">
        <f>HYPERLINK("https://www.socialmediaexaminer.com/how-to-create-custom-reports-in-google-analytics/")</f>
        <v>https://www.socialmediaexaminer.com/how-to-create-custom-reports-in-google-analytics/</v>
      </c>
      <c r="S4" s="85" t="s">
        <v>224</v>
      </c>
      <c r="T4" s="85" t="s">
        <v>227</v>
      </c>
      <c r="U4" s="85"/>
      <c r="V4" s="89" t="str">
        <f>HYPERLINK("http://pbs.twimg.com/profile_images/702296539650101249/1Iv4atDS_normal.jpg")</f>
        <v>http://pbs.twimg.com/profile_images/702296539650101249/1Iv4atDS_normal.jpg</v>
      </c>
      <c r="W4" s="87">
        <v>44151.88112268518</v>
      </c>
      <c r="X4" s="91">
        <v>44151</v>
      </c>
      <c r="Y4" s="93" t="s">
        <v>230</v>
      </c>
      <c r="Z4" s="89" t="str">
        <f>HYPERLINK("https://twitter.com/#!/sandrasaysmedia/status/1328444939341078530")</f>
        <v>https://twitter.com/#!/sandrasaysmedia/status/1328444939341078530</v>
      </c>
      <c r="AA4" s="85"/>
      <c r="AB4" s="85"/>
      <c r="AC4" s="93" t="s">
        <v>234</v>
      </c>
      <c r="AD4" s="85"/>
      <c r="AE4" s="85" t="b">
        <v>0</v>
      </c>
      <c r="AF4" s="85">
        <v>0</v>
      </c>
      <c r="AG4" s="93" t="s">
        <v>238</v>
      </c>
      <c r="AH4" s="85" t="b">
        <v>0</v>
      </c>
      <c r="AI4" s="85" t="s">
        <v>239</v>
      </c>
      <c r="AJ4" s="85"/>
      <c r="AK4" s="93" t="s">
        <v>238</v>
      </c>
      <c r="AL4" s="85" t="b">
        <v>0</v>
      </c>
      <c r="AM4" s="85">
        <v>1</v>
      </c>
      <c r="AN4" s="93" t="s">
        <v>237</v>
      </c>
      <c r="AO4" s="85" t="s">
        <v>240</v>
      </c>
      <c r="AP4" s="85" t="b">
        <v>0</v>
      </c>
      <c r="AQ4" s="93" t="s">
        <v>237</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331</v>
      </c>
      <c r="D5" s="55">
        <v>3</v>
      </c>
      <c r="E5" s="67" t="s">
        <v>132</v>
      </c>
      <c r="F5" s="56">
        <v>35</v>
      </c>
      <c r="G5" s="54"/>
      <c r="H5" s="58"/>
      <c r="I5" s="57"/>
      <c r="J5" s="57"/>
      <c r="K5" s="36" t="s">
        <v>65</v>
      </c>
      <c r="L5" s="82">
        <v>5</v>
      </c>
      <c r="M5" s="82"/>
      <c r="N5" s="64"/>
      <c r="O5" s="85" t="s">
        <v>218</v>
      </c>
      <c r="P5" s="87">
        <v>44151.88112268518</v>
      </c>
      <c r="Q5" s="85" t="s">
        <v>219</v>
      </c>
      <c r="R5" s="89" t="str">
        <f>HYPERLINK("https://www.socialmediaexaminer.com/how-to-create-custom-reports-in-google-analytics/")</f>
        <v>https://www.socialmediaexaminer.com/how-to-create-custom-reports-in-google-analytics/</v>
      </c>
      <c r="S5" s="85" t="s">
        <v>224</v>
      </c>
      <c r="T5" s="85" t="s">
        <v>227</v>
      </c>
      <c r="U5" s="85"/>
      <c r="V5" s="89" t="str">
        <f>HYPERLINK("http://pbs.twimg.com/profile_images/702296539650101249/1Iv4atDS_normal.jpg")</f>
        <v>http://pbs.twimg.com/profile_images/702296539650101249/1Iv4atDS_normal.jpg</v>
      </c>
      <c r="W5" s="87">
        <v>44151.88112268518</v>
      </c>
      <c r="X5" s="91">
        <v>44151</v>
      </c>
      <c r="Y5" s="93" t="s">
        <v>230</v>
      </c>
      <c r="Z5" s="89" t="str">
        <f>HYPERLINK("https://twitter.com/#!/sandrasaysmedia/status/1328444939341078530")</f>
        <v>https://twitter.com/#!/sandrasaysmedia/status/1328444939341078530</v>
      </c>
      <c r="AA5" s="85"/>
      <c r="AB5" s="85"/>
      <c r="AC5" s="93" t="s">
        <v>234</v>
      </c>
      <c r="AD5" s="85"/>
      <c r="AE5" s="85" t="b">
        <v>0</v>
      </c>
      <c r="AF5" s="85">
        <v>0</v>
      </c>
      <c r="AG5" s="93" t="s">
        <v>238</v>
      </c>
      <c r="AH5" s="85" t="b">
        <v>0</v>
      </c>
      <c r="AI5" s="85" t="s">
        <v>239</v>
      </c>
      <c r="AJ5" s="85"/>
      <c r="AK5" s="93" t="s">
        <v>238</v>
      </c>
      <c r="AL5" s="85" t="b">
        <v>0</v>
      </c>
      <c r="AM5" s="85">
        <v>1</v>
      </c>
      <c r="AN5" s="93" t="s">
        <v>237</v>
      </c>
      <c r="AO5" s="85" t="s">
        <v>240</v>
      </c>
      <c r="AP5" s="85" t="b">
        <v>0</v>
      </c>
      <c r="AQ5" s="93" t="s">
        <v>237</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15">
      <c r="A6" s="83" t="s">
        <v>215</v>
      </c>
      <c r="B6" s="83" t="s">
        <v>215</v>
      </c>
      <c r="C6" s="54" t="s">
        <v>332</v>
      </c>
      <c r="D6" s="55">
        <v>3</v>
      </c>
      <c r="E6" s="67" t="s">
        <v>132</v>
      </c>
      <c r="F6" s="56">
        <v>35</v>
      </c>
      <c r="G6" s="54"/>
      <c r="H6" s="58"/>
      <c r="I6" s="57"/>
      <c r="J6" s="57"/>
      <c r="K6" s="36" t="s">
        <v>65</v>
      </c>
      <c r="L6" s="82">
        <v>6</v>
      </c>
      <c r="M6" s="82"/>
      <c r="N6" s="64"/>
      <c r="O6" s="85" t="s">
        <v>176</v>
      </c>
      <c r="P6" s="87">
        <v>44152.7334375</v>
      </c>
      <c r="Q6" s="85" t="s">
        <v>220</v>
      </c>
      <c r="R6" s="89" t="str">
        <f>HYPERLINK("https://www.prdaily.com/what-weve-learned-about-communications-from-the-2020-election/")</f>
        <v>https://www.prdaily.com/what-weve-learned-about-communications-from-the-2020-election/</v>
      </c>
      <c r="S6" s="85" t="s">
        <v>225</v>
      </c>
      <c r="T6" s="85" t="s">
        <v>228</v>
      </c>
      <c r="U6" s="85"/>
      <c r="V6" s="89" t="str">
        <f>HYPERLINK("http://pbs.twimg.com/profile_images/919346511/0017_KP_normal.jpg")</f>
        <v>http://pbs.twimg.com/profile_images/919346511/0017_KP_normal.jpg</v>
      </c>
      <c r="W6" s="87">
        <v>44152.7334375</v>
      </c>
      <c r="X6" s="91">
        <v>44152</v>
      </c>
      <c r="Y6" s="93" t="s">
        <v>231</v>
      </c>
      <c r="Z6" s="89" t="str">
        <f>HYPERLINK("https://twitter.com/#!/queenofmetrics/status/1328753807807959040")</f>
        <v>https://twitter.com/#!/queenofmetrics/status/1328753807807959040</v>
      </c>
      <c r="AA6" s="85"/>
      <c r="AB6" s="85"/>
      <c r="AC6" s="93" t="s">
        <v>235</v>
      </c>
      <c r="AD6" s="85"/>
      <c r="AE6" s="85" t="b">
        <v>0</v>
      </c>
      <c r="AF6" s="85">
        <v>1</v>
      </c>
      <c r="AG6" s="93" t="s">
        <v>238</v>
      </c>
      <c r="AH6" s="85" t="b">
        <v>0</v>
      </c>
      <c r="AI6" s="85" t="s">
        <v>239</v>
      </c>
      <c r="AJ6" s="85"/>
      <c r="AK6" s="93" t="s">
        <v>238</v>
      </c>
      <c r="AL6" s="85" t="b">
        <v>0</v>
      </c>
      <c r="AM6" s="85">
        <v>0</v>
      </c>
      <c r="AN6" s="93" t="s">
        <v>238</v>
      </c>
      <c r="AO6" s="85" t="s">
        <v>241</v>
      </c>
      <c r="AP6" s="85" t="b">
        <v>0</v>
      </c>
      <c r="AQ6" s="93" t="s">
        <v>235</v>
      </c>
      <c r="AR6" s="85" t="s">
        <v>176</v>
      </c>
      <c r="AS6" s="85">
        <v>0</v>
      </c>
      <c r="AT6" s="85">
        <v>0</v>
      </c>
      <c r="AU6" s="85"/>
      <c r="AV6" s="85"/>
      <c r="AW6" s="85"/>
      <c r="AX6" s="85"/>
      <c r="AY6" s="85"/>
      <c r="AZ6" s="85"/>
      <c r="BA6" s="85"/>
      <c r="BB6" s="85"/>
      <c r="BC6">
        <v>2</v>
      </c>
      <c r="BD6" s="84" t="str">
        <f>REPLACE(INDEX(GroupVertices[Group],MATCH(Edges[[#This Row],[Vertex 1]],GroupVertices[Vertex],0)),1,1,"")</f>
        <v>2</v>
      </c>
      <c r="BE6" s="84" t="str">
        <f>REPLACE(INDEX(GroupVertices[Group],MATCH(Edges[[#This Row],[Vertex 2]],GroupVertices[Vertex],0)),1,1,"")</f>
        <v>2</v>
      </c>
    </row>
    <row r="7" spans="1:57" ht="15">
      <c r="A7" s="83" t="s">
        <v>215</v>
      </c>
      <c r="B7" s="83" t="s">
        <v>215</v>
      </c>
      <c r="C7" s="54" t="s">
        <v>332</v>
      </c>
      <c r="D7" s="55">
        <v>3</v>
      </c>
      <c r="E7" s="67" t="s">
        <v>132</v>
      </c>
      <c r="F7" s="56">
        <v>35</v>
      </c>
      <c r="G7" s="54"/>
      <c r="H7" s="58"/>
      <c r="I7" s="57"/>
      <c r="J7" s="57"/>
      <c r="K7" s="36" t="s">
        <v>65</v>
      </c>
      <c r="L7" s="82">
        <v>7</v>
      </c>
      <c r="M7" s="82"/>
      <c r="N7" s="64"/>
      <c r="O7" s="85" t="s">
        <v>176</v>
      </c>
      <c r="P7" s="87">
        <v>44201.72046296296</v>
      </c>
      <c r="Q7" s="85" t="s">
        <v>221</v>
      </c>
      <c r="R7" s="85" t="s">
        <v>223</v>
      </c>
      <c r="S7" s="85" t="s">
        <v>226</v>
      </c>
      <c r="T7" s="85" t="s">
        <v>229</v>
      </c>
      <c r="U7" s="89" t="str">
        <f>HYPERLINK("https://pbs.twimg.com/media/Eq_ALClXcAQx2qT.jpg")</f>
        <v>https://pbs.twimg.com/media/Eq_ALClXcAQx2qT.jpg</v>
      </c>
      <c r="V7" s="89" t="str">
        <f>HYPERLINK("https://pbs.twimg.com/media/Eq_ALClXcAQx2qT.jpg")</f>
        <v>https://pbs.twimg.com/media/Eq_ALClXcAQx2qT.jpg</v>
      </c>
      <c r="W7" s="87">
        <v>44201.72046296296</v>
      </c>
      <c r="X7" s="91">
        <v>44201</v>
      </c>
      <c r="Y7" s="93" t="s">
        <v>232</v>
      </c>
      <c r="Z7" s="89" t="str">
        <f>HYPERLINK("https://twitter.com/#!/queenofmetrics/status/1346506110606462984")</f>
        <v>https://twitter.com/#!/queenofmetrics/status/1346506110606462984</v>
      </c>
      <c r="AA7" s="85"/>
      <c r="AB7" s="85"/>
      <c r="AC7" s="93" t="s">
        <v>236</v>
      </c>
      <c r="AD7" s="85"/>
      <c r="AE7" s="85" t="b">
        <v>0</v>
      </c>
      <c r="AF7" s="85">
        <v>0</v>
      </c>
      <c r="AG7" s="93" t="s">
        <v>238</v>
      </c>
      <c r="AH7" s="85" t="b">
        <v>0</v>
      </c>
      <c r="AI7" s="85" t="s">
        <v>239</v>
      </c>
      <c r="AJ7" s="85"/>
      <c r="AK7" s="93" t="s">
        <v>238</v>
      </c>
      <c r="AL7" s="85" t="b">
        <v>0</v>
      </c>
      <c r="AM7" s="85">
        <v>0</v>
      </c>
      <c r="AN7" s="93" t="s">
        <v>238</v>
      </c>
      <c r="AO7" s="85" t="s">
        <v>241</v>
      </c>
      <c r="AP7" s="85" t="b">
        <v>0</v>
      </c>
      <c r="AQ7" s="93" t="s">
        <v>236</v>
      </c>
      <c r="AR7" s="85" t="s">
        <v>176</v>
      </c>
      <c r="AS7" s="85">
        <v>0</v>
      </c>
      <c r="AT7" s="85">
        <v>0</v>
      </c>
      <c r="AU7" s="85"/>
      <c r="AV7" s="85"/>
      <c r="AW7" s="85"/>
      <c r="AX7" s="85"/>
      <c r="AY7" s="85"/>
      <c r="AZ7" s="85"/>
      <c r="BA7" s="85"/>
      <c r="BB7" s="85"/>
      <c r="BC7">
        <v>2</v>
      </c>
      <c r="BD7" s="84" t="str">
        <f>REPLACE(INDEX(GroupVertices[Group],MATCH(Edges[[#This Row],[Vertex 1]],GroupVertices[Vertex],0)),1,1,"")</f>
        <v>2</v>
      </c>
      <c r="BE7"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321</v>
      </c>
      <c r="BB2" s="3"/>
      <c r="BC2" s="3"/>
    </row>
    <row r="3" spans="1:55" ht="15" customHeight="1">
      <c r="A3" s="50" t="s">
        <v>216</v>
      </c>
      <c r="B3" s="54"/>
      <c r="C3" s="54"/>
      <c r="D3" s="55"/>
      <c r="E3" s="56"/>
      <c r="F3" s="115" t="str">
        <f>HYPERLINK("http://pbs.twimg.com/profile_images/1339979860907876352/kAA4cWUJ_normal.jpg")</f>
        <v>http://pbs.twimg.com/profile_images/1339979860907876352/kAA4cWUJ_normal.jpg</v>
      </c>
      <c r="G3" s="54"/>
      <c r="H3" s="58" t="s">
        <v>216</v>
      </c>
      <c r="I3" s="57"/>
      <c r="J3" s="57"/>
      <c r="K3" s="117" t="s">
        <v>278</v>
      </c>
      <c r="L3" s="60"/>
      <c r="M3" s="61">
        <v>3354.24169921875</v>
      </c>
      <c r="N3" s="61">
        <v>2581.978515625</v>
      </c>
      <c r="O3" s="59"/>
      <c r="P3" s="62"/>
      <c r="Q3" s="62"/>
      <c r="R3" s="51"/>
      <c r="S3" s="51"/>
      <c r="T3" s="51"/>
      <c r="U3" s="51"/>
      <c r="V3" s="52"/>
      <c r="W3" s="52"/>
      <c r="X3" s="53"/>
      <c r="Y3" s="52"/>
      <c r="Z3" s="52"/>
      <c r="AA3" s="63">
        <v>3</v>
      </c>
      <c r="AB3" s="63"/>
      <c r="AC3" s="64"/>
      <c r="AD3" s="84" t="s">
        <v>266</v>
      </c>
      <c r="AE3" s="92" t="s">
        <v>269</v>
      </c>
      <c r="AF3" s="84">
        <v>74</v>
      </c>
      <c r="AG3" s="84">
        <v>25</v>
      </c>
      <c r="AH3" s="84">
        <v>2311</v>
      </c>
      <c r="AI3" s="84">
        <v>2</v>
      </c>
      <c r="AJ3" s="84"/>
      <c r="AK3" s="84" t="s">
        <v>272</v>
      </c>
      <c r="AL3" s="84" t="s">
        <v>273</v>
      </c>
      <c r="AM3" s="88" t="str">
        <f>HYPERLINK("http://t.co/5FatM4nTet")</f>
        <v>http://t.co/5FatM4nTet</v>
      </c>
      <c r="AN3" s="84"/>
      <c r="AO3" s="86">
        <v>42121.84228009259</v>
      </c>
      <c r="AP3" s="88" t="str">
        <f>HYPERLINK("https://pbs.twimg.com/profile_banners/3214574727/1608311071")</f>
        <v>https://pbs.twimg.com/profile_banners/3214574727/1608311071</v>
      </c>
      <c r="AQ3" s="84" t="b">
        <v>1</v>
      </c>
      <c r="AR3" s="84" t="b">
        <v>0</v>
      </c>
      <c r="AS3" s="84" t="b">
        <v>0</v>
      </c>
      <c r="AT3" s="84"/>
      <c r="AU3" s="84">
        <v>18</v>
      </c>
      <c r="AV3" s="88" t="str">
        <f>HYPERLINK("http://abs.twimg.com/images/themes/theme1/bg.png")</f>
        <v>http://abs.twimg.com/images/themes/theme1/bg.png</v>
      </c>
      <c r="AW3" s="84" t="b">
        <v>0</v>
      </c>
      <c r="AX3" s="84" t="s">
        <v>275</v>
      </c>
      <c r="AY3" s="88" t="str">
        <f>HYPERLINK("https://twitter.com/goingsocialhou")</f>
        <v>https://twitter.com/goingsocialhou</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HYPERLINK("http://pbs.twimg.com/profile_images/702296539650101249/1Iv4atDS_normal.jpg")</f>
        <v>http://pbs.twimg.com/profile_images/702296539650101249/1Iv4atDS_normal.jpg</v>
      </c>
      <c r="G4" s="15"/>
      <c r="H4" s="16" t="s">
        <v>214</v>
      </c>
      <c r="I4" s="68"/>
      <c r="J4" s="68"/>
      <c r="K4" s="117" t="s">
        <v>276</v>
      </c>
      <c r="L4" s="95"/>
      <c r="M4" s="96">
        <v>3354.24169921875</v>
      </c>
      <c r="N4" s="96">
        <v>7417.021484375</v>
      </c>
      <c r="O4" s="78"/>
      <c r="P4" s="97"/>
      <c r="Q4" s="97"/>
      <c r="R4" s="98"/>
      <c r="S4" s="98"/>
      <c r="T4" s="98"/>
      <c r="U4" s="98"/>
      <c r="V4" s="53"/>
      <c r="W4" s="53"/>
      <c r="X4" s="53"/>
      <c r="Y4" s="53"/>
      <c r="Z4" s="52"/>
      <c r="AA4" s="81">
        <v>4</v>
      </c>
      <c r="AB4" s="81"/>
      <c r="AC4" s="99"/>
      <c r="AD4" s="84" t="s">
        <v>264</v>
      </c>
      <c r="AE4" s="92" t="s">
        <v>267</v>
      </c>
      <c r="AF4" s="84">
        <v>2103</v>
      </c>
      <c r="AG4" s="84">
        <v>2180</v>
      </c>
      <c r="AH4" s="84">
        <v>2460</v>
      </c>
      <c r="AI4" s="84">
        <v>87</v>
      </c>
      <c r="AJ4" s="84"/>
      <c r="AK4" s="84" t="s">
        <v>270</v>
      </c>
      <c r="AL4" s="84" t="s">
        <v>273</v>
      </c>
      <c r="AM4" s="88" t="str">
        <f>HYPERLINK("https://t.co/RFA5uFfmnE")</f>
        <v>https://t.co/RFA5uFfmnE</v>
      </c>
      <c r="AN4" s="84"/>
      <c r="AO4" s="86">
        <v>42424.03980324074</v>
      </c>
      <c r="AP4" s="88" t="str">
        <f>HYPERLINK("https://pbs.twimg.com/profile_banners/702296210246209536/1456275599")</f>
        <v>https://pbs.twimg.com/profile_banners/702296210246209536/1456275599</v>
      </c>
      <c r="AQ4" s="84" t="b">
        <v>1</v>
      </c>
      <c r="AR4" s="84" t="b">
        <v>0</v>
      </c>
      <c r="AS4" s="84" t="b">
        <v>0</v>
      </c>
      <c r="AT4" s="84"/>
      <c r="AU4" s="84">
        <v>192</v>
      </c>
      <c r="AV4" s="84"/>
      <c r="AW4" s="84" t="b">
        <v>0</v>
      </c>
      <c r="AX4" s="84" t="s">
        <v>275</v>
      </c>
      <c r="AY4" s="88" t="str">
        <f>HYPERLINK("https://twitter.com/sandrasaysmedia")</f>
        <v>https://twitter.com/sandrasaysmedia</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HYPERLINK("http://pbs.twimg.com/profile_images/919346511/0017_KP_normal.jpg")</f>
        <v>http://pbs.twimg.com/profile_images/919346511/0017_KP_normal.jpg</v>
      </c>
      <c r="G5" s="101"/>
      <c r="H5" s="104" t="s">
        <v>215</v>
      </c>
      <c r="I5" s="105"/>
      <c r="J5" s="105"/>
      <c r="K5" s="118" t="s">
        <v>277</v>
      </c>
      <c r="L5" s="106"/>
      <c r="M5" s="107">
        <v>8295.8095703125</v>
      </c>
      <c r="N5" s="107">
        <v>4999.5</v>
      </c>
      <c r="O5" s="108"/>
      <c r="P5" s="109"/>
      <c r="Q5" s="109"/>
      <c r="R5" s="110"/>
      <c r="S5" s="110"/>
      <c r="T5" s="110"/>
      <c r="U5" s="110"/>
      <c r="V5" s="111"/>
      <c r="W5" s="111"/>
      <c r="X5" s="111"/>
      <c r="Y5" s="111"/>
      <c r="Z5" s="112"/>
      <c r="AA5" s="113">
        <v>5</v>
      </c>
      <c r="AB5" s="113"/>
      <c r="AC5" s="114"/>
      <c r="AD5" s="84" t="s">
        <v>265</v>
      </c>
      <c r="AE5" s="92" t="s">
        <v>268</v>
      </c>
      <c r="AF5" s="84">
        <v>3757</v>
      </c>
      <c r="AG5" s="84">
        <v>16725</v>
      </c>
      <c r="AH5" s="84">
        <v>32528</v>
      </c>
      <c r="AI5" s="84">
        <v>12587</v>
      </c>
      <c r="AJ5" s="84"/>
      <c r="AK5" s="84" t="s">
        <v>271</v>
      </c>
      <c r="AL5" s="84" t="s">
        <v>274</v>
      </c>
      <c r="AM5" s="88" t="str">
        <f>HYPERLINK("http://t.co/SuH7Zf8DUN")</f>
        <v>http://t.co/SuH7Zf8DUN</v>
      </c>
      <c r="AN5" s="84"/>
      <c r="AO5" s="86">
        <v>39156.08204861111</v>
      </c>
      <c r="AP5" s="84"/>
      <c r="AQ5" s="84" t="b">
        <v>0</v>
      </c>
      <c r="AR5" s="84" t="b">
        <v>0</v>
      </c>
      <c r="AS5" s="84" t="b">
        <v>1</v>
      </c>
      <c r="AT5" s="84"/>
      <c r="AU5" s="84">
        <v>1789</v>
      </c>
      <c r="AV5" s="88" t="str">
        <f>HYPERLINK("http://abs.twimg.com/images/themes/theme1/bg.png")</f>
        <v>http://abs.twimg.com/images/themes/theme1/bg.png</v>
      </c>
      <c r="AW5" s="84" t="b">
        <v>0</v>
      </c>
      <c r="AX5" s="84" t="s">
        <v>275</v>
      </c>
      <c r="AY5" s="88" t="str">
        <f>HYPERLINK("https://twitter.com/queenofmetrics")</f>
        <v>https://twitter.com/queenofmetrics</v>
      </c>
      <c r="AZ5" s="84" t="s">
        <v>66</v>
      </c>
      <c r="BA5" s="84" t="str">
        <f>REPLACE(INDEX(GroupVertices[Group],MATCH(Vertices[[#This Row],[Vertex]],GroupVertices[Vertex],0)),1,1,"")</f>
        <v>2</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325</v>
      </c>
    </row>
    <row r="3" spans="1:25" ht="15">
      <c r="A3" s="83" t="s">
        <v>317</v>
      </c>
      <c r="B3" s="121" t="s">
        <v>319</v>
      </c>
      <c r="C3" s="121" t="s">
        <v>56</v>
      </c>
      <c r="D3" s="119"/>
      <c r="E3" s="15"/>
      <c r="F3" s="16" t="s">
        <v>317</v>
      </c>
      <c r="G3" s="78"/>
      <c r="H3" s="78"/>
      <c r="I3" s="120">
        <v>3</v>
      </c>
      <c r="J3" s="65"/>
      <c r="K3" s="51">
        <v>2</v>
      </c>
      <c r="L3" s="51">
        <v>1</v>
      </c>
      <c r="M3" s="51">
        <v>2</v>
      </c>
      <c r="N3" s="51">
        <v>3</v>
      </c>
      <c r="O3" s="51">
        <v>1</v>
      </c>
      <c r="P3" s="52">
        <v>0</v>
      </c>
      <c r="Q3" s="52">
        <v>0</v>
      </c>
      <c r="R3" s="51">
        <v>1</v>
      </c>
      <c r="S3" s="51">
        <v>0</v>
      </c>
      <c r="T3" s="51">
        <v>2</v>
      </c>
      <c r="U3" s="51">
        <v>3</v>
      </c>
      <c r="V3" s="51">
        <v>1</v>
      </c>
      <c r="W3" s="52">
        <v>0.5</v>
      </c>
      <c r="X3" s="52">
        <v>0.5</v>
      </c>
      <c r="Y3" s="84" t="s">
        <v>326</v>
      </c>
    </row>
    <row r="4" spans="1:25" ht="15">
      <c r="A4" s="83" t="s">
        <v>318</v>
      </c>
      <c r="B4" s="121" t="s">
        <v>320</v>
      </c>
      <c r="C4" s="121" t="s">
        <v>56</v>
      </c>
      <c r="D4" s="119"/>
      <c r="E4" s="15"/>
      <c r="F4" s="16" t="s">
        <v>318</v>
      </c>
      <c r="G4" s="78"/>
      <c r="H4" s="78"/>
      <c r="I4" s="120">
        <v>4</v>
      </c>
      <c r="J4" s="81"/>
      <c r="K4" s="51">
        <v>1</v>
      </c>
      <c r="L4" s="51">
        <v>0</v>
      </c>
      <c r="M4" s="51">
        <v>2</v>
      </c>
      <c r="N4" s="51">
        <v>2</v>
      </c>
      <c r="O4" s="51">
        <v>2</v>
      </c>
      <c r="P4" s="52" t="s">
        <v>324</v>
      </c>
      <c r="Q4" s="52" t="s">
        <v>324</v>
      </c>
      <c r="R4" s="51">
        <v>1</v>
      </c>
      <c r="S4" s="51">
        <v>1</v>
      </c>
      <c r="T4" s="51">
        <v>1</v>
      </c>
      <c r="U4" s="51">
        <v>2</v>
      </c>
      <c r="V4" s="51">
        <v>0</v>
      </c>
      <c r="W4" s="52">
        <v>0</v>
      </c>
      <c r="X4" s="52" t="s">
        <v>324</v>
      </c>
      <c r="Y4" s="84" t="s">
        <v>327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317</v>
      </c>
      <c r="B2" s="92" t="s">
        <v>214</v>
      </c>
      <c r="C2" s="84">
        <f>VLOOKUP(GroupVertices[[#This Row],[Vertex]],Vertices[],MATCH("ID",Vertices[[#Headers],[Vertex]:[Vertex Group]],0),FALSE)</f>
        <v>4</v>
      </c>
    </row>
    <row r="3" spans="1:3" ht="15">
      <c r="A3" s="85" t="s">
        <v>317</v>
      </c>
      <c r="B3" s="92" t="s">
        <v>216</v>
      </c>
      <c r="C3" s="84">
        <f>VLOOKUP(GroupVertices[[#This Row],[Vertex]],Vertices[],MATCH("ID",Vertices[[#Headers],[Vertex]:[Vertex Group]],0),FALSE)</f>
        <v>3</v>
      </c>
    </row>
    <row r="4" spans="1:3" ht="15">
      <c r="A4" s="85" t="s">
        <v>318</v>
      </c>
      <c r="B4" s="92"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IF(COUNT(Vertices[In-Degree])&gt;0,F36,NoMetricMessage)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IF(COUNT(Vertices[Out-Degree])&gt;0,H36,NoMetricMessage)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Centrality])&gt;0,J36,NoMetricMessage)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Centrality])&gt;0,L36,NoMetricMessage)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Centrality])&gt;0,N36,NoMetricMessage)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IF(COUNT(Vertices[PageRank])&gt;0,P36,NoMetricMessage)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Coefficient])&gt;0,R36,NoMetricMessage)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row>
    <row r="3" spans="1:57" ht="15" customHeight="1">
      <c r="A3" s="83" t="s">
        <v>216</v>
      </c>
      <c r="B3" s="83" t="s">
        <v>216</v>
      </c>
      <c r="C3" s="54"/>
      <c r="D3" s="55"/>
      <c r="E3" s="67"/>
      <c r="F3" s="56"/>
      <c r="G3" s="54"/>
      <c r="H3" s="58"/>
      <c r="I3" s="57"/>
      <c r="J3" s="57"/>
      <c r="K3" s="36" t="s">
        <v>65</v>
      </c>
      <c r="L3" s="63">
        <v>3</v>
      </c>
      <c r="M3" s="63"/>
      <c r="N3" s="64"/>
      <c r="O3" s="84" t="s">
        <v>176</v>
      </c>
      <c r="P3" s="86">
        <v>44151.61814814815</v>
      </c>
      <c r="Q3" s="84" t="s">
        <v>222</v>
      </c>
      <c r="R3" s="88" t="str">
        <f>HYPERLINK("https://www.socialmediaexaminer.com/how-to-create-custom-reports-in-google-analytics/")</f>
        <v>https://www.socialmediaexaminer.com/how-to-create-custom-reports-in-google-analytics/</v>
      </c>
      <c r="S3" s="84" t="s">
        <v>224</v>
      </c>
      <c r="T3" s="84" t="s">
        <v>227</v>
      </c>
      <c r="U3" s="84"/>
      <c r="V3" s="88" t="str">
        <f>HYPERLINK("http://pbs.twimg.com/profile_images/1339979860907876352/kAA4cWUJ_normal.jpg")</f>
        <v>http://pbs.twimg.com/profile_images/1339979860907876352/kAA4cWUJ_normal.jpg</v>
      </c>
      <c r="W3" s="86">
        <v>44151.61814814815</v>
      </c>
      <c r="X3" s="90">
        <v>44151</v>
      </c>
      <c r="Y3" s="92" t="s">
        <v>233</v>
      </c>
      <c r="Z3" s="88" t="str">
        <f>HYPERLINK("https://twitter.com/#!/goingsocialhou/status/1328349641709137921")</f>
        <v>https://twitter.com/#!/goingsocialhou/status/1328349641709137921</v>
      </c>
      <c r="AA3" s="84"/>
      <c r="AB3" s="84"/>
      <c r="AC3" s="92" t="s">
        <v>237</v>
      </c>
      <c r="AD3" s="84"/>
      <c r="AE3" s="84" t="b">
        <v>0</v>
      </c>
      <c r="AF3" s="84">
        <v>0</v>
      </c>
      <c r="AG3" s="92" t="s">
        <v>238</v>
      </c>
      <c r="AH3" s="84" t="b">
        <v>0</v>
      </c>
      <c r="AI3" s="84" t="s">
        <v>239</v>
      </c>
      <c r="AJ3" s="84"/>
      <c r="AK3" s="92" t="s">
        <v>238</v>
      </c>
      <c r="AL3" s="84" t="b">
        <v>0</v>
      </c>
      <c r="AM3" s="84">
        <v>1</v>
      </c>
      <c r="AN3" s="92" t="s">
        <v>238</v>
      </c>
      <c r="AO3" s="84" t="s">
        <v>241</v>
      </c>
      <c r="AP3" s="84" t="b">
        <v>0</v>
      </c>
      <c r="AQ3" s="92" t="s">
        <v>237</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44151.88112268518</v>
      </c>
      <c r="Q4" s="85" t="s">
        <v>219</v>
      </c>
      <c r="R4" s="89" t="str">
        <f>HYPERLINK("https://www.socialmediaexaminer.com/how-to-create-custom-reports-in-google-analytics/")</f>
        <v>https://www.socialmediaexaminer.com/how-to-create-custom-reports-in-google-analytics/</v>
      </c>
      <c r="S4" s="85" t="s">
        <v>224</v>
      </c>
      <c r="T4" s="85" t="s">
        <v>227</v>
      </c>
      <c r="U4" s="85"/>
      <c r="V4" s="89" t="str">
        <f>HYPERLINK("http://pbs.twimg.com/profile_images/702296539650101249/1Iv4atDS_normal.jpg")</f>
        <v>http://pbs.twimg.com/profile_images/702296539650101249/1Iv4atDS_normal.jpg</v>
      </c>
      <c r="W4" s="87">
        <v>44151.88112268518</v>
      </c>
      <c r="X4" s="91">
        <v>44151</v>
      </c>
      <c r="Y4" s="93" t="s">
        <v>230</v>
      </c>
      <c r="Z4" s="89" t="str">
        <f>HYPERLINK("https://twitter.com/#!/sandrasaysmedia/status/1328444939341078530")</f>
        <v>https://twitter.com/#!/sandrasaysmedia/status/1328444939341078530</v>
      </c>
      <c r="AA4" s="85"/>
      <c r="AB4" s="85"/>
      <c r="AC4" s="93" t="s">
        <v>234</v>
      </c>
      <c r="AD4" s="85"/>
      <c r="AE4" s="85" t="b">
        <v>0</v>
      </c>
      <c r="AF4" s="85">
        <v>0</v>
      </c>
      <c r="AG4" s="93" t="s">
        <v>238</v>
      </c>
      <c r="AH4" s="85" t="b">
        <v>0</v>
      </c>
      <c r="AI4" s="85" t="s">
        <v>239</v>
      </c>
      <c r="AJ4" s="85"/>
      <c r="AK4" s="93" t="s">
        <v>238</v>
      </c>
      <c r="AL4" s="85" t="b">
        <v>0</v>
      </c>
      <c r="AM4" s="85">
        <v>1</v>
      </c>
      <c r="AN4" s="93" t="s">
        <v>237</v>
      </c>
      <c r="AO4" s="85" t="s">
        <v>240</v>
      </c>
      <c r="AP4" s="85" t="b">
        <v>0</v>
      </c>
      <c r="AQ4" s="93" t="s">
        <v>237</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44151.88112268518</v>
      </c>
      <c r="Q5" s="85" t="s">
        <v>219</v>
      </c>
      <c r="R5" s="89" t="str">
        <f>HYPERLINK("https://www.socialmediaexaminer.com/how-to-create-custom-reports-in-google-analytics/")</f>
        <v>https://www.socialmediaexaminer.com/how-to-create-custom-reports-in-google-analytics/</v>
      </c>
      <c r="S5" s="85" t="s">
        <v>224</v>
      </c>
      <c r="T5" s="85" t="s">
        <v>227</v>
      </c>
      <c r="U5" s="85"/>
      <c r="V5" s="89" t="str">
        <f>HYPERLINK("http://pbs.twimg.com/profile_images/702296539650101249/1Iv4atDS_normal.jpg")</f>
        <v>http://pbs.twimg.com/profile_images/702296539650101249/1Iv4atDS_normal.jpg</v>
      </c>
      <c r="W5" s="87">
        <v>44151.88112268518</v>
      </c>
      <c r="X5" s="91">
        <v>44151</v>
      </c>
      <c r="Y5" s="93" t="s">
        <v>230</v>
      </c>
      <c r="Z5" s="89" t="str">
        <f>HYPERLINK("https://twitter.com/#!/sandrasaysmedia/status/1328444939341078530")</f>
        <v>https://twitter.com/#!/sandrasaysmedia/status/1328444939341078530</v>
      </c>
      <c r="AA5" s="85"/>
      <c r="AB5" s="85"/>
      <c r="AC5" s="93" t="s">
        <v>234</v>
      </c>
      <c r="AD5" s="85"/>
      <c r="AE5" s="85" t="b">
        <v>0</v>
      </c>
      <c r="AF5" s="85">
        <v>0</v>
      </c>
      <c r="AG5" s="93" t="s">
        <v>238</v>
      </c>
      <c r="AH5" s="85" t="b">
        <v>0</v>
      </c>
      <c r="AI5" s="85" t="s">
        <v>239</v>
      </c>
      <c r="AJ5" s="85"/>
      <c r="AK5" s="93" t="s">
        <v>238</v>
      </c>
      <c r="AL5" s="85" t="b">
        <v>0</v>
      </c>
      <c r="AM5" s="85">
        <v>1</v>
      </c>
      <c r="AN5" s="93" t="s">
        <v>237</v>
      </c>
      <c r="AO5" s="85" t="s">
        <v>240</v>
      </c>
      <c r="AP5" s="85" t="b">
        <v>0</v>
      </c>
      <c r="AQ5" s="93" t="s">
        <v>237</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44152.7334375</v>
      </c>
      <c r="Q6" s="85" t="s">
        <v>220</v>
      </c>
      <c r="R6" s="89" t="str">
        <f>HYPERLINK("https://www.prdaily.com/what-weve-learned-about-communications-from-the-2020-election/")</f>
        <v>https://www.prdaily.com/what-weve-learned-about-communications-from-the-2020-election/</v>
      </c>
      <c r="S6" s="85" t="s">
        <v>225</v>
      </c>
      <c r="T6" s="85" t="s">
        <v>228</v>
      </c>
      <c r="U6" s="85"/>
      <c r="V6" s="89" t="str">
        <f>HYPERLINK("http://pbs.twimg.com/profile_images/919346511/0017_KP_normal.jpg")</f>
        <v>http://pbs.twimg.com/profile_images/919346511/0017_KP_normal.jpg</v>
      </c>
      <c r="W6" s="87">
        <v>44152.7334375</v>
      </c>
      <c r="X6" s="91">
        <v>44152</v>
      </c>
      <c r="Y6" s="93" t="s">
        <v>231</v>
      </c>
      <c r="Z6" s="89" t="str">
        <f>HYPERLINK("https://twitter.com/#!/queenofmetrics/status/1328753807807959040")</f>
        <v>https://twitter.com/#!/queenofmetrics/status/1328753807807959040</v>
      </c>
      <c r="AA6" s="85"/>
      <c r="AB6" s="85"/>
      <c r="AC6" s="93" t="s">
        <v>235</v>
      </c>
      <c r="AD6" s="85"/>
      <c r="AE6" s="85" t="b">
        <v>0</v>
      </c>
      <c r="AF6" s="85">
        <v>1</v>
      </c>
      <c r="AG6" s="93" t="s">
        <v>238</v>
      </c>
      <c r="AH6" s="85" t="b">
        <v>0</v>
      </c>
      <c r="AI6" s="85" t="s">
        <v>239</v>
      </c>
      <c r="AJ6" s="85"/>
      <c r="AK6" s="93" t="s">
        <v>238</v>
      </c>
      <c r="AL6" s="85" t="b">
        <v>0</v>
      </c>
      <c r="AM6" s="85">
        <v>0</v>
      </c>
      <c r="AN6" s="93" t="s">
        <v>238</v>
      </c>
      <c r="AO6" s="85" t="s">
        <v>241</v>
      </c>
      <c r="AP6" s="85" t="b">
        <v>0</v>
      </c>
      <c r="AQ6" s="93" t="s">
        <v>235</v>
      </c>
      <c r="AR6" s="85" t="s">
        <v>176</v>
      </c>
      <c r="AS6" s="85">
        <v>0</v>
      </c>
      <c r="AT6" s="85">
        <v>0</v>
      </c>
      <c r="AU6" s="85"/>
      <c r="AV6" s="85"/>
      <c r="AW6" s="85"/>
      <c r="AX6" s="85"/>
      <c r="AY6" s="85"/>
      <c r="AZ6" s="85"/>
      <c r="BA6" s="85"/>
      <c r="BB6" s="85"/>
      <c r="BC6">
        <v>2</v>
      </c>
      <c r="BD6" s="84" t="str">
        <f>REPLACE(INDEX(GroupVertices[Group],MATCH(Edges11[[#This Row],[Vertex 1]],GroupVertices[Vertex],0)),1,1,"")</f>
        <v>2</v>
      </c>
      <c r="BE6" s="84" t="str">
        <f>REPLACE(INDEX(GroupVertices[Group],MATCH(Edges11[[#This Row],[Vertex 2]],GroupVertices[Vertex],0)),1,1,"")</f>
        <v>2</v>
      </c>
    </row>
    <row r="7" spans="1:57" ht="15">
      <c r="A7" s="83" t="s">
        <v>215</v>
      </c>
      <c r="B7" s="83" t="s">
        <v>215</v>
      </c>
      <c r="C7" s="54"/>
      <c r="D7" s="55"/>
      <c r="E7" s="67"/>
      <c r="F7" s="56"/>
      <c r="G7" s="54"/>
      <c r="H7" s="58"/>
      <c r="I7" s="57"/>
      <c r="J7" s="57"/>
      <c r="K7" s="36" t="s">
        <v>65</v>
      </c>
      <c r="L7" s="82">
        <v>7</v>
      </c>
      <c r="M7" s="82"/>
      <c r="N7" s="64"/>
      <c r="O7" s="85" t="s">
        <v>176</v>
      </c>
      <c r="P7" s="87">
        <v>44201.72046296296</v>
      </c>
      <c r="Q7" s="85" t="s">
        <v>221</v>
      </c>
      <c r="R7" s="85" t="s">
        <v>223</v>
      </c>
      <c r="S7" s="85" t="s">
        <v>226</v>
      </c>
      <c r="T7" s="85" t="s">
        <v>229</v>
      </c>
      <c r="U7" s="89" t="str">
        <f>HYPERLINK("https://pbs.twimg.com/media/Eq_ALClXcAQx2qT.jpg")</f>
        <v>https://pbs.twimg.com/media/Eq_ALClXcAQx2qT.jpg</v>
      </c>
      <c r="V7" s="89" t="str">
        <f>HYPERLINK("https://pbs.twimg.com/media/Eq_ALClXcAQx2qT.jpg")</f>
        <v>https://pbs.twimg.com/media/Eq_ALClXcAQx2qT.jpg</v>
      </c>
      <c r="W7" s="87">
        <v>44201.72046296296</v>
      </c>
      <c r="X7" s="91">
        <v>44201</v>
      </c>
      <c r="Y7" s="93" t="s">
        <v>232</v>
      </c>
      <c r="Z7" s="89" t="str">
        <f>HYPERLINK("https://twitter.com/#!/queenofmetrics/status/1346506110606462984")</f>
        <v>https://twitter.com/#!/queenofmetrics/status/1346506110606462984</v>
      </c>
      <c r="AA7" s="85"/>
      <c r="AB7" s="85"/>
      <c r="AC7" s="93" t="s">
        <v>236</v>
      </c>
      <c r="AD7" s="85"/>
      <c r="AE7" s="85" t="b">
        <v>0</v>
      </c>
      <c r="AF7" s="85">
        <v>0</v>
      </c>
      <c r="AG7" s="93" t="s">
        <v>238</v>
      </c>
      <c r="AH7" s="85" t="b">
        <v>0</v>
      </c>
      <c r="AI7" s="85" t="s">
        <v>239</v>
      </c>
      <c r="AJ7" s="85"/>
      <c r="AK7" s="93" t="s">
        <v>238</v>
      </c>
      <c r="AL7" s="85" t="b">
        <v>0</v>
      </c>
      <c r="AM7" s="85">
        <v>0</v>
      </c>
      <c r="AN7" s="93" t="s">
        <v>238</v>
      </c>
      <c r="AO7" s="85" t="s">
        <v>241</v>
      </c>
      <c r="AP7" s="85" t="b">
        <v>0</v>
      </c>
      <c r="AQ7" s="93" t="s">
        <v>236</v>
      </c>
      <c r="AR7" s="85" t="s">
        <v>176</v>
      </c>
      <c r="AS7" s="85">
        <v>0</v>
      </c>
      <c r="AT7" s="85">
        <v>0</v>
      </c>
      <c r="AU7" s="85"/>
      <c r="AV7" s="85"/>
      <c r="AW7" s="85"/>
      <c r="AX7" s="85"/>
      <c r="AY7" s="85"/>
      <c r="AZ7" s="85"/>
      <c r="BA7" s="85"/>
      <c r="BB7" s="85"/>
      <c r="BC7">
        <v>2</v>
      </c>
      <c r="BD7" s="84" t="str">
        <f>REPLACE(INDEX(GroupVertices[Group],MATCH(Edges11[[#This Row],[Vertex 1]],GroupVertices[Vertex],0)),1,1,"")</f>
        <v>2</v>
      </c>
      <c r="BE7"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336</v>
      </c>
    </row>
    <row r="24" spans="10:11" ht="409.5">
      <c r="J24" t="s">
        <v>314</v>
      </c>
      <c r="K24" s="13" t="s">
        <v>335</v>
      </c>
    </row>
    <row r="25" spans="10:11" ht="15">
      <c r="J25" t="s">
        <v>315</v>
      </c>
      <c r="K25" t="b">
        <v>0</v>
      </c>
    </row>
    <row r="26" spans="10:11" ht="15">
      <c r="J26" t="s">
        <v>333</v>
      </c>
      <c r="K26" t="s">
        <v>334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329</v>
      </c>
      <c r="B25" t="s">
        <v>328</v>
      </c>
    </row>
    <row r="26" spans="1:2" ht="15">
      <c r="A26" s="123">
        <v>44151.61814814815</v>
      </c>
      <c r="B26" s="3">
        <v>1</v>
      </c>
    </row>
    <row r="27" spans="1:2" ht="15">
      <c r="A27" s="123">
        <v>44151.88112268518</v>
      </c>
      <c r="B27" s="3">
        <v>2</v>
      </c>
    </row>
    <row r="28" spans="1:2" ht="15">
      <c r="A28" s="123">
        <v>44152.7334375</v>
      </c>
      <c r="B28" s="3">
        <v>1</v>
      </c>
    </row>
    <row r="29" spans="1:2" ht="15">
      <c r="A29" s="123">
        <v>44201.72046296296</v>
      </c>
      <c r="B29" s="3">
        <v>1</v>
      </c>
    </row>
    <row r="30" spans="1:2" ht="15">
      <c r="A30" s="123" t="s">
        <v>330</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2021-01-14T20:39:10Z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