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730"/>
  <workbookPr codeName="ThisWorkbook" defaultThemeVersion="124226"/>
  <bookViews>
    <workbookView xWindow="65416" yWindow="65416" windowWidth="29040" windowHeight="15840" firstSheet="7" activeTab="12"/>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Network Top Items" sheetId="12" r:id="rId12"/>
    <sheet name="Time Series" sheetId="14"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Vertex_1">#N/A</definedName>
    <definedName name="Slicer_Vertex_2">#N/A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4"/>
  </pivotCaches>
  <extLst>
    <ext xmlns:x14="http://schemas.microsoft.com/office/spreadsheetml/2009/9/main" uri="{BBE1A952-AA13-448e-AADC-164F8A28A991}">
      <x14:slicerCaches>
        <x14:slicerCache r:id="rId18"/>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<sst xmlns="http://schemas.openxmlformats.org/spreadsheetml/2006/main" count="10628" uniqueCount="3411">
  <si>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</si>
  <si>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</si>
  <si>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</si>
  <si>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</si>
  <si>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</si>
  <si>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</si>
  <si>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</si>
  <si>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</si>
  <si>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</si>
  <si>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</si>
  <si>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</si>
  <si>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</si>
  <si>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</si>
  <si>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</si>
  <si>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</si>
  <si>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</si>
  <si>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</si>
  <si>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</si>
  <si>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</si>
  <si>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</si>
  <si>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</si>
  <si>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</si>
  <si>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</si>
  <si>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</si>
  <si>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</si>
  <si>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</si>
  <si>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</si>
  <si>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</si>
  <si>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</si>
  <si>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</si>
  <si>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</si>
  <si>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</si>
  <si>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</si>
  <si>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</si>
  <si>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</si>
  <si>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</si>
  <si>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</si>
  <si>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</si>
  <si>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</si>
  <si>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</si>
  <si>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</si>
  <si>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</si>
  <si>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</si>
  <si>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</si>
  <si>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</si>
  <si>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</si>
  <si>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</si>
  <si>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</si>
  <si>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</si>
  <si>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</si>
  <si>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</si>
  <si>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</si>
  <si>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</si>
  <si>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</si>
  <si>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</si>
  <si>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</si>
  <si>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</si>
  <si>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</si>
  <si>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</si>
  <si>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</si>
  <si>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</si>
  <si>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</si>
  <si>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</si>
  <si>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</si>
  <si>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</si>
  <si>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</si>
  <si>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</si>
  <si>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</si>
  <si>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</si>
  <si>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</si>
  <si>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</si>
  <si>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</si>
  <si>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</si>
  <si>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</si>
  <si>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</si>
  <si>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</si>
  <si>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</si>
  <si>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</si>
  <si>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</si>
  <si>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</si>
  <si>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</si>
  <si>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</si>
  <si>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</si>
  <si>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</si>
  <si>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</si>
  <si>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</si>
  <si>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</si>
  <si>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</si>
  <si>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</si>
  <si>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</si>
  <si>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</si>
  <si>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</si>
  <si>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</si>
  <si>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</si>
  <si>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</si>
  <si>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</si>
  <si>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</si>
  <si>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</si>
  <si>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</si>
  <si>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</si>
  <si>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</si>
  <si>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</si>
  <si>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</si>
  <si>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</si>
  <si>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</si>
  <si>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</si>
  <si>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</si>
  <si>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</si>
  <si>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</si>
  <si>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</si>
  <si>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</si>
  <si>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</si>
  <si>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</si>
  <si>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</si>
  <si>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</si>
  <si>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</si>
  <si>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</si>
  <si>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</si>
  <si>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</si>
  <si>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</si>
  <si>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</si>
  <si>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</si>
  <si>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</si>
  <si>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</si>
  <si>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</si>
  <si>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</si>
  <si>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</si>
  <si>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</si>
  <si>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</si>
  <si>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</si>
  <si>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</si>
  <si>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</si>
  <si>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</si>
  <si>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</si>
  <si>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</si>
  <si>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</si>
  <si>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</si>
  <si>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</si>
  <si>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</si>
  <si>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</si>
  <si>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</si>
  <si>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</si>
  <si>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</si>
  <si>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</si>
  <si>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</si>
  <si>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</si>
  <si>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</si>
  <si>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</si>
  <si>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</si>
  <si>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</si>
  <si>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</si>
  <si>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</si>
  <si>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</si>
  <si>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</si>
  <si>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</si>
  <si>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</si>
  <si>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</si>
  <si>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</si>
  <si>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</si>
  <si>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</si>
  <si>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</si>
  <si>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</si>
  <si>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</si>
  <si>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</si>
  <si>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</si>
  <si>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</si>
  <si>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</si>
  <si>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</si>
  <si>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</si>
  <si>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</si>
  <si>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</si>
  <si>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</si>
  <si>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</si>
  <si>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</si>
  <si>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</si>
  <si>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</si>
  <si>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replyCount</t>
  </si>
  <si>
    <t>likeCount</t>
  </si>
  <si>
    <t>publishedAt</t>
  </si>
  <si>
    <t>text</t>
  </si>
  <si>
    <t>isReply</t>
  </si>
  <si>
    <t>isReplyTo</t>
  </si>
  <si>
    <t>krisklev</t>
  </si>
  <si>
    <t>Noderum</t>
  </si>
  <si>
    <t>alexchris32</t>
  </si>
  <si>
    <t>Aksel Ladegaard</t>
  </si>
  <si>
    <t>brostelio</t>
  </si>
  <si>
    <t>bemanos12345</t>
  </si>
  <si>
    <t>GreenGearMood</t>
  </si>
  <si>
    <t>Blackdragon1331</t>
  </si>
  <si>
    <t>MrStockWizard</t>
  </si>
  <si>
    <t>IncredibleMouse Parker</t>
  </si>
  <si>
    <t>randomsubscriber</t>
  </si>
  <si>
    <t>friebender</t>
  </si>
  <si>
    <t>ubernathe</t>
  </si>
  <si>
    <t>zealot256</t>
  </si>
  <si>
    <t>Peter Nilson</t>
  </si>
  <si>
    <t>Bruno Moura</t>
  </si>
  <si>
    <t>Odracir Zeravla</t>
  </si>
  <si>
    <t>Travis R</t>
  </si>
  <si>
    <t>JrMrOlympia</t>
  </si>
  <si>
    <t>Robert Friel</t>
  </si>
  <si>
    <t>TheBackwoodLink</t>
  </si>
  <si>
    <t>warmaxxx</t>
  </si>
  <si>
    <t>davedave9</t>
  </si>
  <si>
    <t>Robeon Mew</t>
  </si>
  <si>
    <t>tamsinthai</t>
  </si>
  <si>
    <t>Richard Joseph Gray</t>
  </si>
  <si>
    <t>matgylper</t>
  </si>
  <si>
    <t>Lucas Tan</t>
  </si>
  <si>
    <t>Ryan Smith</t>
  </si>
  <si>
    <t>mussman717word</t>
  </si>
  <si>
    <t>DaveMoustache</t>
  </si>
  <si>
    <t>Aundre Wright</t>
  </si>
  <si>
    <t>Axel Schultz</t>
  </si>
  <si>
    <t>Lasse Trevland</t>
  </si>
  <si>
    <t>Thunder Kat</t>
  </si>
  <si>
    <t>Obby</t>
  </si>
  <si>
    <t>Sanna Ulfsparre</t>
  </si>
  <si>
    <t>Look Behind You</t>
  </si>
  <si>
    <t>Voltar</t>
  </si>
  <si>
    <t>tonix1993</t>
  </si>
  <si>
    <t>dramon231</t>
  </si>
  <si>
    <t>Waranle</t>
  </si>
  <si>
    <t>EH CBunny</t>
  </si>
  <si>
    <t>givemongoball</t>
  </si>
  <si>
    <t>madyogaboy</t>
  </si>
  <si>
    <t>Spacejunk</t>
  </si>
  <si>
    <t>Jahooba</t>
  </si>
  <si>
    <t>dabdab10</t>
  </si>
  <si>
    <t>Hola</t>
  </si>
  <si>
    <t>Jan Cloosterman</t>
  </si>
  <si>
    <t>strategy</t>
  </si>
  <si>
    <t>Stephen Haworth</t>
  </si>
  <si>
    <t>Matt</t>
  </si>
  <si>
    <t>/</t>
  </si>
  <si>
    <t>Grizzle Bear Gruff</t>
  </si>
  <si>
    <t>Mohamed Salah Bchir</t>
  </si>
  <si>
    <t>SlugHatchet</t>
  </si>
  <si>
    <t>nonchalantd</t>
  </si>
  <si>
    <t>scienceisknolwedge</t>
  </si>
  <si>
    <t>Phantom Cooper</t>
  </si>
  <si>
    <t>yatayatayata</t>
  </si>
  <si>
    <t>Libsoc</t>
  </si>
  <si>
    <t>Shu</t>
  </si>
  <si>
    <t>miketv</t>
  </si>
  <si>
    <t>northandover</t>
  </si>
  <si>
    <t>GodDamnit7711</t>
  </si>
  <si>
    <t>severuxtrololo</t>
  </si>
  <si>
    <t>StavroginNikolai</t>
  </si>
  <si>
    <t>RobotProductions09</t>
  </si>
  <si>
    <t>Truthiness231</t>
  </si>
  <si>
    <t>alienfetusllc</t>
  </si>
  <si>
    <t>justsharki</t>
  </si>
  <si>
    <t>t3tsuyaguy1</t>
  </si>
  <si>
    <t>Jonathan Acosta</t>
  </si>
  <si>
    <t>Phillie103</t>
  </si>
  <si>
    <t>Susano19</t>
  </si>
  <si>
    <t>Ancor3</t>
  </si>
  <si>
    <t>IOW</t>
  </si>
  <si>
    <t>fothinator</t>
  </si>
  <si>
    <t>Mandela Scipio</t>
  </si>
  <si>
    <t>Jacob</t>
  </si>
  <si>
    <t>Derek Carstensen</t>
  </si>
  <si>
    <t>SaltyBrains</t>
  </si>
  <si>
    <t>PaoLo</t>
  </si>
  <si>
    <t>Staircase Wit</t>
  </si>
  <si>
    <t>AdmiralBetas</t>
  </si>
  <si>
    <t>Andrew Halverson</t>
  </si>
  <si>
    <t>Leifur Thor</t>
  </si>
  <si>
    <t>William Black</t>
  </si>
  <si>
    <t>Markoslav Mikhailyevich-Makyevskiy</t>
  </si>
  <si>
    <t>ProfessorAddy</t>
  </si>
  <si>
    <t>Alpinex105</t>
  </si>
  <si>
    <t>JustNeptuN</t>
  </si>
  <si>
    <t>The other Doctor</t>
  </si>
  <si>
    <t>conairsmith</t>
  </si>
  <si>
    <t>TheaDragonSpirit</t>
  </si>
  <si>
    <t>Evan Gutzait</t>
  </si>
  <si>
    <t>Penzowned OP</t>
  </si>
  <si>
    <t>Golgotha</t>
  </si>
  <si>
    <t>Drop Dead Fred</t>
  </si>
  <si>
    <t>DDRisTricky</t>
  </si>
  <si>
    <t>agl9591</t>
  </si>
  <si>
    <t>Aizacc84</t>
  </si>
  <si>
    <t>Loytachi</t>
  </si>
  <si>
    <t>luis magana</t>
  </si>
  <si>
    <t>oldworldhuman</t>
  </si>
  <si>
    <t>jimmyyu1112</t>
  </si>
  <si>
    <t>colhom 1</t>
  </si>
  <si>
    <t>Squall Leonhart</t>
  </si>
  <si>
    <t>peter tuann</t>
  </si>
  <si>
    <t>Rom Hook</t>
  </si>
  <si>
    <t>Cordelle Taylor</t>
  </si>
  <si>
    <t>Jeff Hirai</t>
  </si>
  <si>
    <t>haku</t>
  </si>
  <si>
    <t>hamdan aziz</t>
  </si>
  <si>
    <t>John Gallagher</t>
  </si>
  <si>
    <t>Danail Irinkov</t>
  </si>
  <si>
    <t>gaibarhongkong</t>
  </si>
  <si>
    <t>kristofari</t>
  </si>
  <si>
    <t>Ktisu</t>
  </si>
  <si>
    <t>Coffeeisnecessarynow</t>
  </si>
  <si>
    <t>cozyfoxstudio</t>
  </si>
  <si>
    <t>edworrld</t>
  </si>
  <si>
    <t>z3bis</t>
  </si>
  <si>
    <t>Marioguitar</t>
  </si>
  <si>
    <t>ultraverydeepfield</t>
  </si>
  <si>
    <t>Anna</t>
  </si>
  <si>
    <t>John Fox</t>
  </si>
  <si>
    <t>CHilL4o</t>
  </si>
  <si>
    <t>Mario Nebiaj</t>
  </si>
  <si>
    <t>Thom McMahon</t>
  </si>
  <si>
    <t>Leviathan268</t>
  </si>
  <si>
    <t>Mortis Thig</t>
  </si>
  <si>
    <t>Nssto</t>
  </si>
  <si>
    <t>zhangvict</t>
  </si>
  <si>
    <t>Josh</t>
  </si>
  <si>
    <t>Nata Dzadzamia</t>
  </si>
  <si>
    <t>Marcel Wintervoss</t>
  </si>
  <si>
    <t>Lewis Hamilton</t>
  </si>
  <si>
    <t>m25a</t>
  </si>
  <si>
    <t>Leo Kovatsch</t>
  </si>
  <si>
    <t>erichitz79</t>
  </si>
  <si>
    <t>Gabe Barney</t>
  </si>
  <si>
    <t>oscurochu</t>
  </si>
  <si>
    <t>VMLM3</t>
  </si>
  <si>
    <t>Dyslexic Artist Theory on the Physics of 'Time'</t>
  </si>
  <si>
    <t>meemeekoeX</t>
  </si>
  <si>
    <t>Belinda Rankin</t>
  </si>
  <si>
    <t>Fonzi Alf</t>
  </si>
  <si>
    <t>MarStoryTime</t>
  </si>
  <si>
    <t>oharari</t>
  </si>
  <si>
    <t>Ninad Kothari</t>
  </si>
  <si>
    <t>Daniel Koellner</t>
  </si>
  <si>
    <t>sidewize</t>
  </si>
  <si>
    <t>Marko Kraguljac</t>
  </si>
  <si>
    <t>shivad aspiliqueta</t>
  </si>
  <si>
    <t>MrBeETHICAL</t>
  </si>
  <si>
    <t>Jeremy K</t>
  </si>
  <si>
    <t>The Forms</t>
  </si>
  <si>
    <t>Shane H</t>
  </si>
  <si>
    <t>Maurovskie</t>
  </si>
  <si>
    <t>Adeel Khan</t>
  </si>
  <si>
    <t>Jacob Bonvie</t>
  </si>
  <si>
    <t>TheKirger</t>
  </si>
  <si>
    <t>SpaghettiMitch</t>
  </si>
  <si>
    <t>fredguy2</t>
  </si>
  <si>
    <t>Suzan Hamid</t>
  </si>
  <si>
    <t>spotlightman1234</t>
  </si>
  <si>
    <t>Megan K</t>
  </si>
  <si>
    <t>T</t>
  </si>
  <si>
    <t>accussednerfherder</t>
  </si>
  <si>
    <t>james9995istaken</t>
  </si>
  <si>
    <t>simon H</t>
  </si>
  <si>
    <t>Elvisitor</t>
  </si>
  <si>
    <t>Andre R</t>
  </si>
  <si>
    <t>Zero Views</t>
  </si>
  <si>
    <t>Dariusz Dominczak</t>
  </si>
  <si>
    <t>ThisIsJustALotOfCrap</t>
  </si>
  <si>
    <t>SaraJP20</t>
  </si>
  <si>
    <t>AFMS999</t>
  </si>
  <si>
    <t>DRUG ADDICTED PORNSTAR</t>
  </si>
  <si>
    <t>Chino747747</t>
  </si>
  <si>
    <t>Greglespecial</t>
  </si>
  <si>
    <t>Dark</t>
  </si>
  <si>
    <t>Corey Smith</t>
  </si>
  <si>
    <t>Cinnamon crunch</t>
  </si>
  <si>
    <t>Frank Lobo</t>
  </si>
  <si>
    <t>Augusto blu</t>
  </si>
  <si>
    <t>dat3tree</t>
  </si>
  <si>
    <t>Ngan Le</t>
  </si>
  <si>
    <t>K Collier</t>
  </si>
  <si>
    <t>TheBushWookiie</t>
  </si>
  <si>
    <t>T Tanizawa</t>
  </si>
  <si>
    <t>Steven Vayding</t>
  </si>
  <si>
    <t>Iwan Berry</t>
  </si>
  <si>
    <t>Christian Arnold</t>
  </si>
  <si>
    <t>valg8</t>
  </si>
  <si>
    <t>lazyfreedom98</t>
  </si>
  <si>
    <t>TsopiGuitar</t>
  </si>
  <si>
    <t>legend asiam legend</t>
  </si>
  <si>
    <t>Raul</t>
  </si>
  <si>
    <t>Noah Carl</t>
  </si>
  <si>
    <t>Curtis Worthington</t>
  </si>
  <si>
    <t>DadeReamer</t>
  </si>
  <si>
    <t>James Corcoran</t>
  </si>
  <si>
    <t>canaj7</t>
  </si>
  <si>
    <t>david briggs</t>
  </si>
  <si>
    <t>Cory Cota</t>
  </si>
  <si>
    <t>TGfeed</t>
  </si>
  <si>
    <t>Rex allen</t>
  </si>
  <si>
    <t>daniel coig</t>
  </si>
  <si>
    <t>sterrty jimmy</t>
  </si>
  <si>
    <t>Michael Novello</t>
  </si>
  <si>
    <t>alterino222</t>
  </si>
  <si>
    <t>Ajcoss</t>
  </si>
  <si>
    <t>Varun Gundu</t>
  </si>
  <si>
    <t>Dalrae Jin</t>
  </si>
  <si>
    <t>formanorderlyque</t>
  </si>
  <si>
    <t>Shaan Ciantar</t>
  </si>
  <si>
    <t>Alejandro Rodríguez</t>
  </si>
  <si>
    <t>Candice Jones</t>
  </si>
  <si>
    <t>David Davis</t>
  </si>
  <si>
    <t>Jonas Kiste</t>
  </si>
  <si>
    <t>molly Ring</t>
  </si>
  <si>
    <t>Squirrelterritory</t>
  </si>
  <si>
    <t>Brian Uribe</t>
  </si>
  <si>
    <t>MBHerbig</t>
  </si>
  <si>
    <t>s.h.</t>
  </si>
  <si>
    <t>Martin Janjić</t>
  </si>
  <si>
    <t>Patrick Hamilton</t>
  </si>
  <si>
    <t>Spiketty</t>
  </si>
  <si>
    <t>Dave Fischer</t>
  </si>
  <si>
    <t>Tabatha Clapham</t>
  </si>
  <si>
    <t>torosalvajebcn</t>
  </si>
  <si>
    <t>Kyle Axl</t>
  </si>
  <si>
    <t>Christian Teo</t>
  </si>
  <si>
    <t>Typho0n</t>
  </si>
  <si>
    <t>Алексей Дьяченко</t>
  </si>
  <si>
    <t>Paty Murrieta</t>
  </si>
  <si>
    <t>lisaengelbrektson</t>
  </si>
  <si>
    <t>Erik Žiak</t>
  </si>
  <si>
    <t>Darrin Baker</t>
  </si>
  <si>
    <t>George Acheampong</t>
  </si>
  <si>
    <t>chatty cathy</t>
  </si>
  <si>
    <t>Joey Contreras</t>
  </si>
  <si>
    <t>Kim Röder</t>
  </si>
  <si>
    <t>Aravindan Umashankar</t>
  </si>
  <si>
    <t>Mr Pickles</t>
  </si>
  <si>
    <t>leenk11 Mokeg</t>
  </si>
  <si>
    <t>Maria Alzamora</t>
  </si>
  <si>
    <t>Lydia Pasitos</t>
  </si>
  <si>
    <t>Nick Leoheart</t>
  </si>
  <si>
    <t>Kevin Pedraza</t>
  </si>
  <si>
    <t>Don Mahaffey Weaver II D2D Car and Truck Desks</t>
  </si>
  <si>
    <t>Jay G</t>
  </si>
  <si>
    <t>She-Ra Princess of Power</t>
  </si>
  <si>
    <t>EcoVentureLogue</t>
  </si>
  <si>
    <t>ERWIN ELIECER GUEVARA SOLANO</t>
  </si>
  <si>
    <t>Clairie</t>
  </si>
  <si>
    <t>rachcliffe</t>
  </si>
  <si>
    <t>MrTnbopp123</t>
  </si>
  <si>
    <t>dylan blake</t>
  </si>
  <si>
    <t>Obey Silence</t>
  </si>
  <si>
    <t>Christopher Canon</t>
  </si>
  <si>
    <t>Néo Bourgeois Christum</t>
  </si>
  <si>
    <t>Colonel Graff</t>
  </si>
  <si>
    <t>Leighton Julye</t>
  </si>
  <si>
    <t>Juho Sallinen</t>
  </si>
  <si>
    <t>Luther Dash</t>
  </si>
  <si>
    <t>Richard Carpenter Hart</t>
  </si>
  <si>
    <t>Gaurav Deora</t>
  </si>
  <si>
    <t>Ismail Degani</t>
  </si>
  <si>
    <t>shawn burnham</t>
  </si>
  <si>
    <t>brettnicholeon</t>
  </si>
  <si>
    <t>ANDRÉS MUÑOZ SALGADO</t>
  </si>
  <si>
    <t>meekking achor</t>
  </si>
  <si>
    <t>torasclaat</t>
  </si>
  <si>
    <t>D Crane</t>
  </si>
  <si>
    <t>Dr. Mother Rants</t>
  </si>
  <si>
    <t>minivanjack</t>
  </si>
  <si>
    <t>liquid cyberpunk</t>
  </si>
  <si>
    <t>Abu Daoud</t>
  </si>
  <si>
    <t>Renato Vinicius Souza</t>
  </si>
  <si>
    <t>Евгений Ицкович</t>
  </si>
  <si>
    <t>TripleA007</t>
  </si>
  <si>
    <t>Umar Khan</t>
  </si>
  <si>
    <t>gladman mundingi</t>
  </si>
  <si>
    <t>Darren Freeman</t>
  </si>
  <si>
    <t>Godson Johnson</t>
  </si>
  <si>
    <t>Raccoon City</t>
  </si>
  <si>
    <t>beseeingyou6</t>
  </si>
  <si>
    <t>NickosReincarnation</t>
  </si>
  <si>
    <t>JJ BAER</t>
  </si>
  <si>
    <t>non person</t>
  </si>
  <si>
    <t>greenshadedthing</t>
  </si>
  <si>
    <t>Pedro Silva</t>
  </si>
  <si>
    <t>prygler</t>
  </si>
  <si>
    <t>B Yohhanes</t>
  </si>
  <si>
    <t>Nat Herron</t>
  </si>
  <si>
    <t>stephenmwyatt2</t>
  </si>
  <si>
    <t>PhiloAmericana</t>
  </si>
  <si>
    <t>saborfrancias</t>
  </si>
  <si>
    <t>chris d</t>
  </si>
  <si>
    <t>Marra Louise</t>
  </si>
  <si>
    <t>tha1ne</t>
  </si>
  <si>
    <t>José Yánez</t>
  </si>
  <si>
    <t>David Esteban Rojas Ospina</t>
  </si>
  <si>
    <t>P l a y t a r d !</t>
  </si>
  <si>
    <t>DyceBookClub</t>
  </si>
  <si>
    <t>BoZmD</t>
  </si>
  <si>
    <t>K-ROOK</t>
  </si>
  <si>
    <t>M3Lucky</t>
  </si>
  <si>
    <t>007sting</t>
  </si>
  <si>
    <t>Roll0112358</t>
  </si>
  <si>
    <t>Kaeso</t>
  </si>
  <si>
    <t>A1tre</t>
  </si>
  <si>
    <t>Akshay Srinivasan</t>
  </si>
  <si>
    <t>Dimitris Gianniodis</t>
  </si>
  <si>
    <t>Titus Flavius Vespasianus</t>
  </si>
  <si>
    <t>Andra Daniswara</t>
  </si>
  <si>
    <t>LandInbetween</t>
  </si>
  <si>
    <t>Adrián De la Rosa</t>
  </si>
  <si>
    <t>WolfStormAsh</t>
  </si>
  <si>
    <t>Spoon Clank</t>
  </si>
  <si>
    <t>Dinoshark Robopope</t>
  </si>
  <si>
    <t>Kevin Hauff</t>
  </si>
  <si>
    <t>MegaLangosta</t>
  </si>
  <si>
    <t>Seth Topper</t>
  </si>
  <si>
    <t>Dan Albl</t>
  </si>
  <si>
    <t>juan espinal</t>
  </si>
  <si>
    <t>asordid reality</t>
  </si>
  <si>
    <t>David Ramos</t>
  </si>
  <si>
    <t>Learning to fly</t>
  </si>
  <si>
    <t>John Zarras</t>
  </si>
  <si>
    <t>Alexander K.</t>
  </si>
  <si>
    <t>Big Think</t>
  </si>
  <si>
    <t>UghQL58VydnxyngCoAEC</t>
  </si>
  <si>
    <t>UghJwiWTiXqfEXgCoAEC</t>
  </si>
  <si>
    <t>Ugg5l0bgv4FJ1ngCoAEC</t>
  </si>
  <si>
    <t>Ugi47D45qVhztngCoAEC</t>
  </si>
  <si>
    <t>UggQB-XP675oVXgCoAEC</t>
  </si>
  <si>
    <t>UgjtJn_EPhdgeXgCoAEC</t>
  </si>
  <si>
    <t>UghfRwQOutVIaHgCoAEC</t>
  </si>
  <si>
    <t>UghAK6-BoXcryngCoAEC</t>
  </si>
  <si>
    <t>Ugh4jpx1VLtHMHgCoAEC</t>
  </si>
  <si>
    <t>Ugi5OJRjRTbRjHgCoAEC</t>
  </si>
  <si>
    <t>UghnG5GFaVHvRXgCoAEC</t>
  </si>
  <si>
    <t>UggRqijNktuPhngCoAEC</t>
  </si>
  <si>
    <t>Ugiw409X0mYeoXgCoAEC</t>
  </si>
  <si>
    <t>UghN6LHXkeKz5XgCoAEC</t>
  </si>
  <si>
    <t>UgiBy4BHg8rfYngCoAEC</t>
  </si>
  <si>
    <t>UggOCDVLpNilNngCoAEC</t>
  </si>
  <si>
    <t>UgjryvYVaHrMnXgCoAEC</t>
  </si>
  <si>
    <t>Ugglh3YAqyBNhXgCoAEC</t>
  </si>
  <si>
    <t>got firts u guys r the best</t>
  </si>
  <si>
    <t>Nice.</t>
  </si>
  <si>
    <t>hah,he's greek an ive never heard of him</t>
  </si>
  <si>
    <t>And in Denmark you dont pay for shcool or university!</t>
  </si>
  <si>
    <t>One of the most thought-provoking videos I've seen in a long time.</t>
  </si>
  <si>
    <t>nice</t>
  </si>
  <si>
    <t>Jesus. Lucky bastards.</t>
  </si>
  <si>
    <t>Same here, im from Sweden. :)</t>
  </si>
  <si>
    <t>Save yourself 56 mins .. basically.. if your group is into eating you will become fat. Fat people hang out with fat people and all you will learn is that "we don't act independently, we are connected to our friends and we follow the group in order to be a part of our group" Peer pressure is a mother trucker =)</t>
  </si>
  <si>
    <t>Thanks. Thoroughly enjoyed it.</t>
  </si>
  <si>
    <t>Except they won't be mad that they got the little piece of paper that allows them to have social mobility :)</t>
  </si>
  <si>
    <t>How do you percive it? Is it worth it to study it, if you got a strong intrest for it. (not a pation tho, but it comes the most nearest to it) And which skills are the most important to have if i want to study it?</t>
  </si>
  <si>
    <t>Thanks a lot for you answer. I will try to suit myself for it. And i guess from my perspective i am open minded. ^^ ...Better beginn to practive speed reading again.</t>
  </si>
  <si>
    <t>I hope you're in high school if that's the case.</t>
  </si>
  <si>
    <t>It's called intelligence but you wouldn't know anything about intelligence.</t>
  </si>
  <si>
    <t>haha cool, was worried you were in university and done no research yet lol</t>
  </si>
  <si>
    <t>He doesn't go to college to learn this stuff, he goes to college for a degree.</t>
  </si>
  <si>
    <t>"social networks" in the title is fairly misleading ; this is so much more interesting than facebook or myspace and Im glad I started to watch the video despite my hesitation. This is fascinating.</t>
  </si>
  <si>
    <t>Fat people prefers to hang out with fat people.</t>
  </si>
  <si>
    <t>Big Think has been going balls deep lately.</t>
  </si>
  <si>
    <t>Don't be mad that you know the material that's in the video already. Be mad that you pay for college to learn this stuff when the information is free through many forms of media lol</t>
  </si>
  <si>
    <t>And you see, that's the problem these days. I'm not saying getting a degree is bad or anything, but alot of people join a college now adays, not because they want to learn, but because they want a better job and earn money. Many of the people I talk to, especially in the medical field, say they wanted to take the courses in hopes of a job that pays big money. They don't want to be nurses, doctors or even lawyers to help people. It's all about the pay check. Sure, youtube won't get you a degree.</t>
  </si>
  <si>
    <t>But the idea of why a college exist has changed dramatically over the years. Go to college to get a degree, not to learn about things you love or better yourself. You NEED that degree. But that's just my perspective. Cheers!</t>
  </si>
  <si>
    <t>I love watching each video you put out and learning new shit.</t>
  </si>
  <si>
    <t>Collective responsibility is BULLSHIT. It's just an excuse for controlling people.</t>
  </si>
  <si>
    <t>Individuality is the basis for a moral society. Collectivism is wrong.</t>
  </si>
  <si>
    <t>This is why bullying should not be taken away from us. When we see our friends get fat we need to make fun of them so they won't kill themselves over being depressed about it.</t>
  </si>
  <si>
    <t>If you find yourself grouped with the large yellow dots you will be sent to camp and it won't be fat camp.</t>
  </si>
  <si>
    <t>oh you crazy people</t>
  </si>
  <si>
    <t>Great, now I have something good to watch.</t>
  </si>
  <si>
    <t>like Christians?</t>
  </si>
  <si>
    <t>I just clicked on the title to 'dislike' it. Why do SOME people assume EVERBODY follows others. I DON'T.</t>
  </si>
  <si>
    <t>I love these hour long lectures, they're just as long as a TV show and more informative too! ^.^</t>
  </si>
  <si>
    <t>I'm going to study study Sociology next year and this has only increased my interest. Thank you very much, Bigthink!</t>
  </si>
  <si>
    <t>Epic 1 hour video I've watched from start to end. Amazing.</t>
  </si>
  <si>
    <t>lol What a rebel. Ahem: Look out guys, we've got a bad-ass over here!</t>
  </si>
  <si>
    <t>In the words of George Carlin: "Adam Smith's invisible hand, sometimes, extends the middle digit."</t>
  </si>
  <si>
    <t>haha, owned :P</t>
  </si>
  <si>
    <t>big think is the best shit ever yo!!!!!!!!!!!!!!! all i do is burn 1 and watch lol</t>
  </si>
  <si>
    <t>you are right! I wonder why is this marked as spam? maybe some sociology and psychological youtuber behavior involved?</t>
  </si>
  <si>
    <t>I think that he's mad because he's in the wrong field of study :p</t>
  </si>
  <si>
    <t>I don´t smoke becuase i imitate people...I smoke because i get to know the product because of society and was available, and then i was sick of my life and take this little path. I would never try drugs or become fat because my friends are fat, is so stupid ^_^. And i probably have few to none friend just cause i don´t like what i get on the friend market :P</t>
  </si>
  <si>
    <t>Almost sound like that movie Good Will Hunting ^_^ I love that dude thoughts and perspective about the world.</t>
  </si>
  <si>
    <t>We need to nuke that social network for the greater good...</t>
  </si>
  <si>
    <t>They may have paid for college for that degree, not just to learn.</t>
  </si>
  <si>
    <t>Something seems to be odd with the subtitles</t>
  </si>
  <si>
    <t>DAMMIT! I already speak english, so these words are all familiar &gt;:(</t>
  </si>
  <si>
    <t>I have a sudden compulsion to go get muffins and beer now...</t>
  </si>
  <si>
    <t>Παμε ρε ελλαδαρααααα</t>
  </si>
  <si>
    <t>University's do an excellent job of teaching these skills... the problem comes from students who dont engage...our prof's are better than ever but students dont care to learn.. usually because they are attending for the wrong reasons.</t>
  </si>
  <si>
    <t>go to MIT Opencourseware homepage, section Engineering*</t>
  </si>
  <si>
    <t>Doesn't it mean socialism is good? Why are fighting it?</t>
  </si>
  <si>
    <t>Your wireless is selling your information for profit.</t>
  </si>
  <si>
    <t>awesome</t>
  </si>
  <si>
    <t>Thank you bigthink for an actual lecture. The sound bites are cool, but this is so much better!</t>
  </si>
  <si>
    <t>I would happily watch a video like that on the basics of electric engineering. I'm about to get my diploma but it feels like I'm missing something from the big picture.</t>
  </si>
  <si>
    <t>Thanks!</t>
  </si>
  <si>
    <t>I like these BigThink lectures - it's like getting a college lecture for free.</t>
  </si>
  <si>
    <t>No, a sphere will distort the connections, particularly at the poles. A torus is the only way to have a flat image wrap around and connect with itself on all sides, evenly. Any 3D artist knows how awkward it can be to wrap a flat image around a sphere. :)</t>
  </si>
  <si>
    <t>Both a sphere and a torus will distort the image, yes, but this isn't about one being more or less distorted once mapped on the surface - the question is, which one can transition from a logical 2D grid onto a 3D surface efficiently? Peel off the surface of a globe, then lay it flat - it will distort into an odd shape and the connections will be severed. Peel off the surface of a torus and lay it flat and it will be slightly distorted, but the logical grid of connections will be intact.</t>
  </si>
  <si>
    <t>Yes, to properly understand his point you need to understand how information is displayed. He specifically makes it a point to display the information rationally, in two dimensions, then he explains how to visualize that in three dimensions. His point is the point, as it were.</t>
  </si>
  <si>
    <t>I am learning so much from this channel; new ideas, new ways to approach ideas.</t>
  </si>
  <si>
    <t>You gotta do a video like this about argumentation skills.</t>
  </si>
  <si>
    <t>When will these sociological facts propagate through to the political systems worldwide?</t>
  </si>
  <si>
    <t>This stuff is incredible.</t>
  </si>
  <si>
    <t>keep making these, Ill keep sharing them.</t>
  </si>
  <si>
    <t>Holy sh*t this is almost an hour long....</t>
  </si>
  <si>
    <t>Holon (philosophy) en.wikipedia[dot]org/wiki/Holon_%28philosophy%29</t>
  </si>
  <si>
    <t>Holon</t>
  </si>
  <si>
    <t>Or he simply seeks to express himself, to voice his opinion or be heard. Also, there is no information without interaction.</t>
  </si>
  <si>
    <t>If you think that social and cultural factors don't influence you in one way or another, you are ignorant or stupid. Your pick.</t>
  </si>
  <si>
    <t>Watch "Social Pathology" Lecture, by Peter Joseph</t>
  </si>
  <si>
    <t>I hate these things now because i want more .....</t>
  </si>
  <si>
    <t>You make a good point, but what you've said is not always true. Some people like me, don't care what others think, but we care what we think and enjoy communicating that to others sometimes. Therefore, people like me communicate for the joy of communicating regardless of whether my idea is accepted. Here's another example: sometimes I do things that I think are funny to me even though I know some people won't get it, merely for the sake of entertaining myself.</t>
  </si>
  <si>
    <t>You just clicked to dislike it... Does that mean you didn't watch the video? You judged the book by it's cover? How stupid of you.</t>
  </si>
  <si>
    <t>Lmaooo, you're probably one of those high school herbs that complain about people "labeling" you.</t>
  </si>
  <si>
    <t>Move the prompt closer to the camera so its not as obvious when speakers look at it. I'm of the belief that it distracts the viewer and takes away from the speech.</t>
  </si>
  <si>
    <t>We need your name for people like you xD (sorry if anyones offfened by that but hay its the internet)</t>
  </si>
  <si>
    <t>I study sociology. This might be the first bit of outside of the classroom reseach i doxD</t>
  </si>
  <si>
    <t>haha yeah. dont worry im getting Bs its all goooood</t>
  </si>
  <si>
    <t>good. lol</t>
  </si>
  <si>
    <t>Lol no :P</t>
  </si>
  <si>
    <t>Metohodological :D lol, error at 49:38 up to 49:50</t>
  </si>
  <si>
    <t>wow...BigThink just doesn't give up on trying to justify collectivism &amp; ignore individuality</t>
  </si>
  <si>
    <t>I don't think commenting is necessarily "seeking social acceptance." Plenty of people leave comments solely to piss off others. Some do it to leave a token that they were there (see: "FIRST!"). There are many more reasons, but these amply show the fallacy of your initial statement. Your argument failed to recognize intrinsic motives. It was locked in the autocentric (read: individualist) idea that everyone comments for the same reason you do. Sorry...had to point out the hypocrisy.</t>
  </si>
  <si>
    <t>Loving these hour lectures Big Think. Brilliant topics by brilliant people!</t>
  </si>
  <si>
    <t>You're following the others who try to not fit it. You're a conformist of non-conformists.</t>
  </si>
  <si>
    <t>half-way through this i realised it was an hour long wtf</t>
  </si>
  <si>
    <t>Sure, but no form of media will give you a degree that will help you find good work in the field.</t>
  </si>
  <si>
    <t>I couldn't agree more - I have a degree in engineering but I pursued a different career altogether. However, we have to function within society and a degree is society's way of proving expertise (I use that term very loosely) in something.</t>
  </si>
  <si>
    <t>These videos are a great way for me to practice taking notes during lectures before college.</t>
  </si>
  <si>
    <t>We don't all have a group mentality, having to be follower or leader. Surely I'm not alone in thinking this; who's with me!?!</t>
  </si>
  <si>
    <t>if he didnt want social acceptance he wouldnt speak at all well put!</t>
  </si>
  <si>
    <t>It's simple true that when you're part of any society you're not free, but you're safer and the other way around.</t>
  </si>
  <si>
    <t>Let me get this straight. You're proud of judging a video by it's title alone? Wow....that's genuinely stupid.</t>
  </si>
  <si>
    <t>"Suicide is a permanent solution to a temporary problem." I don't know who first said that, but I think it's true. I don't know why a put the knife down. I really don't. When I picked it up, I felt relieved that the pain was going to be over. Somewhere before I actually put it to my flesh I froze, and I didn't think it was a good idea anymore. I don't know why. I think I'm just lucky. Later things got better. Much better. I think I'm very lucky.</t>
  </si>
  <si>
    <t>No. Absolutely not. You grossly misunderstood. I was only lucky I didn't kill myself. My life got better through hard work and making good choices. In that regard, I haven't been lucky at all. Almost nothing went as planned, and I had to buckle down and fight to get everything I have, pushing myself right to the edge of physical and mental capacity for over a decade. My happiness isn't luck in any sense of the word. I carved it out of the bullshit miasma of my circumstance. I earned it.</t>
  </si>
  <si>
    <t>23 unhappy, ignorant bastards dislike this video, amazing.</t>
  </si>
  <si>
    <t>are you subscribed to bigthink?</t>
  </si>
  <si>
    <t>I fucking love this 1 hour segments.So good.</t>
  </si>
  <si>
    <t>DAMMIT! I already am a psychology student, so this is all familiar! &gt;:(</t>
  </si>
  <si>
    <t>You are not helping! &gt;:(</t>
  </si>
  <si>
    <t>Dammit people, YOU ARE NOT HELPING! &gt;:(</t>
  </si>
  <si>
    <t>If you're strongly interested in psychology, yes, it's worth it. You have a lot of options within the study and afterwards like clinical, social and educational psychology etc (I'm personally a neuro-psychology student) so you'll probably find something that suits you. Having a basic understanding of biology helps and ofcourse being open-minded and interpersonal. And you'll have to read A LOT!</t>
  </si>
  <si>
    <t>9/10 Troll</t>
  </si>
  <si>
    <t>I skipped class to operate on kids... lol sounds so messed up out of context</t>
  </si>
  <si>
    <t>Comparing the different assembly of carbon atoms that create graphite vs diamonds to different assemblies of social networks that create different properties is GENIUS!!!</t>
  </si>
  <si>
    <t>The answer is simple, apply mud to the wounds.</t>
  </si>
  <si>
    <t>Good video. I like how there is an increase in intellectual material on youtube.</t>
  </si>
  <si>
    <t>Trolling someone means you DO seek acceptance, you want them to engage u for it, or want a response. We piss someone off wanting them to retaliate in some form, just like people love dramas and such. Same concept</t>
  </si>
  <si>
    <t>wank wank wank blah blah wank wank</t>
  </si>
  <si>
    <t>Damn it, at the end I realized that I heard physicist and scientist stead!!</t>
  </si>
  <si>
    <t>i hope it only continues</t>
  </si>
  <si>
    <t>I'm liking these hour-long talks. Much more in-depth analysis to the usual good ideas. Keep it up, BT.</t>
  </si>
  <si>
    <t>I think it has less to do with where you were born and more with where you were raised.</t>
  </si>
  <si>
    <t>You don't know why the GG Bridge doesn't have and can't have a suicide barrier? Socially what does the GG represent to the average person, or what word comes up for the average person socially when they think of the GG Bridge. Yes, "Freedom" is the word so many come to when they think of the GG Bridge, which is one of the world's most famous land marks. This is why the GG Bridge can never have suicide barriers, and why if they tried, there would be a large outpouring of people not allowing it.</t>
  </si>
  <si>
    <t>38:35 WTF? Wow that's fantastic!</t>
  </si>
  <si>
    <t>I used to not be interested in sociology. But everything change when he used the word hyperdimensional.</t>
  </si>
  <si>
    <t>1st</t>
  </si>
  <si>
    <t>Sorry I was ten seconds faster.</t>
  </si>
  <si>
    <t>How come you need my name?</t>
  </si>
  <si>
    <t>Also that doesn't offend me, it's alright.</t>
  </si>
  <si>
    <t>One would believe that individuals would be intelligent enough not to use informal emoticons when presenting a personal attack on another YouTube member who views bigthink. I find it interesting how someone would write a comment such as yours just because I claimed I was the first to comment. I'm not going to insult your English because there is a possibility you are not present with English-Native tongue, if so you should think about improving your structure. Don't target useless comments.</t>
  </si>
  <si>
    <t>Second note: Don't respond telling me not to make a useless comment because creating useless comment &gt; targeting useless comments.</t>
  </si>
  <si>
    <t>You used an ellipses wrong at the end of your comment. I really love your comment though. I got first and I only commented first because why wouldn't I do it if I knew that the video was released literally four seconds ago (this is non-fiction). So I only did it because I had a chance.</t>
  </si>
  <si>
    <t>very enjoyable. i would love to see more psychological and sociological talks. now what would be really great to see is the sociology of crime and law. it seems rather straightforward but i would like to see what more there could be.</t>
  </si>
  <si>
    <t>I get that you are joking, but a college education is in no way equal to the content on the internet in anyway,</t>
  </si>
  <si>
    <t>Better.</t>
  </si>
  <si>
    <t>Your college experiences might be yours alone. We study critical theory at my university. Colleges do not just provide critical thinking skills in lectures, they give you access to resources, forms/debates and other networks. Experience is the key. The critical thinkers we see today that influence us all have college degrees. That stuff is around everywhere, but it's up to the individual to keep up.</t>
  </si>
  <si>
    <t>Colleges are also paces where people test their ideas, access to resources and engage with each other in an effective-fixed way. Also it can be difficult to trust many things on the net. Knowledge sharing are very much linked to the institutions. The work place requires specialization and colleges provide. The degree has become somewhat of a requirement. I agree, you don't need to go to college to be well educated, but it is a more difficult process.</t>
  </si>
  <si>
    <t>SUPER</t>
  </si>
  <si>
    <t>Psycho = psyches, mind, inner self Socios = society, large groups and its interacctions ....</t>
  </si>
  <si>
    <t>I like how literally the only other thing in this video is a podium and he never uses it</t>
  </si>
  <si>
    <t>No I still rather be D. I hate gossip. Ha</t>
  </si>
  <si>
    <t>It's got a complex. Ha.</t>
  </si>
  <si>
    <t>I think you miss his point. When you do something to piss someone off you want people to be pissed off and react to the comment. You need social reply. If no one replies or gets pissed off then they feel there comment has not done what they wanted it to do within the social network. Just because they do it to have a negative influence. They still want it to INFLUENCE society else they would not leave the comment. Therefore he wants his opinion to affect society there in taking part in society.</t>
  </si>
  <si>
    <t>So he seeks negative approval. As in he wants many people to dislike it so he is happy. You assumed that approval is always positive. But if they want people to dislike it and they do dislike it. He has got there negative approval. Attention Seeker. Also stating first is looking to show that you was the most interested and got there first. Hoping people like it and try to get there before you next time like a social challenge. And a lot people stopped this when people though it was stupid.</t>
  </si>
  <si>
    <t>Finally: I agree somewhat with the original point people don't always follow people. Personally I do what I am interested and if I like something I might do it, but if someone puts weight on I don't feel the need too. However if someone got fitter, then I might feel the need too. People generally follow what they feel is positive and socially acceptable. Smoking... not socially accepted lot people stopped doing it because of this. People generally want to be accepted by people. Empathy is why.</t>
  </si>
  <si>
    <t>When I was ten, I had a whole rugby team of friends... I also had two close friends on my street I had close friends at school... I had loads of friends when I was ten. When I went to high school I had next to no friends at high school, but I had a lot on my street. Then college I had loads friends in my area back home, and loads friends at college. Then university I had one close friend and no others and I felt like crap. In fact I always felt my best when I was getting along socially.</t>
  </si>
  <si>
    <t>She was 55 according to the dates posted.</t>
  </si>
  <si>
    <t>He said people use Myspace as a social networking sight and it made me giggle</t>
  </si>
  <si>
    <t>social network? Friends? Anyone? Forever alone :(</t>
  </si>
  <si>
    <t>I think these bigthink lectures are fantastic, but this guys says a few things (here and there) that make me suspect he's inflating his commentary with math jargon for no real communicative reason. At 31:13... why did we need a taurus? Wouldn't a sphere be more obvious? Should we really use the term 'hyper-dimensional' to describe social networks? Or is this just going to intimidate people who are new to the subject for no real reason?</t>
  </si>
  <si>
    <t>But the torus will distort a flat surface too. At least on the sphere, you can plot the network he's talking about and have it be perfectly symmetric. In the torus, the nodes on the inside will necessarily be denser than those on the outside. What's more, after pointing out that in this situation "everyone would be equi-distant from the edge", he just drops that hypothetical and moves on to the next idea. What is important about this equi-distant style network that was worth mentioning?</t>
  </si>
  <si>
    <t>You do not literally have to take a flat rectangular surface and lay it on another curved surface to make his point. You just have to plot a set of equidistant nodes on a curved surface. For example, the points on an icosahedron will accomplish this on the surface of a sphere -- all points will have an equal number of neighbors with equal closeness. I think this is impossible on a torus, although proving that it's impossible would be tricky. If it's not impossible, it's certainly not intuitive.</t>
  </si>
  <si>
    <t>On second thought, I think I can prove that it's impossible.</t>
  </si>
  <si>
    <t>A few things: 1. He never actually plots the info in three dimensions. 31:14 "two dimensional" does not always mean "flat". The surface of a torus is still two dimensional. It encloses space in a third dimension, but that space is clearly not populated by the information. Both the lattice and the torus surface are two-dimensional. 2. His point was about a network whose nodes are equi-distant on a surface that wraps around itself. This is easily representable on a sphere, but not on a torus.</t>
  </si>
  <si>
    <t>3. Thank you for remaining civil during a difference of opinion over the internet.</t>
  </si>
  <si>
    <t>16:30 -- a network is structured as a group of nodes and one-dimensional ties. This is not a hyper-dimensional structure, since it occupies a maximum of three dimensions of space.</t>
  </si>
  <si>
    <t>Yes, you definitely CAN make a hypercube with points and lines. But you don't NEED to make a hypercube to plot a bunch of points and lines, which is all a network is. It's totally unnecessary and just adds jargon-y language to something simple for no reason. It's like making a simple graph of something ... like 'y vs. x', and saying "yeah, it totally makes sense to plot that 1-dimensional line in the 17th spacial dimension and call it a hyper-graph." No value added.</t>
  </si>
  <si>
    <t>Personally I don't see what patterns become clear by asking the reader to imagine a fourth or fifth spacial dimension so that I can plot some of the nodes in them when I could just as easily plot them in 3-space, but I can agree to disagree.</t>
  </si>
  <si>
    <t>Fair enough. Maybe you can explain what I'm mixing up: you say that graphing social networks hyper-dimensionally would make certain patterns clear -- can you give me an example?</t>
  </si>
  <si>
    <t>Oh, okay. Here are some examples of social network plots in 2D and flattened 3D with clear explanations not requiring any extra-spacial dimensions: 16:07, 17:57, 18:07, 18:29, 19:16, 31:13, 31:22, 32:05, 36:05.</t>
  </si>
  <si>
    <t>You're people! :) But you're right -- I'm on my way to a Head of the Charles party in Harvard with my girlfriend, so I'll have to end our conversation. Thanks for not resorting to name-calling during a disagreement on the internet!</t>
  </si>
  <si>
    <t>is it weird that I have watched this 3 times already? I feel that I watch it again and again, I see information clearer and listen something different each time</t>
  </si>
  <si>
    <t>he he.... 'dike'</t>
  </si>
  <si>
    <t>/watch?v=6fiFcj3ILeo&amp;feature=g-user-u</t>
  </si>
  <si>
    <t>These videos are so Perfect! Keep making them!</t>
  </si>
  <si>
    <t>by pointing out his little quest of social acceptance you've done the same thing as him and so did i and anybody that corrects me will also partake in this little paradox,so don't judge everyone likes to be accepted regardless if you admit it or not</t>
  </si>
  <si>
    <t>sorry English is second my language,well why are you pointing out the obvious seems a little stupid at least in the sense that your doing the exact same thing, maybe i just wanted to point out the irony of it lol</t>
  </si>
  <si>
    <t>well at the time that i posted the first reply you did not say or imply that you were exempt as you say from the condition so i went ahead and inferred it because why would you knowingly say what you said all the while knowing you were following in his foot steps, to simplify you pointed out his error i pointed out yours, not implying it was an error k (:</t>
  </si>
  <si>
    <t>more power apologetics. state interventions are not optimal solutions to any problem. social concern ought translate to voluntary philanthropic solutions</t>
  </si>
  <si>
    <t>MORE MORE MORE MORE MORE MORE MORE OF THESE VIDEOS!!!!!! THUMBS UP!</t>
  </si>
  <si>
    <t>we're way smarter than most people</t>
  </si>
  <si>
    <t>one would think that these kind of videos are viewed by individuals that are smart enough to not care about stating that they were first to comment :D But that just proves that i need to study sociology to understand that it is not the case :D</t>
  </si>
  <si>
    <t>Personally i find it very sad that you interpreted my observation as a "personal attack" even though i clearly expressed that you inspired me to study human behavior more. Could as well see my gratitude instead. Makes me wonder if you are used to "personal attacks" directed at you... must be related to your Hitlers profile picture... P.S. FYI the "informal emoticons" meaning is "happy" - it was deliberately used to express my happiness caused by your unusual behavior that inspired me to study.</t>
  </si>
  <si>
    <t>Golden Gate Bridge Authority should be ashamed, worrying about how their bridge looks being more important than saving thousands of lives. I am a photographer, the GG bridge is very pretty, looks great as a red bridge contrasting against the blue sky, white clouds, Marin headlands, green landscape, etc. But still, a guard or net would save lives and the bridge would still look great.</t>
  </si>
  <si>
    <t>Do you really think that a simple grate would save thousands of lives? People would surely find some other ways after being unsuccessful on the Golden Gate bridge. Like jumping of some skyscraper would become an option.</t>
  </si>
  <si>
    <t>Big Think is the best.</t>
  </si>
  <si>
    <t>Wow, Dr Christakis you blew my mind away! So the fact that i'm posting a comment has been predetermined by the structure of my current existence. This truly has been a deep and profound experience. I hope you continue these online lectures. I just purchased your book "connected" and assuming it's in the same style as this video cast, I shall continue this amazing experience.</t>
  </si>
  <si>
    <t>whats the difference between sociology and psychology?</t>
  </si>
  <si>
    <t>thanks, I think social psychology would be my favourite branch to study</t>
  </si>
  <si>
    <t>obesity is a epidemic O-o......</t>
  </si>
  <si>
    <t>I'm 15 and I had no idea of the things he was talking about before he educated me. I feel so much smarter being subscribed to BigThink</t>
  </si>
  <si>
    <t>Great video!!! Sadly posting and sharing such videos on FB is not considered "cool" by the majority of people and views and interest will remain low for the foreseeable future :(</t>
  </si>
  <si>
    <t>Guys, you're really fast.</t>
  </si>
  <si>
    <t>DAMMIT! I don't speak English, so these words are not familiar &gt;:(</t>
  </si>
  <si>
    <t>Great video!</t>
  </si>
  <si>
    <t>Suicide intervention, by unsuspected individuals or in the case of the Golden Gate Bridge, a safety net, may help reduce suicide rate because it gives people a chance to 'step back' and rethink their action at the very last critical moment. A suicide barrier is ineffective in preventing suicide in the sense that an acutely depressed person might just opt for another bridge or tall building instead. The barrier is more effective in preventing suicidal person from damaging the image of a building</t>
  </si>
  <si>
    <t>A great video for thoughts nonetheless.</t>
  </si>
  <si>
    <t>What do you do to make it your hobby?</t>
  </si>
  <si>
    <t>If any of them would have mentioned they were going to kill themselves, society would have stopped them.</t>
  </si>
  <si>
    <t>Dope video!</t>
  </si>
  <si>
    <t>P.B. is a social capital.</t>
  </si>
  <si>
    <t>This guy for president</t>
  </si>
  <si>
    <t>11:00 a reason for suicide is, that people can end up in a negative thinking spiral. Once they decide to jump, that negative spiral is viewed from the outside, as that what it is, and thus actually understandable and fixable. in other words, a sort of virtual suicide can help to relativize the current problem as solvable and create a new perspective that gives tools to overcome the current situation.</t>
  </si>
  <si>
    <t>28:20 Allan Watts: Trees are appling. Rocks are peopleing.</t>
  </si>
  <si>
    <t>well, as a social group, collectively, why aren't Americans making a decision to improve the quality of food they eat?</t>
  </si>
  <si>
    <t>This was so interesting. Thank you! I think sociology might become my new hobby...</t>
  </si>
  <si>
    <t>Hey, I appreciate your comment. I just want to point out that I'm not picking on Americans, I was responding to a previous commenter who was talking about "what people eat" being a factor in US obesity. So I just thought from a sociological perspective the question might be why society is allowing for these changes. But that question could apply to any society with any issue, probably not even just food.</t>
  </si>
  <si>
    <t>lol, good question. I guess that for me means I'll be reading about it and looking up more videos and seeking out other people who are interested so that I can talk to them about it. Maybe even take a class.</t>
  </si>
  <si>
    <t>I don't think lectures can be any better than this</t>
  </si>
  <si>
    <t>I already am a Sociology student, yay! :D</t>
  </si>
  <si>
    <t>Beautiful video!!!!</t>
  </si>
  <si>
    <t>28:02 leviathan ftw</t>
  </si>
  <si>
    <t>Yay!</t>
  </si>
  <si>
    <t>Im afraid that if i watch too many of these vidual lectures i wont be able to appreciate a normal lecture</t>
  </si>
  <si>
    <t>A bit over a couple hundred years ago, a Jew came to my country, he gave way to enslavement of both the body and soul of my people. -a Mexican citizen.</t>
  </si>
  <si>
    <t>Meant to say 500</t>
  </si>
  <si>
    <t>Fuck can you imagine how beautiful it is. Some fundemental physical properties of sub atomic particles determine the chemical properties of DNA, which deterines the biological properties of organisms, which determine the psycological properties of people, which determines the massive sociological life like networks why is everthing so bautiful</t>
  </si>
  <si>
    <t>...what</t>
  </si>
  <si>
    <t>Networking is really very important and it has influence on depression and because of it, on the suicide and even on obesity .BUT OBESITY is especially in the USA is caused from the bad quality of food , I mean food is genetically engineered and apart this the amount of calories in the ration is increased .So WHY and HOW MUCH ppl eat is conditioned from social factors but WHAT they eat is biological factor .So it must be considered while examination this issue.</t>
  </si>
  <si>
    <t>Hmm actually its no question for me :) cause I'm not living in US , But quality of food is big problem all over the world , cause today everywhere genetically engineered food is on the market and it's very bad for human organism. agree, that Americans ,as society they can require to improve quality of the food, but for that first of all they have to realize what they are eating , than gather and take some action .</t>
  </si>
  <si>
    <t>...But in the country like US , where advertisements rocks everywhere its not easy :/</t>
  </si>
  <si>
    <t>Me neither ... and to gather around one specific goal is hard in every country not only in US . I just meant that consolidate for this specific problem ( Food quality , cause I think vegetable , fruit and such kind of stuff in US is mostly artificial species) while there are so many adds is little bit hard cause at first society needs to realize that there is a problem. and this was my answer to the question -why society is allowing for these changes .</t>
  </si>
  <si>
    <t>thanks for comment :) interesting conversation:)</t>
  </si>
  <si>
    <t>who cares</t>
  </si>
  <si>
    <t>Judaism is benign, has been for thousands of years. Take your predjudice somewhere else, or at least do some impartial research both ways. It doesn't take much to realise that the threat of fundamental Islam is far and away more real than your concerns over 'Jewish Control'. Jews are individuals more or less working for themselves, not for a Jewish Agenda. They appreciate science and reason and (largely) treat other humans with respect. They value knowledge, hence the powerful positions.</t>
  </si>
  <si>
    <t>Dude, double space your sentences more. Might make your points less ridiculous. 'My explanation is lacking.' Look man, if you can't figure out that smarter people, people who value knowledge and have good work ethic get better jobs in more powerful positions, then you have a lot to figure out before you go around slandering a population so denigrated by waves of oppression that it is a miracle they are still around to bah any mitzvah's. America needs to blame itself, not its minorities. ffs</t>
  </si>
  <si>
    <t>Come on man, Jews do not control the bloody media. What I hear when someone makes that argument is: Jew have (as an ethnic group!) conspired to control the media. The problem with many (But not all) Jews is that they have turned a religion into a race, Christian distrust and hatred of the Jews during the middle-ages has a lot to do with this as well. But the evidence for this argument is augmented when you observe the way Muslims act today. They treat their religion as though it was an ethnicity</t>
  </si>
  <si>
    <t>it's sad that i find this incredibly boring given that this is one of the majors i'm taking..</t>
  </si>
  <si>
    <t>...and how you were raised*</t>
  </si>
  <si>
    <t>everytime a professor of floating university ends its lecture and says "thank you", it makes me happy and feel like a better person</t>
  </si>
  <si>
    <t>nurture not nature</t>
  </si>
  <si>
    <t>man that is a pimp ass blazer.</t>
  </si>
  <si>
    <t>i feel smarter by listening to this while i sleep</t>
  </si>
  <si>
    <t>This video makes me wanna kill myself</t>
  </si>
  <si>
    <t>Actually, that guy was greatly influenced in his decision by the effect his disease would have on those around him. That's the whole point.. the rationalization of his decision is mostly social in nature. He specifically states that he has NOT given up, he just doesn't want to be a burden. So the question remains, would he have killed himself if his disease hadn't represented a burden for the people he loved? Or was this simply a rationalization, masking egoistic motivation?</t>
  </si>
  <si>
    <t>well the advantage of youtube is that you can pause the video, or jump to any point in it whenever you want.</t>
  </si>
  <si>
    <t>Interesting video! This is an invitation to see an artist theory on the physics of light and time! This theory is based on just two postulates 1. Is that the quantum wave particle function Ψ or probability function represents the forward passage of time itself 2. Is that Heisenberg’s Uncertainty Principle ∆×∆p×≥h/4π that is formed by the w-function is the same uncertainty we have with any future event within our own ref-frame that we can interact with turning the possible into the actual!</t>
  </si>
  <si>
    <t>yeah, i'm pretty sure the guy with aids who wrote the letter didn't think "oh wait! i can live with aids!" the second he jumped. i think its really unlikely a social help would've changed his mind B/C of the reasons why he did it. that other boy's reason was "no one likes me, and life is hard." so it's much easier to see a guy like that change his mind.</t>
  </si>
  <si>
    <t>yeah i understand all that. that's not what i was commenting about at all.</t>
  </si>
  <si>
    <t>Yes, social structuring is what will make the difference to improve society and eliminate problem which the average person is presented with like getting an personally interesting education when impovished when subject or sex is resented by folks, or skills, to make a sustaining dollar, or involvement through life in society, religion clash, being a women (no money for child bearing job that is necessary, thus imposed on by source) (and, being an authority, or a different nationality rips.</t>
  </si>
  <si>
    <t>No. That's just physics.</t>
  </si>
  <si>
    <t>What the fuck!!! This video is INSANE!!! Reading suicide notes, and then saying how long it takes to hit the water??? This guy is NUTTTTSSSSS!!!!!!</t>
  </si>
  <si>
    <t>TRIGGER WARNING: Suicide</t>
  </si>
  <si>
    <t>Good insights</t>
  </si>
  <si>
    <t>why would you put anti-suicide rails on a bridge? that is just stupid. A) it reminds EVERYBODY of suicide who is looking at this bridge. B) it ruins the view (ever been on the eiffeltower? reaaaaly fun to look on paris through fine-webbed fences). C) if people want to kill themselves, they kill themselves. they dont care about a fence. D) if an individual decides to jump, for god sakes let him! don't cut off his choice of an exit.</t>
  </si>
  <si>
    <t>What has one to do with the other? Your point is completely unrelated to my statement.</t>
  </si>
  <si>
    <t>btw: Just because Schopenhauer said so doesn't make it the ultimate truth.</t>
  </si>
  <si>
    <t>@Marko Kraguljac are you serious? i talk about suicide and you pick up single words to make a point for free will? gees, you must be really bored.</t>
  </si>
  <si>
    <t>you could appreciate normal lectures before? o_O</t>
  </si>
  <si>
    <t>There is no free will. As with every other "choice", postponing has a high chance of modifying final outcome. Its like breathing deeply after you got insulted instead of attacking back. Still, there is no free will and all options are completely determined by your previous *living experience*. You will not resort to deep breathing unless you heard of it before or experienced it yourself by chance. Same is with majority of "decisions" to commit suicide.</t>
  </si>
  <si>
    <t>It is related to your points C and D. At least according to what you wrote in these points you take "free" will seriously, as if it exists. Concept of free will is a cop-out born out of history and ignorance and still serves as main pillar of our culture. Leaving people to their own ways in less serious situations is debatable and probably right but suicide is matter of life and death and its very important to postpone attempts, especially with depressed youth. How its done is another topic.</t>
  </si>
  <si>
    <t>Am I understanding you right that personal belief at any precise moment is absolute alpha and omega and that society cannot have any role in that matter? If its not it, please rephrase it.</t>
  </si>
  <si>
    <t>I dont find these matters so trivial even from afar. Ad hominem wont get us anywhere.</t>
  </si>
  <si>
    <t>Anything novel and unknown is initially frightening and/or depressing.. until you learn more about it. As for free will, nothing changes for the worse once you really understand that it doesnt exist.. you become saner and better understand the world of which you are integral part. As I said, I find this critically important and far from trivial.</t>
  </si>
  <si>
    <t>I read your other parallel comment and will answer to both here. Concept of free will was misused throughout history as a cop-out for all sorts of violence and injustice, frequently as a result of ignorance or lack of material means. An example: There is no food for everyone? Thats god's will or some deficiency of those who will starve. Some people have 10,000,000 times bigger income than someone else? Thats their own personal productivity or incompetence of poorly payed. Continued&gt;</t>
  </si>
  <si>
    <t>Continued&gt; Its all a string of false justifications of material and social realities. Or take this: Someone killed. They are evil! There is no explanation of *existing* deep causality because he has "free will" etc Realizing that we do not have free will factually empowers us.. but it needs time to understand how.. and in the meantime, how you feel about it is not determined by external factors but how your body functions. You can be blissful in worst circumstances or miserable in best. Cont2&gt;</t>
  </si>
  <si>
    <t>Cont2&gt; I highly recommend you check out Sadhguru Jaggi Vasudev. Especially his talks about body and mind, happiness, religion, "destiny", "god" etc. I am not obsessed with gurus but this guy knows what he's talking about, 99% of the time.</t>
  </si>
  <si>
    <t>Have you read my remaining two comments chained to the one you answered to?</t>
  </si>
  <si>
    <t>Free will or no free will, if a person believes that every decision they make out of all the decisions they cognitively realize are possible will help them achieve what they think as "good" in that moment than that in itself should count out the notion of no free will when making choices because absolutely no body thinks about that when in the moment of making a decision. That, and where you're from/how you were raised has never limited anyone in doing anything that has ever happened.</t>
  </si>
  <si>
    <t>No free will is a depressing thought for creatures who can't actualize this notion in their act of existence.</t>
  </si>
  <si>
    <t>Good catch, my last sentence is worded incorrectly. Society definitely plays a role. It's basically your conditioning, but at a certain point people have proven to be able to rationalize past such barriers, and come to higher insights on what is "good" and "bad" about not just only that society, but humanity in general. This being the case, and seeing as you understand my point (see your other post) about no free will not really affecting our capability of choice, isn't it best to call it free?</t>
  </si>
  <si>
    <t>I agree with what you are saying, and I agree that science proves there is no free will. I am aware of this, but do you believe that if this trend continues we will be fully aware of our own limits while in everything we do? And if so, isn't that depressing since then we will feel just as limited as the nature we have discovered below us? I have no idea. I'm also not lobbying to stop research. Science is neither good nor bad. Our intellect is the potentiality that makes its use an actuality.</t>
  </si>
  <si>
    <t>You claim here that everyone who believes in free will automatically claims it's God's will? Where do you get that from? Also, in the above post, you claim that someone who believes free will isn't searching for the cause of things, well, that is what a philosopher is, and a psychologist. Not everyone believes in those things. I do, however, undserstand your control over your own mind with the weather example. It stems from trying to find the good in everything. Do you equate that to science?</t>
  </si>
  <si>
    <t>Yes. I think I might need clarification on your first continued second block starting with how you feel about it---to the end. Are you saying to attain this you need to have control over your mind? Is that what you mean by internal bodily functions, and the tie in with weather?</t>
  </si>
  <si>
    <t>ETHICAL RULES ... OUR MINDS HAVE NOT CHANGED ... so true ... INDIVIDUALS DO NOT WANT TO CHANGE ... EMBEDDED IN LEARNING FROM DOGMAS / NO QUESTIONING 'HOW/WHY/WHAT ... Changing 'habits' of learning ... graduating from 'fiction to nonfiction' ... stuck with relg-military-bully MINDset ... philosophy that prevails inner psyches ... ehhh</t>
  </si>
  <si>
    <t>Ah, the Internet is like free schooling, that you can do and study whenever you choose and how much. I kind of however found this video hard to follow, not because I could understand it but hard to keep my attention, too many words (and fast) for simple ideas or points made. Needs more pauses on major points between sentences. I kind of like the lectures in general though, the only thing I hate is the time I have left after spend much on youtube vids of this sort and politics.</t>
  </si>
  <si>
    <t>I prefer not to spend all day on youtube especially trying to analyze very few videos, if you understand. It can tend to easily be a bad habit of spending extra unintended hours on youtube watching videos on a binge and tangent. Regardless, It's easier to understand things when you hear them in sequence, and as I said some parts he was just saying a lot of words fast, rather than few, meaningful and with pause. Not at all do I think him or the video is bad.</t>
  </si>
  <si>
    <t>Edvard Bernays used group psychology to advocate smoking to women as a symbol of "liberation". Bernays also started the post-modern Jewish cultural movement to control the media and use it to shape society to their liking. Search for Edvard Bernays for the whole story. Artificial manipulation of the masses is sick. Let people live their lives.</t>
  </si>
  <si>
    <t>Sadly, there are probably infinitely more resources devoted towards collecting (and using) these data for the purpose of commercial marketing rather than solving social problems.</t>
  </si>
  <si>
    <t>oooh so where i'm located in a social network depends on my Jeans...</t>
  </si>
  <si>
    <t>Not knowing much about Sociology, this is exactly what I was looking for. Nicely done Nicholas Christakis.</t>
  </si>
  <si>
    <t>It's gets even more beautiful and amazing when you realize and start to see how those physical, chemical, biological, psychological and sociological properties are all interdependent of one another. That we as individuals and society effect and shape our environment and it in return shapes us as part of a continuous and reciprocal cycle</t>
  </si>
  <si>
    <t>5:56 - 11:10 Great this will help me when I have to write my note,</t>
  </si>
  <si>
    <t>bautiful lol</t>
  </si>
  <si>
    <t>Honestly I wish I had the money and brains to go to Harvard I don't care if this guy is a card carrying skull and bones member I wish I could be in his class. But I have to spend the rest of the coming Winter freezing in Canada.</t>
  </si>
  <si>
    <t>Genius! perfectly done Nicholas chris. !!!</t>
  </si>
  <si>
    <t>More! More! I love these lectures!</t>
  </si>
  <si>
    <t>Idk, man. I don't think I'd go out and eat muffins and beer, even if my best friend was down.</t>
  </si>
  <si>
    <t>You need not worry, watching these lectures sparks new interests and passions that may improve your life. Keep expanding your mind!</t>
  </si>
  <si>
    <t>can't wait to start studying psychology and sociology at uni these guys are awesome</t>
  </si>
  <si>
    <t>DO YOU EVEN SCIENCE BRO'?</t>
  </si>
  <si>
    <t>Pls be critical to the policial ideology that this video produce. *People who kill themself was borned to do so. *People are borned to be rich and succeful in networks while the rest.. nah. /its extra intresting that he jumped over the sociology that is poststructural(modern).</t>
  </si>
  <si>
    <t>but why does that matter?</t>
  </si>
  <si>
    <t>i agree with u elvisitor</t>
  </si>
  <si>
    <t>You speak of Jews as one unit and @winterviews, you mention "the threat of fundamental Islam" (I interpret it) as one also... My view on this, is that it will always be very few persons within these groups that are a threat and/or has the knowledge that you mention. See the persons not the groups, in problems, but maybe see the groups as a solution to the problems... Just a thought.</t>
  </si>
  <si>
    <t>I saw now I quoted you hansson2000, that was not my intention =)</t>
  </si>
  <si>
    <t>from about 40:00 minutes(or so) and onward I begun to think about the SOPA and how the public good of information must not be censored ... When you censor information no matter what it may be about or, capable of doing you block that persons ability to learn no matter what this person wishes to learn about like, how the church banned information about the sciences and labeled them dark arts. No good will come about if this act is passed.</t>
  </si>
  <si>
    <t>DO YOU EVEN THINK BRO'?</t>
  </si>
  <si>
    <t>I wonder if you spread californians across the middle us would they gain weight or make others lose it XD</t>
  </si>
  <si>
    <t>The second half of this were interesting good shit!</t>
  </si>
  <si>
    <t>take a shot every time he says "within the network".</t>
  </si>
  <si>
    <t>I do not agree at all</t>
  </si>
  <si>
    <t>Man,this is too long for today,better leave the rest for tomorrow. Appreciate the effort for making this vid.</t>
  </si>
  <si>
    <t>How does putting guards by the footpath prevents suicide? it only takes away the choice from the people to jump off the bridge? what if somebody wanted to jump off with a parachute?</t>
  </si>
  <si>
    <t>ridiculously simplified examples about social capital</t>
  </si>
  <si>
    <t>"let's go get muffins and beer" ... "it's a terrible combination but your friend suggested it, so you copy your friend's behaviour" ahahahaha I don't know why I laugh so much at this!</t>
  </si>
  <si>
    <t>When watching this lecture I just want to point out that although the idea of helping groups of people at a time sounds great, we should caution against putting us all on padded boxes just to keep us all healthy. But please do try to eliminate the poisonous and deadly environmental factors.</t>
  </si>
  <si>
    <t>youtube.com/watch?v=Hc4YP9b0HZ8 my sociology video</t>
  </si>
  <si>
    <t>thumbs up for watching the whole video.</t>
  </si>
  <si>
    <t>Lets make a giant never ending cake!</t>
  </si>
  <si>
    <t>Maybe the gratest subject in the holle show! Tks professors!</t>
  </si>
  <si>
    <t>yo lumonosity, fuckoff. everyone knows you dont work</t>
  </si>
  <si>
    <t>So...did you solve the obesity problem?!</t>
  </si>
  <si>
    <t>can any one tell me?</t>
  </si>
  <si>
    <t>I can't believe the phrase "groupthink" was never used in this awesome lecture.....that's all I have.</t>
  </si>
  <si>
    <t>Grrrrr thats not just England -.-</t>
  </si>
  <si>
    <t>Moss is conscious, bro. Woah. *brain fart*</t>
  </si>
  <si>
    <t>Moss didn't appreciate that comment.</t>
  </si>
  <si>
    <t>Ssh! The moss is trying to sleep and you're, like, being totally rude and waking him up.</t>
  </si>
  <si>
    <t>On obesity, Gary Taubes has a fantastic video on why obesity is much more rampant today than the past. It is because the artificial and unnatural additives in our foods which are there to make food cheaper.</t>
  </si>
  <si>
    <t>It's not simple. See, different races have slightly different metabolism. Ever notice how you don't see very many obese Asians? Anglo-saxon bodies process carbohydrates differently. Furthermore, simply being obese does not automatically make you more unhealthy than someone at the "correct" weight. Being skinny means shit if you don't exercise, which also by itself doesn't mean shit. But eating healthy is hard, because bad food is cheap food. Who's fault is that? NIXON. Simple enough?</t>
  </si>
  <si>
    <t>I really don't think so. The politically correct nature of modern western culture doesn't allow for differences between races. This is such a dangerous mindset as doesn't allow us to properly research real differences. People are different, and it's stupid to not see that.</t>
  </si>
  <si>
    <t>39:40 - That is NOT a map of "England" - that is a map of Great Britain! (mutter mutter grumble mumble)</t>
  </si>
  <si>
    <t>yes and your grand ma could have told you everything you've just said in 5 mins.</t>
  </si>
  <si>
    <t>Very interesting, but it is a very materialistic view on society and people. The views of Jung on the "collective subconscious" are also very interesting, and put the emphasis on the spiritual side of people/world.</t>
  </si>
  <si>
    <t>Google is actively engaging in Social Pathological Practices and Socialization of Pragration or Progration . . . yes its a word, to describe increasing levels of antisocial behavior.</t>
  </si>
  <si>
    <t>Someone Please . . . theoretical (T) practical (P) skills towards the performance of the new job, but also satisfy needs of (I) interaction or TPI-theory aka Induction_Training . . . this Guy ! ! !</t>
  </si>
  <si>
    <t>Ouroboros or Uroborus Serpent biting its own tail is first seen as early as 1600 years BC in Egypt or Self Destruction Training</t>
  </si>
  <si>
    <t>A re xristakh! Pes ta!</t>
  </si>
  <si>
    <t>why did i go to university and i can learn from youtube</t>
  </si>
  <si>
    <t>Was i the only one that noticed Nicholas' hand motion threw out the whole video.</t>
  </si>
  <si>
    <t>I see. So Sociology doesn't have to be anti-scientific, post-modernist obfuscation.</t>
  </si>
  <si>
    <t>This is awesome</t>
  </si>
  <si>
    <t>ok i think i will watch this video at least five times.</t>
  </si>
  <si>
    <t>It's okay, I already can't appreciate a normal lecture.</t>
  </si>
  <si>
    <t>These lectures are much more interesting than anything anybody with a degree ever tried to teach me. I'd say I've probably learned more in two months than I have in 4 years of high school and 1 and 1/2 years of college. In the next two months, I'll probably have learned more than I have in my whole school life.</t>
  </si>
  <si>
    <t>Good point.</t>
  </si>
  <si>
    <t>You wouldn't have been able to understand the concepts from these videos without all that education</t>
  </si>
  <si>
    <t>1.10416666666667</t>
  </si>
  <si>
    <t>1.63472222222222</t>
  </si>
  <si>
    <t>youtube is just a giant advertisment now</t>
  </si>
  <si>
    <t>51 people are obese and suicidal</t>
  </si>
  <si>
    <t>Methodological Holism brought me here!</t>
  </si>
  <si>
    <t>my libertarian senses are tingling!</t>
  </si>
  <si>
    <t>when he started to slosh around, i lost all composure.</t>
  </si>
  <si>
    <t>How does one assume from the fact that some of the 26/1200 people wanted to live and survived their suicide attempt that suicide is acute and crisis driven. The study he mentions says nothing of the quality of life had by those "saved" from jumping by physically restraining them. The assertion that suicide is an acute problem is only true if one sees suicide as a problem. Obviously suicide is seen as a solution by those willing to jump. Its not your life, or problem.</t>
  </si>
  <si>
    <t>Interestingly it should be your Voluntarism tingling. The antiperverse, antimasturbation from that of statist self service.</t>
  </si>
  <si>
    <t>Recommend: Apple iPhone 5 (Latest Model) - 32GB - Black Unlocked NEW Price:$385 Samsung Galaxy S III GT-I9300 16GB White Unlocked Price:$330 Apple iPad 4th Gen 32GB Unlocked Wi-Fi+4G 9.7in White Price:$390 LED 3D HDTV: Panasonic 65-inch 3D LED HDTV Price: $460 Apple MB543LL/A MacBook Price: $350 All-in-One PCs：Apple MB417LL/A iMac w/ 20" display desktop Price:$320 Canon EOS 60D Digital SLR Camera 50mm 18-55mm Price:$360 &gt;&gt;&gt;&gt;&gt;&gt;&gt;&gt;&gt;&gt;&gt;&gt;&gt;&gt;&gt;&gt;&gt;&gt;&gt;&gt;&gt; Purchase online Website is: FUUshop.com</t>
  </si>
  <si>
    <t>Wait.. so this guy was only in his first year of med school, and he was cutting class to operate on children? Anyone else catch this?</t>
  </si>
  <si>
    <t>At Ruttie, the problem is thinking that it's one or the other. Yes, people make choices,, but they're burdened with having to participate in social structures in order to get needed resources. Yes, it's naive to assume people are obese ONLY because of social structure, but it's equally naive to assume that they are based ONLY in cognition. Giddens' structuration does a nice job of framing this dilemma of agency and structure. Bit dense to squeeze into a YT comment.</t>
  </si>
  <si>
    <t>I want muffins and beer now. Damn you Christakis and your social contagions!</t>
  </si>
  <si>
    <t>These movies are amazing. I found myself so confounded observing my pal change from being a loser to a ladies man. He began getting women overnight. He acted as if it was standard for a little bit. Then he explained it to me when he was wasted. Turns out he uses the Jake Ayres Master Attraction Formula. Google it if you'd like to know about it... He's on a date today with a beautiful girl... Lucky dick!</t>
  </si>
  <si>
    <t>This is one of the best lecture i've ever heard, for sociology. 2 thumbs up! \</t>
  </si>
  <si>
    <t>He's smart, he should know that the map that was shown wasn't just England. Wales and Scotland are a thing too...</t>
  </si>
  <si>
    <t>"It took us a WHOLE day". That's not so long in the scheme of things...</t>
  </si>
  <si>
    <t>Great contribution to social epidemiology!!!!!!</t>
  </si>
  <si>
    <t>Great contribution to social epidemiology</t>
  </si>
  <si>
    <t>interesting. cant believe i just watched this at 2am</t>
  </si>
  <si>
    <t>You guys should check out this EXTRAORDINARY website called FIREPA.COM . You can make money online and start working from home today as I am! I am making over $3,000+ per month at FIREPA.COM ! Visit Firepa.com and check it out! The measure arranges the fire. The coal depicts the linen. When does the servant track the rambunctious sand?</t>
  </si>
  <si>
    <t>Im watching it at 5am</t>
  </si>
  <si>
    <t>ASIA FOR THE ASIANS, AFRICA FOR THE AFRICANS, WHITE COUNTRIES FOR EVERYBODY!?</t>
  </si>
  <si>
    <t>Japan is a very nice, rich country. Tens of millions of Africans would love to move there. But Anti-Whites don't make them open up. If White people make the best countries, then why do we want to turn them non-White?</t>
  </si>
  <si>
    <t>White people have the best countries, why would anyone want to go anywhere else but a white country</t>
  </si>
  <si>
    <t>r u quoting Euclid?</t>
  </si>
  <si>
    <t>Im not sure what you are trying to say 1. anti- whites don't make what open up 2. what do you mean by open up 3. I don't think anyone wants to turn any countries non-white, nobody gives a shit if there black or white</t>
  </si>
  <si>
    <t>&gt;&gt;&gt;&gt;&gt;THIS BROUGHT IN $710,000 IN 28 DAYS!&lt;&lt;&lt;&lt;&lt; MONEY.CASHCOWCLOUD. COM</t>
  </si>
  <si>
    <t>the whole is more than the sum of its parts. I don't like this quote. let s say you are a normal person, which means in our society that you are slightly overweight. if you could ( in theory ) remove the fat to a big part, you would have the same person, who can do exactly the same things, and you have a huge chunk of energy in form of the fat. the quote: the whole is more than the sum of its parts is never right. but if the parts are not in perfect order for the designed purpose it s wrong</t>
  </si>
  <si>
    <t>no i was saying what i thought about this quote....... if euclid thinks the same than i understand how he comes to that conclusion :)</t>
  </si>
  <si>
    <t>Italian politics</t>
  </si>
  <si>
    <t>this is very interest. how i understand some aspects of profesor N.C. ideas i can concluse that strenght of very influence people does not follow number of their conections but they influence is results of their position in social structure. In other words you can know only one import person and you can have strong impact to whole society.</t>
  </si>
  <si>
    <t>That isnt begging the question.</t>
  </si>
  <si>
    <t>I thought this was amazing.</t>
  </si>
  <si>
    <t>interesting video</t>
  </si>
  <si>
    <t>This guy certainly never took a geography lesson. I was also a little disappointed that he didn't mention Elias or go on to talk perhaps more about exclusion</t>
  </si>
  <si>
    <t>He just cut to the chase.</t>
  </si>
  <si>
    <t>09:14 dark but I laughed.</t>
  </si>
  <si>
    <t>This was great, sheds light on the importance of Sociology going into the 21st century and how it will be important for matters of governance, commerce and more. Thank you Mr.Christakis!</t>
  </si>
  <si>
    <t>@33:00 if a juicy piece of gossip was circulating... C pft i would rather be A and not hear it at all</t>
  </si>
  <si>
    <t>Корисне відео про соціологію якою її бачать закордоном !!!</t>
  </si>
  <si>
    <t>This was a great introductory talk. It's interesting how other disciplines can be highly informed and influenced by sociological approaches. In archaeology, all these ideas have permeated greatly in the task to understand the patterns we observe in the archaeological record, such as the location of funerary monuments in the landscape. I learned loads! Thanks.</t>
  </si>
  <si>
    <t>We can't possibly know how many, if at all, suicides were prevented by installing nets to catch jumpers at the Eiffel Tower, etc., because there's no way to count or know how many people, if any, simply changed their plan and ended their life by another method; note that people travel to SF from the world over to end their lives.</t>
  </si>
  <si>
    <t>The suicide was an individual act. But choice? Not really, to have a choice you need to have free will first. And that, in my opinion, is a pure fiction. Sure I cannot predict how individuals will behave, becouse our actions are chaotic, but you can predict to a certain point how a mass of individuals will react if you control their environment and some of the situations they are faced by. Of course, you cannot control everything and what is happening is a self-regulating mechanism that we call culture. And yes, it can change. Either violently or gradially.</t>
  </si>
  <si>
    <t>I was studying mandarin chinese logic and they always think from large to small. Is there anybody out there who's interested in starting a humanitarian organization which would include sub types such as fraternal and sororities?</t>
  </si>
  <si>
    <t>Very interesting especially coming from a non-sociological background</t>
  </si>
  <si>
    <t>I would like Dr. Christakis' take on the sociological 'science' behind the religious influence towards corporations, policy makers/game changers that shape this society. The chart regarding interconnection for this will be the majority of 'dots' at the bottom...many tiny dots and very few larger dots on top, of course. The question is;  How is this acceptable in a democratic society?</t>
  </si>
  <si>
    <t>Yes eric ziak because you assume your the only one who thinks lyk you.so that's where you'll stay in the outside.but saying it's bad just don't complain.</t>
  </si>
  <si>
    <t>this troll said "dike" on purpose instead of "dam"</t>
  </si>
  <si>
    <t>Outstanding pitch ! Valuable distinctions articlated for people seeking to leverage the social capital for productive welfare societies of tommorow.</t>
  </si>
  <si>
    <t>Man I wish they still put these longer videos out!</t>
  </si>
  <si>
    <t>Can some professional help me for this question about CPM</t>
  </si>
  <si>
    <t>amazing video</t>
  </si>
  <si>
    <t>Of course what we do depends on what others are doing around us. You generally have to know about something to do it. You don't do stuff you don't know they are an option. Nobody reinvents the wheel everytime they want to make a car. You use what exists as knowledge. The free will comes into choosing which option you will take. As a hobby for a example. You can choose sewing, toy car collecting, snowboarding or whatever. But you cannot choose something you don't know about, i.e. have not seen somebody else do it.</t>
  </si>
  <si>
    <t>Amazing</t>
  </si>
  <si>
    <t>Completely lost it at, "Oh shit. I don't want to die." lololol</t>
  </si>
  <si>
    <t>Awesome presentation. School is in! Thank you!</t>
  </si>
  <si>
    <t>great presentation</t>
  </si>
  <si>
    <t>CHEERS FOR THE UPLOAD!</t>
  </si>
  <si>
    <t>Thank you.</t>
  </si>
  <si>
    <t>OUR BIGGEST EXCUSE IS SOCIETY, WHAT USUALLY OTHER PEOPLE DO</t>
  </si>
  <si>
    <t>REALLY GREAT, GREAT, GREAT, GREAT TALK, THANK U SO MUCH, I WOULD LIKE TO KNOW AND TO GET MORE RESOURCES WHERE I COULD LEARN AND PUT IN PRACTICE ALL THESE IDEAS COMMENTED HERE</t>
  </si>
  <si>
    <t>What about the people who kill themselves in such a way that once they have started the action they can't change their minds, some people simply have nothing more to give or take in this life and your analysis that these people who did not successfully kill themselves regretted it immediately does nothing beneficial for those people who lost loved ones who committed entirely to the process of ending their lives, these people removed the option of changing their minds and how dare you try to speak for them, as for these people jumping into rivers, I have no doubt they are very depressed but they have not committed to death there is still the potential for them to survive not the case with some other methods which you failed to explore</t>
  </si>
  <si>
    <t>except for the removal of more forests!</t>
  </si>
  <si>
    <t>28:20 I have to say that the way he talks about what essentially is patterns in society is creepy, from a goverment point of view it serves a good purpose to think about "us" as that greater organism he mentions, cause when deciding about laws and other things it matters that it should have a good effect on many. Thats just a way of simplyfing the issue though, a trick to get a good result. Never ever think of yourself as a part of big organism called society. on an individual level it makes no sense. Its a concept, not an actual real thing that exists. And just hearing him talking like that as if its all natural to him is scary to me, he needs a vacation from work.</t>
  </si>
  <si>
    <t>There are exceptions to everything, i know 2 women from muslim families where its all about their religion but they dont follow it at all. I personally have been an acception from my environment as well, none the less, good lesson. The emergance really touched me, thank you. I just dont think will should be disregarded</t>
  </si>
  <si>
    <t>Än SCHWOTZEN BILDSCHÖM HOB ISCH1</t>
  </si>
  <si>
    <t>Whoa! Mind blown!</t>
  </si>
  <si>
    <t>San Francisco is a killer, if you don't die from the AIDS you die from depression.</t>
  </si>
  <si>
    <t>These are all capitalist models, modalities found in the context of capitalism. Sociology doesn't reveal any rational or actionable items to improve, its like a subset of journalism a form of storytelling with cool graphics generated by a computer. That's why Malcolm Gladwell is a total charlatan, the things he points out as awful are actually just plots twists with data sets as a kind of character to tell stories to make enough fiat to afford to live in the West Village. Using the logic of Sociology he only writes books because society forced his 'personal agency' to buy a Pied à terre in NYC and he has to write lots of crap to generate enough book sales to live. Sociology as its presented is the study of systems of submission and domination, and the way sapiens oscillate between the two extremes. Not a fan of sociology.</t>
  </si>
  <si>
    <t>So are you from the Floating University (FU)? If so, you have any branches in Central Kansas (CK)?</t>
  </si>
  <si>
    <t>As you go through life never loose the good fiends you meet After the death of a friend, healing in a human social network</t>
  </si>
  <si>
    <t>This is an extremely fascinating introduction to the subject!</t>
  </si>
  <si>
    <t>I have 0 friend.</t>
  </si>
  <si>
    <t>the transition sound is tweaky :v</t>
  </si>
  <si>
    <t>Sorry to nitpick: at 5:11 Charlotte Perkins Gilman lived from 1860-1935, not 1880.</t>
  </si>
  <si>
    <t>0.208333333333333</t>
  </si>
  <si>
    <t>0.833333333333333</t>
  </si>
  <si>
    <t>1.04166666666667</t>
  </si>
  <si>
    <t>1.45833333333333</t>
  </si>
  <si>
    <t>0.416666666666667</t>
  </si>
  <si>
    <t>1.08333333333333</t>
  </si>
  <si>
    <t>1.41666666666667</t>
  </si>
  <si>
    <t>The words of the wise are like oxgoads, and their collected sayings are like firmly embedded nails; they have been given from one shepherd. As for anything besides these, my son, be warned: To the making of many books there is no end, and much devotion to them is wearisome to the flesh.</t>
  </si>
  <si>
    <t>Thanks for the lecture, was wonderful. and also it let me learn new vocabulary to my TOEFL test</t>
  </si>
  <si>
    <t>Wow no idea this was about suicide</t>
  </si>
  <si>
    <t>14:36-15:00</t>
  </si>
  <si>
    <t>Really good lecture</t>
  </si>
  <si>
    <t>NJRDYMIRFDADD</t>
  </si>
  <si>
    <t>One of my favority topics... I have a general down to earth youtube series on sociology that I just started. I love this topic and by no means am I as eficient as those with PhD's and such. But I graduated with my BA with honors and I have been fascinated with sociology every sense I took my first course... got my MA in psychology and would love my Phd in social psychology...</t>
  </si>
  <si>
    <t>"By changing the (social) structure, you can change the individual." ... Since when is "changing the individual" a valid or constructive goal? This presumes that some individual may decide how other individuals must "change." No thank you Mr. Christakis. If you are thinking you have some right to change others, and that is what the study of sociology is for, you are a part of a very large problem. If someone like Christakis, who appears to be a classic academic elitist, believes he has a right to change you, does he believe you have a right to change him? Why not? Do we need a class of people who presume the right to change others, while no one is allowed to change people in that privileged class? The notion of "changing people" is sociopathic and narcissistic insanity, no more, no less. I took college level sociology classes in the early 1970's. It was not about "changing" society, it was about understanding society. Studying it, not "correcting it." So the field of Sociology has been claimed and corrupted to become a "tool" to bend society into some desired model for the benefit of the elite or the state under the now "acceptable" concept of "social engineering". After all, if you can't manipulate people with something, why study it?</t>
  </si>
  <si>
    <t>Siocology failed.</t>
  </si>
  <si>
    <t>Love this lecture. Great work!</t>
  </si>
  <si>
    <t>Aaaaa to sabendo legal em inglês... Youtude lixo nem pra colocar uma legenda mínima ao vídeo</t>
  </si>
  <si>
    <t>Treatment of pneumonia in 10 minutes using the phone.</t>
  </si>
  <si>
    <t>15:00 Collective reality and the power of social networks</t>
  </si>
  <si>
    <t>The best talk I've listened so far..</t>
  </si>
  <si>
    <t>the suicide notes though lol...sounds like justifying the act than the moral</t>
  </si>
  <si>
    <t>Amazing talk, so fascinating!</t>
  </si>
  <si>
    <t>Almost at the end of the presentation, what is noteworthy to me is that, there are still yet 119 individuals that 'dislike' its contents; whereas though, there are 4.2K that 'liked' it. This, in and of itself, shows how varied individuals are.</t>
  </si>
  <si>
    <t>I am disappointed, why the focus on suicide? I get that society causes individuals to act in ways they might not have. These speakers on this channel do not meet the level of understanding I had hoped to gain. I listen to learn, here I learn little.</t>
  </si>
  <si>
    <t>Watched the whole video. This man seems smart and I don't mean to discredit him, but I feel as though 3/4 of the information was common knowledge presented with fancy scientific titles.</t>
  </si>
  <si>
    <t>typo at 5:21 says 1880</t>
  </si>
  <si>
    <t>it seams like we all should be equal and not have any aspirations to be better or achieve much in life. gosh now i feel depressed.</t>
  </si>
  <si>
    <t>what is up with his neck?</t>
  </si>
  <si>
    <t>how does he know that those letters tell truth ? people probably lie in them about the reasons they are committing suicides, so they are not remembered as cowards or that they are remembered as someone who cares about others. in truth suicide is almost always sign of extreme egoism. so if you back your theories with something like this, they end up un-applicable to practical life</t>
  </si>
  <si>
    <t>The largest structure is Money and nobody knows it.</t>
  </si>
  <si>
    <t>Sociology needs psychology to understand human behavior... His talk shows he is way to focused on sociology alone, which cant get to the causes of behavior, because causes of behavior are psychological mechanisms that motivates behavior. This is why he does not really know what is going on. And that is why his solution to the suicide problem on the bridge is higher fench.... That is no where near being smart about a problem. And in all his examples and in all his talk he never gives any evidence that sociology can actually explain what people do. He only describes some processes, but never explains them, because he has not been thinking about it in psychological terms. He is too in love with sociology to see the need for psychology in sociological research to give any deep knowledge of human social behavior and social influence.</t>
  </si>
  <si>
    <t>I feel that the only available action to me is suicide, life is just tiresome and everything is competition. I no longer believe in God, and mostly driven by hate. At some point in the past kindness was my virtue, does not matter anymore! If any of you have friends or family plz try to keep intouch with them, even if you think they are not worth your time, you are worth their time.</t>
  </si>
  <si>
    <t>Sociology is basically the study of people , whether it be grouped or isolated. This documentary is exactly what I was taught at college, and once I understood it all, I could implement it into my own life. I can't wait to get back to my studies! It's all so Fascinating! Great docu!</t>
  </si>
  <si>
    <t>This is 100% fuck-tard psycho babble. The only people that get into the soft science (so soft it is nonsense) are people that are attracted to pretending to be smart. When you are really smart, You major in a STEM area or maybe Law, Medicine, Engineering, Physics, Math. When you are a snobby idiot, You major in English, Psychology, Sociology, History, Anthropology, and any of the other 100% bullshit degrees you can get when you Google "30 worst college degrees" . Go ahead, Google it.</t>
  </si>
  <si>
    <t>I'm sorry you've been so disrespected by the students at Yale.</t>
  </si>
  <si>
    <t>He is a victim of his own ideology. Sociology is totally based on marxism and subversion.</t>
  </si>
  <si>
    <t>excellent, very interesting thank you</t>
  </si>
  <si>
    <t>loved it, very interesting thankyou!</t>
  </si>
  <si>
    <t>IT'S NOT ABOUT SOCIAL NETWORKS AND INFLUENCE, IT'S ABOUT CREATING A HOME!</t>
  </si>
  <si>
    <t>Great talk, thank you.</t>
  </si>
  <si>
    <t>Durkheim all over the place, damn, i love sociology so much. Best choice of my life.</t>
  </si>
  <si>
    <t>06:20 - I often relate income inequality to social inequality (social inclusion).</t>
  </si>
  <si>
    <t>Very fascinating video!! Love it</t>
  </si>
  <si>
    <t>What a great video. So organized. So easy to follow.</t>
  </si>
  <si>
    <t>1.68055555555556</t>
  </si>
  <si>
    <t>lol :D</t>
  </si>
  <si>
    <t>Creating a home comes from social networks and influence....</t>
  </si>
  <si>
    <t>@007sting its a joke dude. Look up Christakis yale halloween</t>
  </si>
  <si>
    <t>Ah. Got it.</t>
  </si>
  <si>
    <t>Um...this man was a biology major at Yale before getting an MD at Harvard, then a PhD in Soc. Therefore, he is the exact kind of intelligence you're describing as superior. Keeping that in mind, the disparaging tone of your comment is illogical.</t>
  </si>
  <si>
    <t>Sociology isn't socialism.</t>
  </si>
  <si>
    <t>+saborfrancias sociology is a field of study, not an idiology. get your facts straight</t>
  </si>
  <si>
    <t>@MitchS The dogmas of sociology are marxists and freudian in its origin.</t>
  </si>
  <si>
    <t>@***** it's a social science, deal with it. And tell me your definition of pseudoscience</t>
  </si>
  <si>
    <t>Many times pushing an argument to the extreme case can highlight points otherwise lost... another example of this is ayn rand's atlas shrugged an extreme view of a meritless society collapsing</t>
  </si>
  <si>
    <t>You might just use this vid as an introduction to sociology if you are not already interested in it. Maybe this focus on suicide is the bridge he found between the medical world  he used to be a part of and Durkheim sociological researches about structural and societal causes for suicide. Suicide of Emile Durkheim is the first real book of french sociology.</t>
  </si>
  <si>
    <t>that's why these people write books and research papers, so you can lurn mor</t>
  </si>
  <si>
    <t>the network hates misanthropes and drives them to suicide</t>
  </si>
  <si>
    <t>Actually he does not dispenses the use of psychology anywhere in the lecture. He actually makes a point, a lot of times, that psychology, which would be the study of individual behavior, is not enough to understand a group of humans. That some characteristics will arise from the collective and that they weren't present when the people were alone. He even gives a few examples and metaphors like the fire brigade bucket line and the carbon vs diamond. Well to be clear i will give some more examples: A neuron is different from a brain, studying it individually may bring insight on how a brain works, but it is not enough to understand a brain. You need to know that it is divided in lobes each with many functions and etc. Another example: discovering a transistor won't make a computer, you can model mathematically each atom in the transistor and know everything about it, but that won't, alone, build a computer.</t>
  </si>
  <si>
    <t>Well sorry for my ignorance. I might have misinterpreted what he said about new characteristics arising from a collective perspective that weren't there in the individuals in the same way as: psychology=individual and sociology=collective. And I didn't know the topic of sociology he explained in the video had no basis in psychology. I am an outsider in humane and social sciences (i am more of a math and physics person) and not aware of their particularities.</t>
  </si>
  <si>
    <t>Now, that is the crux of Agent vs Structure debate. whether human agency or the structure around it is the more important causative factor in human behavior. From his arguments, it is readily apparent that he prefer the structural side.</t>
  </si>
  <si>
    <t>@Dark Kinght Feanaro Heard about social psychology? It explains social behavior and group behavior. Sociology does not, because it can't. Whenever sociology tries to explain behavior without psychology, then it goes into nonsense or becomes superficial (e.g. sociology can only give superficial explanations at best). Sociology is only really good at describing social processes and social tendencies.</t>
  </si>
  <si>
    <t>@Andra Daniswara What is structure and what is agent anyway? does agent imply free will? is agent the persons personality? or is personality a part of the structure? are genes a part of the structure or a part of the agent? Is the brain part of the agent or part of the structure around the agent? Tha agent vs. structure is a pretty stupid debate today, because it makes no sense, when we actually think about it in terms of what we actually know today about causation behind human behavior and mental life.</t>
  </si>
  <si>
    <t>+prygler I'd like you to answer your own questions.</t>
  </si>
  <si>
    <t>+TickleMeElmo55 The short answer is that there is no such thing as agency in terms of consciousness making free decisions. In that sense, there is only structure. Genetic, physical, economic, psychological, social etc. structures. And these structures causes everything.</t>
  </si>
  <si>
    <t>I know for certain that human behavior as group is different as individual behavior. So Psycology takes care of individual matters and Sociology takes care of human groups</t>
  </si>
  <si>
    <t>+PhiloAmericana It's quite sad.</t>
  </si>
  <si>
    <t>+PhiloAmericana What happened at yale?</t>
  </si>
  <si>
    <t>+Stefan Tallaj Rodriguez more specifically, he was reported second hand by his wife as having said on the topic of offensive halloween costumes, "just don't look at them if it's offensive", or something similar to that remark based on what i can find. the rest of the overall e-mail seemed more or less innocuous but that was, quite frankly, a dumb suggestion because the point is not "it upsets me when i see it" but rather, that it forms a sociological structure that it's damn near impossible to exist in. normally sociologists don't need this stuff explained to them</t>
  </si>
  <si>
    <t>#PhiloAmericana Amazing @ERWIN ELIECER GUEVARA SOLANO This is really great. I will make certain to come back. When you get a chance come over to take a look at my training website https://v.gd/1fC4Py. See ya</t>
  </si>
  <si>
    <t>a horrible episode in the universities history! that was a very very shame chapter in human life :(</t>
  </si>
  <si>
    <t>@Spoon Clank People like this guy helped turn it into a farm for socialist fuckhead babytards.</t>
  </si>
  <si>
    <t>I believe the Poor and Indigent know that only too well; except their representation is nameless.</t>
  </si>
  <si>
    <t>No its social status which is assumed to be achieved by money because of capitalist ideas.</t>
  </si>
  <si>
    <t>O l i v e r ! Wow that actually makes a lot of sense</t>
  </si>
  <si>
    <t>1880^(3.14159)-1935(e^ln(2sin3.14159)) = 75 The math to determine age is more complex than one might think.</t>
  </si>
  <si>
    <t>Nat Herron May I ask what your are doing with your sociology bachelors now</t>
  </si>
  <si>
    <t>marteen cowan superrrr interesting! Totally agree</t>
  </si>
  <si>
    <t>José Yánez agree! Great video and information!</t>
  </si>
  <si>
    <t>no. we are all equal, so we should strive to be better in order to thrive.</t>
  </si>
  <si>
    <t>that is true , we in fact are born equal. but i can work hard and smart to be different or better then most humans. the beauty of choice is what makes us unique. the harder i work and the  more invest into making my life  worth more to society makes me better. thank  goodness i am born in this world, frankly no one can stop me.</t>
  </si>
  <si>
    <t>@jo br Exactly.</t>
  </si>
  <si>
    <t>What facts/evidence do you have to prove that suicide is egoism? What facts/evidence do you have to prove that you can't take the note at its face?</t>
  </si>
  <si>
    <t>David Esteban Rojas Ospina yes! Sociology is very interesting!!</t>
  </si>
  <si>
    <t>chris d yes! Super interesting!!</t>
  </si>
  <si>
    <t>Pretty much. Sociology isn't really hard to understand, but it's then social science that is the most fascinating.</t>
  </si>
  <si>
    <t>True, but I could not put this all together in such an organized fashion. I like seeing the patterns he discussed.</t>
  </si>
  <si>
    <t>B Yohhanes, While reading your message I became worried about you. Life is undeniably hard but we must find strength and support to overcome the dark times that we all have. You MUST find help and support with your friends and family and also with good professionals that can help you. Don't keep this to yourself, reach out for help. There are still good people who care!</t>
  </si>
  <si>
    <t>Yohhanes, i think you can express yourself and in that way avoid some frustrations you meet in life. For example, like the advice you offered on your comment, you can write books or articles or poems full of advices and experiences. Help others by talking and discover your path. About faith i can only say that we always have to seek. Not only for our faith but through history and science and religion, to find in the end what we should generally believe. And this search i personally like a lot.</t>
  </si>
  <si>
    <t>You still with us bruh?</t>
  </si>
  <si>
    <t>authorChannelId</t>
  </si>
  <si>
    <t>authorChannelUrl</t>
  </si>
  <si>
    <t>UCSLgJHJXjsrclsOwc0wxg0w</t>
  </si>
  <si>
    <t>UC-xo4E5unTLL0vZgWU1r4AQ</t>
  </si>
  <si>
    <t>UCq-5rSVrqrldQrsC1Ec9i2g</t>
  </si>
  <si>
    <t>UCdFRZWk_0AH8xteTl_PghTg</t>
  </si>
  <si>
    <t>UC0g2sWrmHNo0OfJfLqY-_ZQ</t>
  </si>
  <si>
    <t>UCmZiXelUcA2UFIGMLMD0ZkA</t>
  </si>
  <si>
    <t>UCxJxernZ1l51Mw8cJYJevFw</t>
  </si>
  <si>
    <t>UCjz9CCl1iTxmGe1OUnlTZlg</t>
  </si>
  <si>
    <t>UCdltSbWm9lJIhMfl8FmGG5Q</t>
  </si>
  <si>
    <t>UCRtq4i56vn5UYRK8kJolQEg</t>
  </si>
  <si>
    <t>UCZCKSdOmcCvKpjKGwtBX_Mg</t>
  </si>
  <si>
    <t>UCMZmRotvr03iokIMtRNN_LQ</t>
  </si>
  <si>
    <t>UC8qjAvcHT8xZjRuF_dEppxg</t>
  </si>
  <si>
    <t>UCVNggqNBF0HaVwd5E7T8_ZA</t>
  </si>
  <si>
    <t>UCimfVl0WVt0SWcuZzGZYGHg</t>
  </si>
  <si>
    <t>UCZWg-VX1eOHs72CCWpCexlw</t>
  </si>
  <si>
    <t>UCwL52shzZRASohoEnikQ5iQ</t>
  </si>
  <si>
    <t>UCgcSVCbb0MalGJggkuKeM0w</t>
  </si>
  <si>
    <t>UC5dX3a36fPBvAdBBP7AhVHA</t>
  </si>
  <si>
    <t>UCx68UmxU6JKU1HE4fl10mqg</t>
  </si>
  <si>
    <t>UCZhjm8ANz5r1Had1Bs-vxOA</t>
  </si>
  <si>
    <t>UCkAhBu07qkxhpop1KWT7LKQ</t>
  </si>
  <si>
    <t>UCuFULeJfx--SkAE3EOYSHFg</t>
  </si>
  <si>
    <t>UCU9I36rHcxzA10I5uQCav7Q</t>
  </si>
  <si>
    <t>UCAZ9QCr8x4tJzY28V3nNZPA</t>
  </si>
  <si>
    <t>UCY6KIyubYVIouNRwwHzJsoA</t>
  </si>
  <si>
    <t>UCVLKCfdA9325eztCzgg7vlg</t>
  </si>
  <si>
    <t>UCyVhBPlAU2vPVMwyy24fU1g</t>
  </si>
  <si>
    <t>UCvjrsYcir9kGckg3PdOkI_w</t>
  </si>
  <si>
    <t>UCF2xX0Jt59iinCHRA0lsU6Q</t>
  </si>
  <si>
    <t>UCKhhUAyaQUs5enJktUrcR-A</t>
  </si>
  <si>
    <t>UC8SEr2exDhoViCH1TOcGTnw</t>
  </si>
  <si>
    <t>UCnxrG1IqO0A_g3W00m__S0A</t>
  </si>
  <si>
    <t>UC71GWfHLygA6wfNmJWrxBLw</t>
  </si>
  <si>
    <t>UC6H8xYRD5QuQNcGkobR1K6A</t>
  </si>
  <si>
    <t>UCB4qx6aknMONopsjwL6W38Q</t>
  </si>
  <si>
    <t>UCpqqRVKt-ZVet0_yyj-66rQ</t>
  </si>
  <si>
    <t>UCZVQBF2Qb6o_nY6lK7x3HOA</t>
  </si>
  <si>
    <t>UCA3yny9R2owA5nfWuzi0oXw</t>
  </si>
  <si>
    <t>UC1gn0WQ7hdUVoSvG2xnINEQ</t>
  </si>
  <si>
    <t>UCHbkFnLRFtHAo33c7BhmhsQ</t>
  </si>
  <si>
    <t>UCBL1yXa-8Q3PVpNyS80DkeQ</t>
  </si>
  <si>
    <t>UCOnHdFlBWvRl_o-sgFXVYOw</t>
  </si>
  <si>
    <t>UCZUOkn4H_cviVOtuzw10PpA</t>
  </si>
  <si>
    <t>UCXTQpyzqA75bmnmNcnRdA1Q</t>
  </si>
  <si>
    <t>UCtIqDrquj5kLCIwxV9702dQ</t>
  </si>
  <si>
    <t>UCTXeu2cDZUoKtMW7DNfS8-g</t>
  </si>
  <si>
    <t>UCjzooJF75PHimiQo2pxwkVw</t>
  </si>
  <si>
    <t>UCMMcwauwTAQyw0GUUhLBqSg</t>
  </si>
  <si>
    <t>UCycWPjDGZnt381HX5ghKYFQ</t>
  </si>
  <si>
    <t>UCd6VYGFkZ3mFLPAyJwwTjMg</t>
  </si>
  <si>
    <t>UCpBKCnFHDMEB_LLau0fxjKg</t>
  </si>
  <si>
    <t>UCRpamvKjfym8ETggyULC6Jw</t>
  </si>
  <si>
    <t>UCxq2E0zegPLF0voBqHlVyMQ</t>
  </si>
  <si>
    <t>UC8PFjbcgC0E47I6aAmx4ewg</t>
  </si>
  <si>
    <t>UCPegqTRcpYN2jYe3r2xSIow</t>
  </si>
  <si>
    <t>UCqzDy3oVUSbD_TH_z7eeUIQ</t>
  </si>
  <si>
    <t>UCWhebpSUmDB59CUSsipsAHA</t>
  </si>
  <si>
    <t>UCcjsNvQ5ybOhrxX4TQ35vtg</t>
  </si>
  <si>
    <t>UCzNGnhHx4GloytmXQxoi9LQ</t>
  </si>
  <si>
    <t>UCTKClOWRmfua8LzwcClBsHQ</t>
  </si>
  <si>
    <t>UC1eq3Q7iHondQ1CFNbNtOcw</t>
  </si>
  <si>
    <t>UCwqjRTk9ErnOhEoHVbUj8qQ</t>
  </si>
  <si>
    <t>UCS3kJcJij9JogEyHBlHLwfg</t>
  </si>
  <si>
    <t>UC1RFEg9OTTkrdsrvJwn0SCw</t>
  </si>
  <si>
    <t>UCs3P7y7CS0yF7RpLONNwWUw</t>
  </si>
  <si>
    <t>UC0Dz0Z2yd3Jk9madzcmf4EQ</t>
  </si>
  <si>
    <t>UCq4VnrOhYuN2IdwITTdQkDw</t>
  </si>
  <si>
    <t>UC3Z92jD5KxL5ll7cW9eR94Q</t>
  </si>
  <si>
    <t>UCKdZVIR5_xlawOW-gFludbA</t>
  </si>
  <si>
    <t>UCoppdEzz15CEiXMiO5idh7A</t>
  </si>
  <si>
    <t>UCCoIMMcJ4llQn9jwl7efsZA</t>
  </si>
  <si>
    <t>UCFufvdhbQ9oOSsEpp9de5SQ</t>
  </si>
  <si>
    <t>UC9A52USZMcDhwqdOsHJBLdA</t>
  </si>
  <si>
    <t>UCVmJY1uho-bA_lofr8djVJA</t>
  </si>
  <si>
    <t>UCJkq6kQK2Xwng9aROec3P5Q</t>
  </si>
  <si>
    <t>UCvEQYyis-vvepurg0Nbys_Q</t>
  </si>
  <si>
    <t>UChcsUKOjIQn3EN-ixotwjNQ</t>
  </si>
  <si>
    <t>UCUNy-W4ExRBhmCbCR9dB97A</t>
  </si>
  <si>
    <t>UCV7dUT5Zv3ymhtQKEIkKbhg</t>
  </si>
  <si>
    <t>UC_6DgXMGiqWvMAc3BNqkAvA</t>
  </si>
  <si>
    <t>UCAwS---SMb4W58j0U6MscFw</t>
  </si>
  <si>
    <t>UCnBCrWFGwSo0iw57PmtgXOQ</t>
  </si>
  <si>
    <t>UCQeHyoOmC4fF7wKK0qbbwWw</t>
  </si>
  <si>
    <t>UCmXeLhU-jhO_904i5g-3rYQ</t>
  </si>
  <si>
    <t>UC8uVo-4Qkswfhh1JnIDHU1A</t>
  </si>
  <si>
    <t>UCzGAjyMHa46G5irNmSYkoww</t>
  </si>
  <si>
    <t>UCSTY_QywABvaN4FXATnRIXA</t>
  </si>
  <si>
    <t>UCPrGDitzcCE-AIYo3ePy-Qg</t>
  </si>
  <si>
    <t>UC1SiIVeKEpTKK_Amm_F3x9w</t>
  </si>
  <si>
    <t>UCEYbT6ad_ujYYDu6E1ev3Zw</t>
  </si>
  <si>
    <t>UCc96p0qymoYTTv0clM3w4Yg</t>
  </si>
  <si>
    <t>UCViUti-gCVt-mzdDCR5bfDA</t>
  </si>
  <si>
    <t>UCCicWyaGhArRdcW_NgvVrAw</t>
  </si>
  <si>
    <t>UCwAQe7QX61bTdOycRtPLv0Q</t>
  </si>
  <si>
    <t>UCxlr2X_1Kf3efsrMWTU0XGw</t>
  </si>
  <si>
    <t>UCD7z5qCfaEUzzE9XroaV_ew</t>
  </si>
  <si>
    <t>UCzOfJgHp5LlnvNR4gQllD-w</t>
  </si>
  <si>
    <t>UCKgK_4vy5F___TN3PkqCBTA</t>
  </si>
  <si>
    <t>UCalKrFmeBM-gF2su6yGVEfA</t>
  </si>
  <si>
    <t>UC8arHXt-X0QMxaO3HBnMShQ</t>
  </si>
  <si>
    <t>UCQ6uCr5xhqJYoPqMsNUl8dQ</t>
  </si>
  <si>
    <t>UCpgmN2y1t17F3EckpZk79NQ</t>
  </si>
  <si>
    <t>UC4cRm0eDbP5GfY6lQkF4Cjw</t>
  </si>
  <si>
    <t>UCc9qu9hmbak_0Nr5weLjSTQ</t>
  </si>
  <si>
    <t>UCSk24Nsn_pSMK0mr6ApUyBw</t>
  </si>
  <si>
    <t>UCGq6UzdT-sUDQrC4HOkk6FA</t>
  </si>
  <si>
    <t>UCQCITDKhRvmb0qb9uKjq7Tw</t>
  </si>
  <si>
    <t>UCa5CmMz6J6zsMXzIVJy1XPQ</t>
  </si>
  <si>
    <t>UCWPR72uzYKcGM4ibWc7R9hQ</t>
  </si>
  <si>
    <t>UCp0gW4T9SMfczHwBLotTuNQ</t>
  </si>
  <si>
    <t>UCqHav2T8EfBmAp2bGh1bJUQ</t>
  </si>
  <si>
    <t>UCBtYZsDaTEj51OodIzYrgmQ</t>
  </si>
  <si>
    <t>UCsXnwapwuxHXs70NCxCVDmg</t>
  </si>
  <si>
    <t>UCzBU8flfYX1lWOo-JAnAKTg</t>
  </si>
  <si>
    <t>UC39xVeV3dYjBTUkSBK8XBaA</t>
  </si>
  <si>
    <t>UCLvt3bD1AJUnf7LEUXk_SOA</t>
  </si>
  <si>
    <t>UCfzICRGe-9WPFYK7DQC4i0g</t>
  </si>
  <si>
    <t>UCQWi4ALl7UzEqBQ_DhdkygA</t>
  </si>
  <si>
    <t>UCESIaJhf6RuFhvtpGfvCEVg</t>
  </si>
  <si>
    <t>UCVXQrNbG3_sjKQE9T4fpkYQ</t>
  </si>
  <si>
    <t>UCCLFsheeNQmsG8a6iEVeTIA</t>
  </si>
  <si>
    <t>UC7s6geywFBnD83-AAuxTKkQ</t>
  </si>
  <si>
    <t>UC7QqPCx8JUs30KzlclH4UiQ</t>
  </si>
  <si>
    <t>UCZx4ITIvj0ywX13d6SeMxjg</t>
  </si>
  <si>
    <t>UCucerXyWN1kO_jFDRofjfTg</t>
  </si>
  <si>
    <t>UCIrzfquSKE6mbwQqyL-Y8eQ</t>
  </si>
  <si>
    <t>UCkPmuaC7K6pQeDfJLxVtwxg</t>
  </si>
  <si>
    <t>UCFoQC1-a6Y3QoUtDlNAOubQ</t>
  </si>
  <si>
    <t>UCe_v3IeUGHGbB4B3MECm65g</t>
  </si>
  <si>
    <t>UCpTmLYv1oTol3nYfhult0nA</t>
  </si>
  <si>
    <t>UCvLJwnZedAU3vc7U3k-GcLg</t>
  </si>
  <si>
    <t>UCjvZu-1q13oykl4Ggmh8i-w</t>
  </si>
  <si>
    <t>UCt5dZNnmMNccXdtemElxqeA</t>
  </si>
  <si>
    <t>UCV8B5_8wLN0zPRgP0nEvJ_Q</t>
  </si>
  <si>
    <t>UCjaxtx_NGa5TStCheS4nNnw</t>
  </si>
  <si>
    <t>UCcg9nOqmYYkZmY0TU3Aw6MQ</t>
  </si>
  <si>
    <t>UCO0d_DTPKCIc_ikRyMHYwFQ</t>
  </si>
  <si>
    <t>UC0XSjBFZc67Pde9N4bYiBSQ</t>
  </si>
  <si>
    <t>UCnrhrDLWRvP2KoJwlzsctzQ</t>
  </si>
  <si>
    <t>UC4sITMVla3iKR5KPXO8i4wQ</t>
  </si>
  <si>
    <t>UCOZ8e2ZZOSN0o5zq_SoypbQ</t>
  </si>
  <si>
    <t>UC80K-iJwEmwH1L-JALZMYIg</t>
  </si>
  <si>
    <t>UCKn14BKTwi54h2efB3lkKcg</t>
  </si>
  <si>
    <t>UCME5F1eMaSBeBEiIQcPWV-Q</t>
  </si>
  <si>
    <t>UCTkydyNvBtEjOX7sD17Di8w</t>
  </si>
  <si>
    <t>UClP0ucxUZqe-x_o_nPZQBPA</t>
  </si>
  <si>
    <t>UCo7GzEp1TtihFueS7zGiYCg</t>
  </si>
  <si>
    <t>UCnfOIxXxHtCq2hHoltwLlsg</t>
  </si>
  <si>
    <t>UCn9qCtKejAR9WHTo0N6slUg</t>
  </si>
  <si>
    <t>UCs8UJ9JazQwL5AI8KsdplrA</t>
  </si>
  <si>
    <t>UCCt6FVz_V46ZRI0P3PeBLFA</t>
  </si>
  <si>
    <t>UC7tDCPfjQaEoetZOv0J6hCg</t>
  </si>
  <si>
    <t>UCaxEabjy5w2w0quLQSTwlMA</t>
  </si>
  <si>
    <t>UCBXLI4-dB-OMA6vvULUnJRg</t>
  </si>
  <si>
    <t>UCaVj9dy6-8SIkGpknU4GZ8w</t>
  </si>
  <si>
    <t>UCBXhOMzNoFQJBBrVyXBsQQA</t>
  </si>
  <si>
    <t>UCelX8funsIY4mqUUnBE6ZAg</t>
  </si>
  <si>
    <t>UCHugYXdGnfn6HRlcgRkXfeA</t>
  </si>
  <si>
    <t>UCNnxGXWJRUuie_mEDKhlYaA</t>
  </si>
  <si>
    <t>UCATuF5XusLj_hBLW7xkdN9g</t>
  </si>
  <si>
    <t>UCXWqpW8BB33EJy_UF5syh1g</t>
  </si>
  <si>
    <t>UCQApcYMPd8boA_mv0F54XoA</t>
  </si>
  <si>
    <t>UCR9lCFHHkDFfevGWqKwU5nA</t>
  </si>
  <si>
    <t>UCLbgLIDDu6O4P3pRAR_SSyA</t>
  </si>
  <si>
    <t>UC0xiz1-h-yEafmAf2F3yo-Q</t>
  </si>
  <si>
    <t>UCttOZCF64vZxijS26gvFmtQ</t>
  </si>
  <si>
    <t>UC1A_GS9LcUKDOVcRPmuddAg</t>
  </si>
  <si>
    <t>UCxforQTLeBZwQGUVizmMdlw</t>
  </si>
  <si>
    <t>UCqMOCWe5FJuOWG7nGV_zHNA</t>
  </si>
  <si>
    <t>UCdO7bHPTw-f9g8hbi6mJEng</t>
  </si>
  <si>
    <t>UCamt6KFmOtyQeoABot6jhmw</t>
  </si>
  <si>
    <t>UCJA6Cp11bAsXROb2dD8agaw</t>
  </si>
  <si>
    <t>UCESfrA_alxVgB3S1A61EDJA</t>
  </si>
  <si>
    <t>UCHNGz4l_JA44TOJduYuJ9lg</t>
  </si>
  <si>
    <t>UC7WD2Hjo54tWO1Q54AQOIqA</t>
  </si>
  <si>
    <t>UC6aP3JCxOS44aMz4KSlvCyg</t>
  </si>
  <si>
    <t>UCnNk4Ymi7HlpFibm3ArapAg</t>
  </si>
  <si>
    <t>UCnY24BM-160lOAfxDUxcWDQ</t>
  </si>
  <si>
    <t>UC--kuMKXTCu2cGhjVPOIilA</t>
  </si>
  <si>
    <t>UCjTZvKAm_H8PtYNmVG6bpOA</t>
  </si>
  <si>
    <t>UCj7B-o1aobzAVNb0Fdijl5w</t>
  </si>
  <si>
    <t>UCqTHquc9XHBn1HleiAYji2A</t>
  </si>
  <si>
    <t>UCCDzwdEnOtVE7kg5-qLvllA</t>
  </si>
  <si>
    <t>UCsrYlphjt7-a5Ogog0lYdfQ</t>
  </si>
  <si>
    <t>UCtSBcMY3ZUZwcpFmlPk_GIw</t>
  </si>
  <si>
    <t>UCF9r4V6xLdKQGgtjMUKhogw</t>
  </si>
  <si>
    <t>UCizDAN8bkpXDwL_y0o7RcZw</t>
  </si>
  <si>
    <t>UCP4dHmT-490ehwR4G-Nn5Zg</t>
  </si>
  <si>
    <t>UCw6WMyzjKRt2Tz3dj3vlLBg</t>
  </si>
  <si>
    <t>UCBj7pc-hhI678-ePMB94VUQ</t>
  </si>
  <si>
    <t>UCqSHqr7cQ-fYKNTd-gF9FPQ</t>
  </si>
  <si>
    <t>UC4Dsff1alNmMxnfpnA_vYoQ</t>
  </si>
  <si>
    <t>UCEIXj2JRNSNs781Kx7Jg-Wg</t>
  </si>
  <si>
    <t>UC5m0TKJ9zA22TkLmp594ZEQ</t>
  </si>
  <si>
    <t>UCFpwX53ykKWLt0EK3NHdNGw</t>
  </si>
  <si>
    <t>UCNLlJNlSWf7o1vrRS7a0Chw</t>
  </si>
  <si>
    <t>UCMrwz3szwrEugH00DKy6YWw</t>
  </si>
  <si>
    <t>UCoPGTwwPE1lZ0zsJMHHb5AQ</t>
  </si>
  <si>
    <t>UCrHMteoemHWAk0ZUN7-2-fQ</t>
  </si>
  <si>
    <t>UCvvYo6r3QSI1U58GickP3pA</t>
  </si>
  <si>
    <t>UCkPWqIuzCqp_cys622OPPsQ</t>
  </si>
  <si>
    <t>UCV750QFOfdssBbqaPnM_MHw</t>
  </si>
  <si>
    <t>UCNOWV-nhsw_NL_f4OUL_T3A</t>
  </si>
  <si>
    <t>UClmlt19LU2JghIvcZ6Wm7MQ</t>
  </si>
  <si>
    <t>UCu00bjpjrCR_cwq94D1W29g</t>
  </si>
  <si>
    <t>UCRyCFsyJJFYINGmWOtI-zaA</t>
  </si>
  <si>
    <t>UCX3vF4s0kPhSR96X15RZ1jQ</t>
  </si>
  <si>
    <t>UCS76vNfoKFZak3nSrJYcKmg</t>
  </si>
  <si>
    <t>UCcDA0AAZX_0dgrNgfnKKesw</t>
  </si>
  <si>
    <t>UCDYg3x4fzxqFJqN5L4eXOmA</t>
  </si>
  <si>
    <t>UCwPFhJhtg8d2QonvELrITtQ</t>
  </si>
  <si>
    <t>UCIhXxHMFJ-jBquiJwCM0Sdg</t>
  </si>
  <si>
    <t>UC04TdeE31TVNfyz4csU8K9Q</t>
  </si>
  <si>
    <t>UCExPNBJx6p4nH4lGxRZty0w</t>
  </si>
  <si>
    <t>UCzyWpvd7hlCeT3w3R8FHWIw</t>
  </si>
  <si>
    <t>UC6CiLgJWYrnKGh4IQgnw19g</t>
  </si>
  <si>
    <t>UCHoKbFnmqHhrVIToAB7QBRg</t>
  </si>
  <si>
    <t>UC3TNTGrI0pBKFG1Wg3jVgaQ</t>
  </si>
  <si>
    <t>UCeYXFIY3f424KXx5J_OszkQ</t>
  </si>
  <si>
    <t>UCVD0gtk2H7PcYbozAJpDAHg</t>
  </si>
  <si>
    <t>UCLYHDnqlP4sQ1XVmp6ell4A</t>
  </si>
  <si>
    <t>UCIEcQot6zMPpyZWd8R0DsGw</t>
  </si>
  <si>
    <t>UCMpmzvtJn9uMP0HDhk0GG5Q</t>
  </si>
  <si>
    <t>UCk4Ep98cdVliOfGysRgPSwQ</t>
  </si>
  <si>
    <t>UCj3Ml9Ywavk4klELkaNSwNQ</t>
  </si>
  <si>
    <t>UCJhSuAlQel_lEPlrQTKqqUw</t>
  </si>
  <si>
    <t>UCWw2QzixcpAuJahFqloXrLw</t>
  </si>
  <si>
    <t>UCGedQb2X6hmEK4B_nKBel6Q</t>
  </si>
  <si>
    <t>UCvctyDTqnJxUfRl6rLWF2bw</t>
  </si>
  <si>
    <t>UC12qGozVuHCA3cTUh-jf4qA</t>
  </si>
  <si>
    <t>UCaOr_H-LZlYSDiozzVQ1HIA</t>
  </si>
  <si>
    <t>UCPCZL8M-h_foWBGTE802AGg</t>
  </si>
  <si>
    <t>UC3MPNU4xEyWjYZG47zrq27Q</t>
  </si>
  <si>
    <t>UCv4sWFVMoj-lIuAx_kN2W3w</t>
  </si>
  <si>
    <t>UCVmYtYtQ_4jCFBZ0FlRti_A</t>
  </si>
  <si>
    <t>UCbn031xMt0D4fYqcgOvcJhQ</t>
  </si>
  <si>
    <t>UCupd9jNzWenTOu81RsEgcsQ</t>
  </si>
  <si>
    <t>UCVh7SYDU1dpR9WyBJ89RQ3w</t>
  </si>
  <si>
    <t>UCikRXGtV-s_i21BTIeG35xw</t>
  </si>
  <si>
    <t>UCw0xhJL77u6VehiAEOKq6kg</t>
  </si>
  <si>
    <t>UCPpNHokuxcOFI889ejzZP9Q</t>
  </si>
  <si>
    <t>UCfvHLuZ-MqM2aQEFk0pwU5Q</t>
  </si>
  <si>
    <t>UCvBIiV2A1cPQImosZ4OS3eA</t>
  </si>
  <si>
    <t>UCsC1IN_InJGyZK8k0JWQpgQ</t>
  </si>
  <si>
    <t>UC5qGdXO5DJnU6w-vU4hpOxQ</t>
  </si>
  <si>
    <t>UCjASN7Tc7IhwB8O8Kup0ZMQ</t>
  </si>
  <si>
    <t>UCJIWPruSbOyRLGmT901E58w</t>
  </si>
  <si>
    <t>UCAau4ooACUu7BojOO-nwDBQ</t>
  </si>
  <si>
    <t>UC5JNe9QP8zRNsLI5YFRZ4oA</t>
  </si>
  <si>
    <t>UCQA36wkfIi92Tj506EhCckA</t>
  </si>
  <si>
    <t>UCIRKurTHQZbcvnzcP9qq2RQ</t>
  </si>
  <si>
    <t>UCJxsJfUTdHcEZ2gUemsUU1g</t>
  </si>
  <si>
    <t>UCNUGMBHK4lmDI5WepvRT4DA</t>
  </si>
  <si>
    <t>UCj8T96meSgpGxUWeEj3vWPw</t>
  </si>
  <si>
    <t>UCcDC0cswTMhPuGXHQ7mdI0w</t>
  </si>
  <si>
    <t>UCLAKOuNTsy7brXkqnf8VMZw</t>
  </si>
  <si>
    <t>UC0Ic0uvANWeMxAyfIVLZMqg</t>
  </si>
  <si>
    <t>UCCcPxncbMrO7LJE-sF9B0pg</t>
  </si>
  <si>
    <t>UCZf8XvtinlP2iQak9w50SHg</t>
  </si>
  <si>
    <t>UCPJ7ELWQkVwveADc9hAsqNg</t>
  </si>
  <si>
    <t>UCYgxA4x_tHjLWBN0OCgYWcQ</t>
  </si>
  <si>
    <t>UCzYSQdFdNlITwUanU48B8GQ</t>
  </si>
  <si>
    <t>UCWcBkjCrLsESy4SBkkXI8tQ</t>
  </si>
  <si>
    <t>UCP68l-lXzYOXJS8cr5g5oMA</t>
  </si>
  <si>
    <t>UCdzoun2WHzibnHiDh304aNQ</t>
  </si>
  <si>
    <t>UCYgwAbzdUQ9-IIz2emMDWTw</t>
  </si>
  <si>
    <t>UCYosfwULRd5rJhnVNVvUU8g</t>
  </si>
  <si>
    <t>UC1cpHtPcdvqbw4DjatDYNuQ</t>
  </si>
  <si>
    <t>UCEDx-O32BKm9e3gEKO0t03w</t>
  </si>
  <si>
    <t>UCG8E5cWZEf-qkjlpZd9lfSQ</t>
  </si>
  <si>
    <t>UCtdquYxMrJ-jWXFxLSDQOwQ</t>
  </si>
  <si>
    <t>UCdgnAdBCJ1ZR4qv4wg0_seQ</t>
  </si>
  <si>
    <t>UCAav2uWG5aOa1jvallyXLqw</t>
  </si>
  <si>
    <t>UCgxaYSe6khXCJDxA7ggbZtQ</t>
  </si>
  <si>
    <t>UCpy1V9O-Z8V6bYxLe-Jf3VQ</t>
  </si>
  <si>
    <t>UCJ0cj3GvMi85PjDJXD0XqTg</t>
  </si>
  <si>
    <t>UC-KWommSB3rIBtK-U1bwjDA</t>
  </si>
  <si>
    <t>UCzWwr9fSROw2liph1qK7psQ</t>
  </si>
  <si>
    <t>UCklG6ilxW_PeYeDSpKSRGZQ</t>
  </si>
  <si>
    <t>UCsOHhRRni2fF3EWgvpz7lig</t>
  </si>
  <si>
    <t>UCNZUddA0ZXKFrzglJQfdI0g</t>
  </si>
  <si>
    <t>UCRnUIJVZ6DOmqnLf-kDH72g</t>
  </si>
  <si>
    <t>UCYSDe3eNHFL6qqq5368Niig</t>
  </si>
  <si>
    <t>UCbM82w6bCQYpP31QHuSJfTw</t>
  </si>
  <si>
    <t>UC36wQpC1Q9SwSajBrHQSzJw</t>
  </si>
  <si>
    <t>UCfhMIRcf8JtZXrcwoyPpEjg</t>
  </si>
  <si>
    <t>UC9fJsqLvoU6cFvofkzPfgZQ</t>
  </si>
  <si>
    <t>UCu7t9a69EsHoff5-gNTZfsw</t>
  </si>
  <si>
    <t>UCydykry3xrIth56n4231H-g</t>
  </si>
  <si>
    <t>UCBw-qDr64vSqguezFJKPORQ</t>
  </si>
  <si>
    <t>UCLTrGhNFCcd-bxGMfo82ldA</t>
  </si>
  <si>
    <t>UCO5IoBzpZ2jyd_Iw2GVgnig</t>
  </si>
  <si>
    <t>UCxUstdY9AJBUwEgbZq2_LZA</t>
  </si>
  <si>
    <t>UCyiHi26uybfcmq0--6DbWqQ</t>
  </si>
  <si>
    <t>UCGJtAsDX_qIPZcsNufRV5ow</t>
  </si>
  <si>
    <t>UCWl8H-hlO4LEjFirQvOyY1A</t>
  </si>
  <si>
    <t>UCzXy1TbnogkjVRHMjQr3_GA</t>
  </si>
  <si>
    <t>UCY2CDTmdxQXgPITxr3JcrRA</t>
  </si>
  <si>
    <t>UCu5WfUbKdhLCW9aPq3WZsNA</t>
  </si>
  <si>
    <t>UC_mKIWTfVDNBISECBLyj7rg</t>
  </si>
  <si>
    <t>UCo1yYFXXGv6yyDnxPqc3dEw</t>
  </si>
  <si>
    <t>UCwW5FE8qaZyP4-J7eg2hOIg</t>
  </si>
  <si>
    <t>UCtTGSzV4rsyUKX7wZ1HssQg</t>
  </si>
  <si>
    <t>UC6wJYPTtqP4akuk1eEf-fDg</t>
  </si>
  <si>
    <t>UC3DdFaCE0PYo32ElY4LpVpg</t>
  </si>
  <si>
    <t>UCXWOsNdoKRvkunTglBbLRKg</t>
  </si>
  <si>
    <t>UC4FuRQY-zQBfFPOPuaRAWgw</t>
  </si>
  <si>
    <t>UCE7SZP9icvQdqTn2NdESMZQ</t>
  </si>
  <si>
    <t>UCwkEMAb2hKoyywsozegFGMQ</t>
  </si>
  <si>
    <t>UCe-YYZwDoUk1oKCH8-mdN2w</t>
  </si>
  <si>
    <t>UCcwFS01ST2FMMp2DVER2UWg</t>
  </si>
  <si>
    <t>UCxlPKzjwwusCJkFDq-XvuvA</t>
  </si>
  <si>
    <t>UCgUhHwLepU37Cq-ragKIpNQ</t>
  </si>
  <si>
    <t>UCGe-3qua4-zl4IVLjKuSSkQ</t>
  </si>
  <si>
    <t>UCMcUd9dBENyk2nT6g_lXKhQ</t>
  </si>
  <si>
    <t>UCE227cvqESdDoVXalEv8dJg</t>
  </si>
  <si>
    <t>UCfWxPcdUOWV5L2VqsT75z-w</t>
  </si>
  <si>
    <t>UCpr8GKAHg30fNzBtOVwjAnQ</t>
  </si>
  <si>
    <t>UCMqbg4VD080ce23L2g5S7Ng</t>
  </si>
  <si>
    <t>UC6nw5WxAUuhh1Cb45G0_k6A</t>
  </si>
  <si>
    <t>UCRkgxOcNAD-ttZMxrrN5GYQ</t>
  </si>
  <si>
    <t>UCBwwnBABR8YjpkkX2POIKhQ</t>
  </si>
  <si>
    <t>UCAlPOH9hkYNnrH3cL72Izag</t>
  </si>
  <si>
    <t>UC1He2YUcIuOGoVUIQZxOBDw</t>
  </si>
  <si>
    <t>UC4agbvL5cy5s9VSEX9KT4LA</t>
  </si>
  <si>
    <t>UCWwLZCF2uqv5Mct8b7AfJ8w</t>
  </si>
  <si>
    <t>UCsTFw-jeJdJDi20LmiK9Lnw</t>
  </si>
  <si>
    <t>UC8QwXSKYXkFbEP1uhMrOq4A</t>
  </si>
  <si>
    <t>UCiKNMnyn8SVCFa39NFwk1Dg</t>
  </si>
  <si>
    <t>UCpS3hbN61-1NW7Ey_ZclMGA</t>
  </si>
  <si>
    <t>UCH8JhGysUFU4lt7FcATVRWg</t>
  </si>
  <si>
    <t>UCjqFKcsJGF-eg_BLtUIDweg</t>
  </si>
  <si>
    <t>UCXniDDq1ZnKNti-tVqJWCyg</t>
  </si>
  <si>
    <t>UCPgF4J1NC2JsZObxxoPvTAA</t>
  </si>
  <si>
    <t>http://www.youtube.com/channel/UCSLgJHJXjsrclsOwc0wxg0w</t>
  </si>
  <si>
    <t>http://www.youtube.com/channel/UC-xo4E5unTLL0vZgWU1r4AQ</t>
  </si>
  <si>
    <t>http://www.youtube.com/channel/UCq-5rSVrqrldQrsC1Ec9i2g</t>
  </si>
  <si>
    <t>http://www.youtube.com/channel/UCdFRZWk_0AH8xteTl_PghTg</t>
  </si>
  <si>
    <t>http://www.youtube.com/channel/UC0g2sWrmHNo0OfJfLqY-_ZQ</t>
  </si>
  <si>
    <t>http://www.youtube.com/channel/UCmZiXelUcA2UFIGMLMD0ZkA</t>
  </si>
  <si>
    <t>http://www.youtube.com/channel/UCxJxernZ1l51Mw8cJYJevFw</t>
  </si>
  <si>
    <t>http://www.youtube.com/channel/UCjz9CCl1iTxmGe1OUnlTZlg</t>
  </si>
  <si>
    <t>http://www.youtube.com/channel/UCdltSbWm9lJIhMfl8FmGG5Q</t>
  </si>
  <si>
    <t>http://www.youtube.com/channel/UCRtq4i56vn5UYRK8kJolQEg</t>
  </si>
  <si>
    <t>http://www.youtube.com/channel/UCZCKSdOmcCvKpjKGwtBX_Mg</t>
  </si>
  <si>
    <t>http://www.youtube.com/channel/UCMZmRotvr03iokIMtRNN_LQ</t>
  </si>
  <si>
    <t>http://www.youtube.com/channel/UC8qjAvcHT8xZjRuF_dEppxg</t>
  </si>
  <si>
    <t>http://www.youtube.com/channel/UCVNggqNBF0HaVwd5E7T8_ZA</t>
  </si>
  <si>
    <t>http://www.youtube.com/channel/UCimfVl0WVt0SWcuZzGZYGHg</t>
  </si>
  <si>
    <t>http://www.youtube.com/channel/UCZWg-VX1eOHs72CCWpCexlw</t>
  </si>
  <si>
    <t>http://www.youtube.com/channel/UCwL52shzZRASohoEnikQ5iQ</t>
  </si>
  <si>
    <t>http://www.youtube.com/channel/UCgcSVCbb0MalGJggkuKeM0w</t>
  </si>
  <si>
    <t>http://www.youtube.com/channel/UC5dX3a36fPBvAdBBP7AhVHA</t>
  </si>
  <si>
    <t>http://www.youtube.com/channel/UCx68UmxU6JKU1HE4fl10mqg</t>
  </si>
  <si>
    <t>http://www.youtube.com/channel/UCZhjm8ANz5r1Had1Bs-vxOA</t>
  </si>
  <si>
    <t>http://www.youtube.com/channel/UCkAhBu07qkxhpop1KWT7LKQ</t>
  </si>
  <si>
    <t>http://www.youtube.com/channel/UCuFULeJfx--SkAE3EOYSHFg</t>
  </si>
  <si>
    <t>http://www.youtube.com/channel/UCU9I36rHcxzA10I5uQCav7Q</t>
  </si>
  <si>
    <t>http://www.youtube.com/channel/UCAZ9QCr8x4tJzY28V3nNZPA</t>
  </si>
  <si>
    <t>http://www.youtube.com/channel/UCY6KIyubYVIouNRwwHzJsoA</t>
  </si>
  <si>
    <t>http://www.youtube.com/channel/UCVLKCfdA9325eztCzgg7vlg</t>
  </si>
  <si>
    <t>http://www.youtube.com/channel/UCyVhBPlAU2vPVMwyy24fU1g</t>
  </si>
  <si>
    <t>http://www.youtube.com/channel/UCvjrsYcir9kGckg3PdOkI_w</t>
  </si>
  <si>
    <t>http://www.youtube.com/channel/UCF2xX0Jt59iinCHRA0lsU6Q</t>
  </si>
  <si>
    <t>http://www.youtube.com/channel/UCKhhUAyaQUs5enJktUrcR-A</t>
  </si>
  <si>
    <t>http://www.youtube.com/channel/UC8SEr2exDhoViCH1TOcGTnw</t>
  </si>
  <si>
    <t>http://www.youtube.com/channel/UCnxrG1IqO0A_g3W00m__S0A</t>
  </si>
  <si>
    <t>http://www.youtube.com/channel/UC71GWfHLygA6wfNmJWrxBLw</t>
  </si>
  <si>
    <t>http://www.youtube.com/channel/UC6H8xYRD5QuQNcGkobR1K6A</t>
  </si>
  <si>
    <t>http://www.youtube.com/channel/UCB4qx6aknMONopsjwL6W38Q</t>
  </si>
  <si>
    <t>http://www.youtube.com/channel/UCpqqRVKt-ZVet0_yyj-66rQ</t>
  </si>
  <si>
    <t>http://www.youtube.com/channel/UCZVQBF2Qb6o_nY6lK7x3HOA</t>
  </si>
  <si>
    <t>http://www.youtube.com/channel/UCA3yny9R2owA5nfWuzi0oXw</t>
  </si>
  <si>
    <t>http://www.youtube.com/channel/UC1gn0WQ7hdUVoSvG2xnINEQ</t>
  </si>
  <si>
    <t>http://www.youtube.com/channel/UCHbkFnLRFtHAo33c7BhmhsQ</t>
  </si>
  <si>
    <t>http://www.youtube.com/channel/UCBL1yXa-8Q3PVpNyS80DkeQ</t>
  </si>
  <si>
    <t>http://www.youtube.com/channel/UCOnHdFlBWvRl_o-sgFXVYOw</t>
  </si>
  <si>
    <t>http://www.youtube.com/channel/UCZUOkn4H_cviVOtuzw10PpA</t>
  </si>
  <si>
    <t>http://www.youtube.com/channel/UCXTQpyzqA75bmnmNcnRdA1Q</t>
  </si>
  <si>
    <t>http://www.youtube.com/channel/UCtIqDrquj5kLCIwxV9702dQ</t>
  </si>
  <si>
    <t>http://www.youtube.com/channel/UCTXeu2cDZUoKtMW7DNfS8-g</t>
  </si>
  <si>
    <t>http://www.youtube.com/channel/UCjzooJF75PHimiQo2pxwkVw</t>
  </si>
  <si>
    <t>http://www.youtube.com/channel/UCMMcwauwTAQyw0GUUhLBqSg</t>
  </si>
  <si>
    <t>http://www.youtube.com/channel/UCycWPjDGZnt381HX5ghKYFQ</t>
  </si>
  <si>
    <t>http://www.youtube.com/channel/UCd6VYGFkZ3mFLPAyJwwTjMg</t>
  </si>
  <si>
    <t>http://www.youtube.com/channel/UCpBKCnFHDMEB_LLau0fxjKg</t>
  </si>
  <si>
    <t>http://www.youtube.com/channel/UCRpamvKjfym8ETggyULC6Jw</t>
  </si>
  <si>
    <t>http://www.youtube.com/channel/UCxq2E0zegPLF0voBqHlVyMQ</t>
  </si>
  <si>
    <t>http://www.youtube.com/channel/UC8PFjbcgC0E47I6aAmx4ewg</t>
  </si>
  <si>
    <t>http://www.youtube.com/channel/UCPegqTRcpYN2jYe3r2xSIow</t>
  </si>
  <si>
    <t>http://www.youtube.com/channel/UCqzDy3oVUSbD_TH_z7eeUIQ</t>
  </si>
  <si>
    <t>http://www.youtube.com/channel/UCWhebpSUmDB59CUSsipsAHA</t>
  </si>
  <si>
    <t>http://www.youtube.com/channel/UCcjsNvQ5ybOhrxX4TQ35vtg</t>
  </si>
  <si>
    <t>http://www.youtube.com/channel/UCzNGnhHx4GloytmXQxoi9LQ</t>
  </si>
  <si>
    <t>http://www.youtube.com/channel/UCTKClOWRmfua8LzwcClBsHQ</t>
  </si>
  <si>
    <t>http://www.youtube.com/channel/UC1eq3Q7iHondQ1CFNbNtOcw</t>
  </si>
  <si>
    <t>http://www.youtube.com/channel/UCwqjRTk9ErnOhEoHVbUj8qQ</t>
  </si>
  <si>
    <t>http://www.youtube.com/channel/UCS3kJcJij9JogEyHBlHLwfg</t>
  </si>
  <si>
    <t>http://www.youtube.com/channel/UC1RFEg9OTTkrdsrvJwn0SCw</t>
  </si>
  <si>
    <t>http://www.youtube.com/channel/UCs3P7y7CS0yF7RpLONNwWUw</t>
  </si>
  <si>
    <t>http://www.youtube.com/channel/UC0Dz0Z2yd3Jk9madzcmf4EQ</t>
  </si>
  <si>
    <t>http://www.youtube.com/channel/UCq4VnrOhYuN2IdwITTdQkDw</t>
  </si>
  <si>
    <t>http://www.youtube.com/channel/UC3Z92jD5KxL5ll7cW9eR94Q</t>
  </si>
  <si>
    <t>http://www.youtube.com/channel/UCKdZVIR5_xlawOW-gFludbA</t>
  </si>
  <si>
    <t>http://www.youtube.com/channel/UCoppdEzz15CEiXMiO5idh7A</t>
  </si>
  <si>
    <t>http://www.youtube.com/channel/UCCoIMMcJ4llQn9jwl7efsZA</t>
  </si>
  <si>
    <t>http://www.youtube.com/channel/UCFufvdhbQ9oOSsEpp9de5SQ</t>
  </si>
  <si>
    <t>http://www.youtube.com/channel/UC9A52USZMcDhwqdOsHJBLdA</t>
  </si>
  <si>
    <t>http://www.youtube.com/channel/UCVmJY1uho-bA_lofr8djVJA</t>
  </si>
  <si>
    <t>http://www.youtube.com/channel/UCJkq6kQK2Xwng9aROec3P5Q</t>
  </si>
  <si>
    <t>http://www.youtube.com/channel/UCvEQYyis-vvepurg0Nbys_Q</t>
  </si>
  <si>
    <t>http://www.youtube.com/channel/UChcsUKOjIQn3EN-ixotwjNQ</t>
  </si>
  <si>
    <t>http://www.youtube.com/channel/UCUNy-W4ExRBhmCbCR9dB97A</t>
  </si>
  <si>
    <t>http://www.youtube.com/channel/UCV7dUT5Zv3ymhtQKEIkKbhg</t>
  </si>
  <si>
    <t>http://www.youtube.com/channel/UC_6DgXMGiqWvMAc3BNqkAvA</t>
  </si>
  <si>
    <t>http://www.youtube.com/channel/UCAwS---SMb4W58j0U6MscFw</t>
  </si>
  <si>
    <t>http://www.youtube.com/channel/UCnBCrWFGwSo0iw57PmtgXOQ</t>
  </si>
  <si>
    <t>http://www.youtube.com/channel/UCQeHyoOmC4fF7wKK0qbbwWw</t>
  </si>
  <si>
    <t>http://www.youtube.com/channel/UCmXeLhU-jhO_904i5g-3rYQ</t>
  </si>
  <si>
    <t>http://www.youtube.com/channel/UC8uVo-4Qkswfhh1JnIDHU1A</t>
  </si>
  <si>
    <t>http://www.youtube.com/channel/UCzGAjyMHa46G5irNmSYkoww</t>
  </si>
  <si>
    <t>http://www.youtube.com/channel/UCSTY_QywABvaN4FXATnRIXA</t>
  </si>
  <si>
    <t>http://www.youtube.com/channel/UCPrGDitzcCE-AIYo3ePy-Qg</t>
  </si>
  <si>
    <t>http://www.youtube.com/channel/UC1SiIVeKEpTKK_Amm_F3x9w</t>
  </si>
  <si>
    <t>http://www.youtube.com/channel/UCEYbT6ad_ujYYDu6E1ev3Zw</t>
  </si>
  <si>
    <t>http://www.youtube.com/channel/UCc96p0qymoYTTv0clM3w4Yg</t>
  </si>
  <si>
    <t>http://www.youtube.com/channel/UCViUti-gCVt-mzdDCR5bfDA</t>
  </si>
  <si>
    <t>http://www.youtube.com/channel/UCCicWyaGhArRdcW_NgvVrAw</t>
  </si>
  <si>
    <t>http://www.youtube.com/channel/UCwAQe7QX61bTdOycRtPLv0Q</t>
  </si>
  <si>
    <t>http://www.youtube.com/channel/UCxlr2X_1Kf3efsrMWTU0XGw</t>
  </si>
  <si>
    <t>http://www.youtube.com/channel/UCD7z5qCfaEUzzE9XroaV_ew</t>
  </si>
  <si>
    <t>http://www.youtube.com/channel/UCzOfJgHp5LlnvNR4gQllD-w</t>
  </si>
  <si>
    <t>http://www.youtube.com/channel/UCKgK_4vy5F___TN3PkqCBTA</t>
  </si>
  <si>
    <t>http://www.youtube.com/channel/UCalKrFmeBM-gF2su6yGVEfA</t>
  </si>
  <si>
    <t>http://www.youtube.com/channel/UC8arHXt-X0QMxaO3HBnMShQ</t>
  </si>
  <si>
    <t>http://www.youtube.com/channel/UCQ6uCr5xhqJYoPqMsNUl8dQ</t>
  </si>
  <si>
    <t>http://www.youtube.com/channel/UCpgmN2y1t17F3EckpZk79NQ</t>
  </si>
  <si>
    <t>http://www.youtube.com/channel/UC4cRm0eDbP5GfY6lQkF4Cjw</t>
  </si>
  <si>
    <t>http://www.youtube.com/channel/UCc9qu9hmbak_0Nr5weLjSTQ</t>
  </si>
  <si>
    <t>http://www.youtube.com/channel/UCSk24Nsn_pSMK0mr6ApUyBw</t>
  </si>
  <si>
    <t>http://www.youtube.com/channel/UCGq6UzdT-sUDQrC4HOkk6FA</t>
  </si>
  <si>
    <t>http://www.youtube.com/channel/UCQCITDKhRvmb0qb9uKjq7Tw</t>
  </si>
  <si>
    <t>http://www.youtube.com/channel/UCa5CmMz6J6zsMXzIVJy1XPQ</t>
  </si>
  <si>
    <t>http://www.youtube.com/channel/UCWPR72uzYKcGM4ibWc7R9hQ</t>
  </si>
  <si>
    <t>http://www.youtube.com/channel/UCp0gW4T9SMfczHwBLotTuNQ</t>
  </si>
  <si>
    <t>http://www.youtube.com/channel/UCqHav2T8EfBmAp2bGh1bJUQ</t>
  </si>
  <si>
    <t>http://www.youtube.com/channel/UCBtYZsDaTEj51OodIzYrgmQ</t>
  </si>
  <si>
    <t>http://www.youtube.com/channel/UCsXnwapwuxHXs70NCxCVDmg</t>
  </si>
  <si>
    <t>http://www.youtube.com/channel/UCzBU8flfYX1lWOo-JAnAKTg</t>
  </si>
  <si>
    <t>http://www.youtube.com/channel/UC39xVeV3dYjBTUkSBK8XBaA</t>
  </si>
  <si>
    <t>http://www.youtube.com/channel/UCLvt3bD1AJUnf7LEUXk_SOA</t>
  </si>
  <si>
    <t>http://www.youtube.com/channel/UCfzICRGe-9WPFYK7DQC4i0g</t>
  </si>
  <si>
    <t>http://www.youtube.com/channel/UCQWi4ALl7UzEqBQ_DhdkygA</t>
  </si>
  <si>
    <t>http://www.youtube.com/channel/UCESIaJhf6RuFhvtpGfvCEVg</t>
  </si>
  <si>
    <t>http://www.youtube.com/channel/UCVXQrNbG3_sjKQE9T4fpkYQ</t>
  </si>
  <si>
    <t>http://www.youtube.com/channel/UCCLFsheeNQmsG8a6iEVeTIA</t>
  </si>
  <si>
    <t>http://www.youtube.com/channel/UC7s6geywFBnD83-AAuxTKkQ</t>
  </si>
  <si>
    <t>http://www.youtube.com/channel/UC7QqPCx8JUs30KzlclH4UiQ</t>
  </si>
  <si>
    <t>http://www.youtube.com/channel/UCZx4ITIvj0ywX13d6SeMxjg</t>
  </si>
  <si>
    <t>http://www.youtube.com/channel/UCucerXyWN1kO_jFDRofjfTg</t>
  </si>
  <si>
    <t>http://www.youtube.com/channel/UCIrzfquSKE6mbwQqyL-Y8eQ</t>
  </si>
  <si>
    <t>http://www.youtube.com/channel/UCkPmuaC7K6pQeDfJLxVtwxg</t>
  </si>
  <si>
    <t>http://www.youtube.com/channel/UCFoQC1-a6Y3QoUtDlNAOubQ</t>
  </si>
  <si>
    <t>http://www.youtube.com/channel/UCe_v3IeUGHGbB4B3MECm65g</t>
  </si>
  <si>
    <t>http://www.youtube.com/channel/UCpTmLYv1oTol3nYfhult0nA</t>
  </si>
  <si>
    <t>http://www.youtube.com/channel/UCvLJwnZedAU3vc7U3k-GcLg</t>
  </si>
  <si>
    <t>http://www.youtube.com/channel/UCjvZu-1q13oykl4Ggmh8i-w</t>
  </si>
  <si>
    <t>http://www.youtube.com/channel/UCt5dZNnmMNccXdtemElxqeA</t>
  </si>
  <si>
    <t>http://www.youtube.com/channel/UCV8B5_8wLN0zPRgP0nEvJ_Q</t>
  </si>
  <si>
    <t>http://www.youtube.com/channel/UCjaxtx_NGa5TStCheS4nNnw</t>
  </si>
  <si>
    <t>http://www.youtube.com/channel/UCcg9nOqmYYkZmY0TU3Aw6MQ</t>
  </si>
  <si>
    <t>http://www.youtube.com/channel/UCO0d_DTPKCIc_ikRyMHYwFQ</t>
  </si>
  <si>
    <t>http://www.youtube.com/channel/UC0XSjBFZc67Pde9N4bYiBSQ</t>
  </si>
  <si>
    <t>http://www.youtube.com/channel/UCnrhrDLWRvP2KoJwlzsctzQ</t>
  </si>
  <si>
    <t>http://www.youtube.com/channel/UC4sITMVla3iKR5KPXO8i4wQ</t>
  </si>
  <si>
    <t>http://www.youtube.com/channel/UCOZ8e2ZZOSN0o5zq_SoypbQ</t>
  </si>
  <si>
    <t>http://www.youtube.com/channel/UC80K-iJwEmwH1L-JALZMYIg</t>
  </si>
  <si>
    <t>http://www.youtube.com/channel/UCKn14BKTwi54h2efB3lkKcg</t>
  </si>
  <si>
    <t>http://www.youtube.com/channel/UCME5F1eMaSBeBEiIQcPWV-Q</t>
  </si>
  <si>
    <t>http://www.youtube.com/channel/UCTkydyNvBtEjOX7sD17Di8w</t>
  </si>
  <si>
    <t>http://www.youtube.com/channel/UClP0ucxUZqe-x_o_nPZQBPA</t>
  </si>
  <si>
    <t>http://www.youtube.com/channel/UCo7GzEp1TtihFueS7zGiYCg</t>
  </si>
  <si>
    <t>http://www.youtube.com/channel/UCnfOIxXxHtCq2hHoltwLlsg</t>
  </si>
  <si>
    <t>http://www.youtube.com/channel/UCn9qCtKejAR9WHTo0N6slUg</t>
  </si>
  <si>
    <t>http://www.youtube.com/channel/UCs8UJ9JazQwL5AI8KsdplrA</t>
  </si>
  <si>
    <t>http://www.youtube.com/channel/UCCt6FVz_V46ZRI0P3PeBLFA</t>
  </si>
  <si>
    <t>http://www.youtube.com/channel/UC7tDCPfjQaEoetZOv0J6hCg</t>
  </si>
  <si>
    <t>http://www.youtube.com/channel/UCaxEabjy5w2w0quLQSTwlMA</t>
  </si>
  <si>
    <t>http://www.youtube.com/channel/UCBXLI4-dB-OMA6vvULUnJRg</t>
  </si>
  <si>
    <t>http://www.youtube.com/channel/UCaVj9dy6-8SIkGpknU4GZ8w</t>
  </si>
  <si>
    <t>http://www.youtube.com/channel/UCBXhOMzNoFQJBBrVyXBsQQA</t>
  </si>
  <si>
    <t>http://www.youtube.com/channel/UCelX8funsIY4mqUUnBE6ZAg</t>
  </si>
  <si>
    <t>http://www.youtube.com/channel/UCHugYXdGnfn6HRlcgRkXfeA</t>
  </si>
  <si>
    <t>http://www.youtube.com/channel/UCNnxGXWJRUuie_mEDKhlYaA</t>
  </si>
  <si>
    <t>http://www.youtube.com/channel/UCATuF5XusLj_hBLW7xkdN9g</t>
  </si>
  <si>
    <t>http://www.youtube.com/channel/UCXWqpW8BB33EJy_UF5syh1g</t>
  </si>
  <si>
    <t>http://www.youtube.com/channel/UCQApcYMPd8boA_mv0F54XoA</t>
  </si>
  <si>
    <t>http://www.youtube.com/channel/UCR9lCFHHkDFfevGWqKwU5nA</t>
  </si>
  <si>
    <t>http://www.youtube.com/channel/UCLbgLIDDu6O4P3pRAR_SSyA</t>
  </si>
  <si>
    <t>http://www.youtube.com/channel/UC0xiz1-h-yEafmAf2F3yo-Q</t>
  </si>
  <si>
    <t>http://www.youtube.com/channel/UCttOZCF64vZxijS26gvFmtQ</t>
  </si>
  <si>
    <t>http://www.youtube.com/channel/UC1A_GS9LcUKDOVcRPmuddAg</t>
  </si>
  <si>
    <t>http://www.youtube.com/channel/UCxforQTLeBZwQGUVizmMdlw</t>
  </si>
  <si>
    <t>http://www.youtube.com/channel/UCqMOCWe5FJuOWG7nGV_zHNA</t>
  </si>
  <si>
    <t>http://www.youtube.com/channel/UCdO7bHPTw-f9g8hbi6mJEng</t>
  </si>
  <si>
    <t>http://www.youtube.com/channel/UCamt6KFmOtyQeoABot6jhmw</t>
  </si>
  <si>
    <t>http://www.youtube.com/channel/UCJA6Cp11bAsXROb2dD8agaw</t>
  </si>
  <si>
    <t>http://www.youtube.com/channel/UCESfrA_alxVgB3S1A61EDJA</t>
  </si>
  <si>
    <t>http://www.youtube.com/channel/UCHNGz4l_JA44TOJduYuJ9lg</t>
  </si>
  <si>
    <t>http://www.youtube.com/channel/UC7WD2Hjo54tWO1Q54AQOIqA</t>
  </si>
  <si>
    <t>http://www.youtube.com/channel/UC6aP3JCxOS44aMz4KSlvCyg</t>
  </si>
  <si>
    <t>http://www.youtube.com/channel/UCnNk4Ymi7HlpFibm3ArapAg</t>
  </si>
  <si>
    <t>http://www.youtube.com/channel/UCnY24BM-160lOAfxDUxcWDQ</t>
  </si>
  <si>
    <t>http://www.youtube.com/channel/UC--kuMKXTCu2cGhjVPOIilA</t>
  </si>
  <si>
    <t>http://www.youtube.com/channel/UCjTZvKAm_H8PtYNmVG6bpOA</t>
  </si>
  <si>
    <t>http://www.youtube.com/channel/UCj7B-o1aobzAVNb0Fdijl5w</t>
  </si>
  <si>
    <t>http://www.youtube.com/channel/UCqTHquc9XHBn1HleiAYji2A</t>
  </si>
  <si>
    <t>http://www.youtube.com/channel/UCCDzwdEnOtVE7kg5-qLvllA</t>
  </si>
  <si>
    <t>http://www.youtube.com/channel/UCsrYlphjt7-a5Ogog0lYdfQ</t>
  </si>
  <si>
    <t>http://www.youtube.com/channel/UCtSBcMY3ZUZwcpFmlPk_GIw</t>
  </si>
  <si>
    <t>http://www.youtube.com/channel/UCF9r4V6xLdKQGgtjMUKhogw</t>
  </si>
  <si>
    <t>http://www.youtube.com/channel/UCizDAN8bkpXDwL_y0o7RcZw</t>
  </si>
  <si>
    <t>http://www.youtube.com/channel/UCP4dHmT-490ehwR4G-Nn5Zg</t>
  </si>
  <si>
    <t>http://www.youtube.com/channel/UCw6WMyzjKRt2Tz3dj3vlLBg</t>
  </si>
  <si>
    <t>http://www.youtube.com/channel/UCBj7pc-hhI678-ePMB94VUQ</t>
  </si>
  <si>
    <t>http://www.youtube.com/channel/UCqSHqr7cQ-fYKNTd-gF9FPQ</t>
  </si>
  <si>
    <t>http://www.youtube.com/channel/UC4Dsff1alNmMxnfpnA_vYoQ</t>
  </si>
  <si>
    <t>http://www.youtube.com/channel/UCEIXj2JRNSNs781Kx7Jg-Wg</t>
  </si>
  <si>
    <t>http://www.youtube.com/channel/UC5m0TKJ9zA22TkLmp594ZEQ</t>
  </si>
  <si>
    <t>http://www.youtube.com/channel/UCFpwX53ykKWLt0EK3NHdNGw</t>
  </si>
  <si>
    <t>http://www.youtube.com/channel/UCNLlJNlSWf7o1vrRS7a0Chw</t>
  </si>
  <si>
    <t>http://www.youtube.com/channel/UCMrwz3szwrEugH00DKy6YWw</t>
  </si>
  <si>
    <t>http://www.youtube.com/channel/UCoPGTwwPE1lZ0zsJMHHb5AQ</t>
  </si>
  <si>
    <t>http://www.youtube.com/channel/UCrHMteoemHWAk0ZUN7-2-fQ</t>
  </si>
  <si>
    <t>http://www.youtube.com/channel/UCvvYo6r3QSI1U58GickP3pA</t>
  </si>
  <si>
    <t>http://www.youtube.com/channel/UCkPWqIuzCqp_cys622OPPsQ</t>
  </si>
  <si>
    <t>http://www.youtube.com/channel/UCV750QFOfdssBbqaPnM_MHw</t>
  </si>
  <si>
    <t>http://www.youtube.com/channel/UCNOWV-nhsw_NL_f4OUL_T3A</t>
  </si>
  <si>
    <t>http://www.youtube.com/channel/UClmlt19LU2JghIvcZ6Wm7MQ</t>
  </si>
  <si>
    <t>http://www.youtube.com/channel/UCu00bjpjrCR_cwq94D1W29g</t>
  </si>
  <si>
    <t>http://www.youtube.com/channel/UCRyCFsyJJFYINGmWOtI-zaA</t>
  </si>
  <si>
    <t>http://www.youtube.com/channel/UCX3vF4s0kPhSR96X15RZ1jQ</t>
  </si>
  <si>
    <t>http://www.youtube.com/channel/UCS76vNfoKFZak3nSrJYcKmg</t>
  </si>
  <si>
    <t>http://www.youtube.com/channel/UCcDA0AAZX_0dgrNgfnKKesw</t>
  </si>
  <si>
    <t>http://www.youtube.com/channel/UCDYg3x4fzxqFJqN5L4eXOmA</t>
  </si>
  <si>
    <t>http://www.youtube.com/channel/UCwPFhJhtg8d2QonvELrITtQ</t>
  </si>
  <si>
    <t>http://www.youtube.com/channel/UCIhXxHMFJ-jBquiJwCM0Sdg</t>
  </si>
  <si>
    <t>http://www.youtube.com/channel/UC04TdeE31TVNfyz4csU8K9Q</t>
  </si>
  <si>
    <t>http://www.youtube.com/channel/UCExPNBJx6p4nH4lGxRZty0w</t>
  </si>
  <si>
    <t>http://www.youtube.com/channel/UCzyWpvd7hlCeT3w3R8FHWIw</t>
  </si>
  <si>
    <t>http://www.youtube.com/channel/UC6CiLgJWYrnKGh4IQgnw19g</t>
  </si>
  <si>
    <t>http://www.youtube.com/channel/UCHoKbFnmqHhrVIToAB7QBRg</t>
  </si>
  <si>
    <t>http://www.youtube.com/channel/UC3TNTGrI0pBKFG1Wg3jVgaQ</t>
  </si>
  <si>
    <t>http://www.youtube.com/channel/UCeYXFIY3f424KXx5J_OszkQ</t>
  </si>
  <si>
    <t>http://www.youtube.com/channel/UCVD0gtk2H7PcYbozAJpDAHg</t>
  </si>
  <si>
    <t>http://www.youtube.com/channel/UCLYHDnqlP4sQ1XVmp6ell4A</t>
  </si>
  <si>
    <t>http://www.youtube.com/channel/UCIEcQot6zMPpyZWd8R0DsGw</t>
  </si>
  <si>
    <t>http://www.youtube.com/channel/UCMpmzvtJn9uMP0HDhk0GG5Q</t>
  </si>
  <si>
    <t>http://www.youtube.com/channel/UCk4Ep98cdVliOfGysRgPSwQ</t>
  </si>
  <si>
    <t>http://www.youtube.com/channel/UCj3Ml9Ywavk4klELkaNSwNQ</t>
  </si>
  <si>
    <t>http://www.youtube.com/channel/UCJhSuAlQel_lEPlrQTKqqUw</t>
  </si>
  <si>
    <t>http://www.youtube.com/channel/UCWw2QzixcpAuJahFqloXrLw</t>
  </si>
  <si>
    <t>http://www.youtube.com/channel/UCGedQb2X6hmEK4B_nKBel6Q</t>
  </si>
  <si>
    <t>http://www.youtube.com/channel/UCvctyDTqnJxUfRl6rLWF2bw</t>
  </si>
  <si>
    <t>http://www.youtube.com/channel/UC12qGozVuHCA3cTUh-jf4qA</t>
  </si>
  <si>
    <t>http://www.youtube.com/channel/UCaOr_H-LZlYSDiozzVQ1HIA</t>
  </si>
  <si>
    <t>http://www.youtube.com/channel/UCPCZL8M-h_foWBGTE802AGg</t>
  </si>
  <si>
    <t>http://www.youtube.com/channel/UC3MPNU4xEyWjYZG47zrq27Q</t>
  </si>
  <si>
    <t>http://www.youtube.com/channel/UCv4sWFVMoj-lIuAx_kN2W3w</t>
  </si>
  <si>
    <t>http://www.youtube.com/channel/UCVmYtYtQ_4jCFBZ0FlRti_A</t>
  </si>
  <si>
    <t>http://www.youtube.com/channel/UCbn031xMt0D4fYqcgOvcJhQ</t>
  </si>
  <si>
    <t>http://www.youtube.com/channel/UCupd9jNzWenTOu81RsEgcsQ</t>
  </si>
  <si>
    <t>http://www.youtube.com/channel/UCVh7SYDU1dpR9WyBJ89RQ3w</t>
  </si>
  <si>
    <t>http://www.youtube.com/channel/UCikRXGtV-s_i21BTIeG35xw</t>
  </si>
  <si>
    <t>http://www.youtube.com/channel/UCw0xhJL77u6VehiAEOKq6kg</t>
  </si>
  <si>
    <t>http://www.youtube.com/channel/UCPpNHokuxcOFI889ejzZP9Q</t>
  </si>
  <si>
    <t>http://www.youtube.com/channel/UCfvHLuZ-MqM2aQEFk0pwU5Q</t>
  </si>
  <si>
    <t>http://www.youtube.com/channel/UCvBIiV2A1cPQImosZ4OS3eA</t>
  </si>
  <si>
    <t>http://www.youtube.com/channel/UCsC1IN_InJGyZK8k0JWQpgQ</t>
  </si>
  <si>
    <t>http://www.youtube.com/channel/UC5qGdXO5DJnU6w-vU4hpOxQ</t>
  </si>
  <si>
    <t>http://www.youtube.com/channel/UCjASN7Tc7IhwB8O8Kup0ZMQ</t>
  </si>
  <si>
    <t>http://www.youtube.com/channel/UCJIWPruSbOyRLGmT901E58w</t>
  </si>
  <si>
    <t>http://www.youtube.com/channel/UCAau4ooACUu7BojOO-nwDBQ</t>
  </si>
  <si>
    <t>http://www.youtube.com/channel/UC5JNe9QP8zRNsLI5YFRZ4oA</t>
  </si>
  <si>
    <t>http://www.youtube.com/channel/UCQA36wkfIi92Tj506EhCckA</t>
  </si>
  <si>
    <t>http://www.youtube.com/channel/UCIRKurTHQZbcvnzcP9qq2RQ</t>
  </si>
  <si>
    <t>http://www.youtube.com/channel/UCJxsJfUTdHcEZ2gUemsUU1g</t>
  </si>
  <si>
    <t>http://www.youtube.com/channel/UCNUGMBHK4lmDI5WepvRT4DA</t>
  </si>
  <si>
    <t>http://www.youtube.com/channel/UCj8T96meSgpGxUWeEj3vWPw</t>
  </si>
  <si>
    <t>http://www.youtube.com/channel/UCcDC0cswTMhPuGXHQ7mdI0w</t>
  </si>
  <si>
    <t>http://www.youtube.com/channel/UCLAKOuNTsy7brXkqnf8VMZw</t>
  </si>
  <si>
    <t>http://www.youtube.com/channel/UC0Ic0uvANWeMxAyfIVLZMqg</t>
  </si>
  <si>
    <t>http://www.youtube.com/channel/UCCcPxncbMrO7LJE-sF9B0pg</t>
  </si>
  <si>
    <t>http://www.youtube.com/channel/UCZf8XvtinlP2iQak9w50SHg</t>
  </si>
  <si>
    <t>http://www.youtube.com/channel/UCPJ7ELWQkVwveADc9hAsqNg</t>
  </si>
  <si>
    <t>http://www.youtube.com/channel/UCYgxA4x_tHjLWBN0OCgYWcQ</t>
  </si>
  <si>
    <t>http://www.youtube.com/channel/UCzYSQdFdNlITwUanU48B8GQ</t>
  </si>
  <si>
    <t>http://www.youtube.com/channel/UCWcBkjCrLsESy4SBkkXI8tQ</t>
  </si>
  <si>
    <t>http://www.youtube.com/channel/UCP68l-lXzYOXJS8cr5g5oMA</t>
  </si>
  <si>
    <t>http://www.youtube.com/channel/UCdzoun2WHzibnHiDh304aNQ</t>
  </si>
  <si>
    <t>http://www.youtube.com/channel/UCYgwAbzdUQ9-IIz2emMDWTw</t>
  </si>
  <si>
    <t>http://www.youtube.com/channel/UCYosfwULRd5rJhnVNVvUU8g</t>
  </si>
  <si>
    <t>http://www.youtube.com/channel/UC1cpHtPcdvqbw4DjatDYNuQ</t>
  </si>
  <si>
    <t>http://www.youtube.com/channel/UCEDx-O32BKm9e3gEKO0t03w</t>
  </si>
  <si>
    <t>http://www.youtube.com/channel/UCG8E5cWZEf-qkjlpZd9lfSQ</t>
  </si>
  <si>
    <t>http://www.youtube.com/channel/UCtdquYxMrJ-jWXFxLSDQOwQ</t>
  </si>
  <si>
    <t>http://www.youtube.com/channel/UCdgnAdBCJ1ZR4qv4wg0_seQ</t>
  </si>
  <si>
    <t>http://www.youtube.com/channel/UCAav2uWG5aOa1jvallyXLqw</t>
  </si>
  <si>
    <t>http://www.youtube.com/channel/UCgxaYSe6khXCJDxA7ggbZtQ</t>
  </si>
  <si>
    <t>http://www.youtube.com/channel/UCpy1V9O-Z8V6bYxLe-Jf3VQ</t>
  </si>
  <si>
    <t>http://www.youtube.com/channel/UCJ0cj3GvMi85PjDJXD0XqTg</t>
  </si>
  <si>
    <t>http://www.youtube.com/channel/UC-KWommSB3rIBtK-U1bwjDA</t>
  </si>
  <si>
    <t>http://www.youtube.com/channel/UCzWwr9fSROw2liph1qK7psQ</t>
  </si>
  <si>
    <t>http://www.youtube.com/channel/UCklG6ilxW_PeYeDSpKSRGZQ</t>
  </si>
  <si>
    <t>http://www.youtube.com/channel/UCsOHhRRni2fF3EWgvpz7lig</t>
  </si>
  <si>
    <t>http://www.youtube.com/channel/UCNZUddA0ZXKFrzglJQfdI0g</t>
  </si>
  <si>
    <t>http://www.youtube.com/channel/UCRnUIJVZ6DOmqnLf-kDH72g</t>
  </si>
  <si>
    <t>http://www.youtube.com/channel/UCYSDe3eNHFL6qqq5368Niig</t>
  </si>
  <si>
    <t>http://www.youtube.com/channel/UCbM82w6bCQYpP31QHuSJfTw</t>
  </si>
  <si>
    <t>http://www.youtube.com/channel/UC36wQpC1Q9SwSajBrHQSzJw</t>
  </si>
  <si>
    <t>http://www.youtube.com/channel/UCfhMIRcf8JtZXrcwoyPpEjg</t>
  </si>
  <si>
    <t>http://www.youtube.com/channel/UC9fJsqLvoU6cFvofkzPfgZQ</t>
  </si>
  <si>
    <t>http://www.youtube.com/channel/UCu7t9a69EsHoff5-gNTZfsw</t>
  </si>
  <si>
    <t>http://www.youtube.com/channel/UCydykry3xrIth56n4231H-g</t>
  </si>
  <si>
    <t>http://www.youtube.com/channel/UCBw-qDr64vSqguezFJKPORQ</t>
  </si>
  <si>
    <t>http://www.youtube.com/channel/UCLTrGhNFCcd-bxGMfo82ldA</t>
  </si>
  <si>
    <t>http://www.youtube.com/channel/UCO5IoBzpZ2jyd_Iw2GVgnig</t>
  </si>
  <si>
    <t>http://www.youtube.com/channel/UCxUstdY9AJBUwEgbZq2_LZA</t>
  </si>
  <si>
    <t>http://www.youtube.com/channel/UCyiHi26uybfcmq0--6DbWqQ</t>
  </si>
  <si>
    <t>http://www.youtube.com/channel/UCGJtAsDX_qIPZcsNufRV5ow</t>
  </si>
  <si>
    <t>http://www.youtube.com/channel/UCWl8H-hlO4LEjFirQvOyY1A</t>
  </si>
  <si>
    <t>http://www.youtube.com/channel/UCzXy1TbnogkjVRHMjQr3_GA</t>
  </si>
  <si>
    <t>http://www.youtube.com/channel/UCY2CDTmdxQXgPITxr3JcrRA</t>
  </si>
  <si>
    <t>http://www.youtube.com/channel/UCu5WfUbKdhLCW9aPq3WZsNA</t>
  </si>
  <si>
    <t>http://www.youtube.com/channel/UC_mKIWTfVDNBISECBLyj7rg</t>
  </si>
  <si>
    <t>http://www.youtube.com/channel/UCo1yYFXXGv6yyDnxPqc3dEw</t>
  </si>
  <si>
    <t>http://www.youtube.com/channel/UCwW5FE8qaZyP4-J7eg2hOIg</t>
  </si>
  <si>
    <t>http://www.youtube.com/channel/UCtTGSzV4rsyUKX7wZ1HssQg</t>
  </si>
  <si>
    <t>http://www.youtube.com/channel/UC6wJYPTtqP4akuk1eEf-fDg</t>
  </si>
  <si>
    <t>http://www.youtube.com/channel/UC3DdFaCE0PYo32ElY4LpVpg</t>
  </si>
  <si>
    <t>http://www.youtube.com/channel/UCXWOsNdoKRvkunTglBbLRKg</t>
  </si>
  <si>
    <t>http://www.youtube.com/channel/UC4FuRQY-zQBfFPOPuaRAWgw</t>
  </si>
  <si>
    <t>http://www.youtube.com/channel/UCE7SZP9icvQdqTn2NdESMZQ</t>
  </si>
  <si>
    <t>http://www.youtube.com/channel/UCwkEMAb2hKoyywsozegFGMQ</t>
  </si>
  <si>
    <t>http://www.youtube.com/channel/UCe-YYZwDoUk1oKCH8-mdN2w</t>
  </si>
  <si>
    <t>http://www.youtube.com/channel/UCcwFS01ST2FMMp2DVER2UWg</t>
  </si>
  <si>
    <t>http://www.youtube.com/channel/UCxlPKzjwwusCJkFDq-XvuvA</t>
  </si>
  <si>
    <t>http://www.youtube.com/channel/UCgUhHwLepU37Cq-ragKIpNQ</t>
  </si>
  <si>
    <t>http://www.youtube.com/channel/UCGe-3qua4-zl4IVLjKuSSkQ</t>
  </si>
  <si>
    <t>http://www.youtube.com/channel/UCMcUd9dBENyk2nT6g_lXKhQ</t>
  </si>
  <si>
    <t>http://www.youtube.com/channel/UCE227cvqESdDoVXalEv8dJg</t>
  </si>
  <si>
    <t>http://www.youtube.com/channel/UCfWxPcdUOWV5L2VqsT75z-w</t>
  </si>
  <si>
    <t>http://www.youtube.com/channel/UCpr8GKAHg30fNzBtOVwjAnQ</t>
  </si>
  <si>
    <t>http://www.youtube.com/channel/UCMqbg4VD080ce23L2g5S7Ng</t>
  </si>
  <si>
    <t>http://www.youtube.com/channel/UC6nw5WxAUuhh1Cb45G0_k6A</t>
  </si>
  <si>
    <t>http://www.youtube.com/channel/UCRkgxOcNAD-ttZMxrrN5GYQ</t>
  </si>
  <si>
    <t>http://www.youtube.com/channel/UCBwwnBABR8YjpkkX2POIKhQ</t>
  </si>
  <si>
    <t>http://www.youtube.com/channel/UCAlPOH9hkYNnrH3cL72Izag</t>
  </si>
  <si>
    <t>http://www.youtube.com/channel/UC1He2YUcIuOGoVUIQZxOBDw</t>
  </si>
  <si>
    <t>http://www.youtube.com/channel/UC4agbvL5cy5s9VSEX9KT4LA</t>
  </si>
  <si>
    <t>http://www.youtube.com/channel/UCWwLZCF2uqv5Mct8b7AfJ8w</t>
  </si>
  <si>
    <t>http://www.youtube.com/channel/UCsTFw-jeJdJDi20LmiK9Lnw</t>
  </si>
  <si>
    <t>http://www.youtube.com/channel/UC8QwXSKYXkFbEP1uhMrOq4A</t>
  </si>
  <si>
    <t>http://www.youtube.com/channel/UCiKNMnyn8SVCFa39NFwk1Dg</t>
  </si>
  <si>
    <t>http://www.youtube.com/channel/UCpS3hbN61-1NW7Ey_ZclMGA</t>
  </si>
  <si>
    <t>http://www.youtube.com/channel/UCH8JhGysUFU4lt7FcATVRWg</t>
  </si>
  <si>
    <t>http://www.youtube.com/channel/UCjqFKcsJGF-eg_BLtUIDweg</t>
  </si>
  <si>
    <t>http://www.youtube.com/channel/UCXniDDq1ZnKNti-tVqJWCyg</t>
  </si>
  <si>
    <t>http://www.youtube.com/channel/UCPgF4J1NC2JsZObxxoPvTAA</t>
  </si>
  <si>
    <t>&lt;?xml version="1.0" encoding="utf-8"?&gt;
&lt;configuration&gt;
  &lt;configSections&gt;
    &lt;sectionGroup name="userSettings" type="System.Configuration.UserSettingsGroup, System, Version=2.0.0.0, Culture=neutral, PublicKeyToken=b77a5c561934e089"&gt;
      &lt;section name="GraphImageUserSettings2"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&lt;GraphImageUserSettings2&gt;
      &lt;setting name="ImageSize" serializeAs="String"&gt;
        &lt;value&gt;4096, 3072&lt;/value&gt;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&lt;value&gt;Created with NodeXL Pro (http://nodexl.codeplex.com) from the Social Media Research Foundation (http://www.smrfoundation.org)&lt;/value&gt;
      &lt;/setting&gt;
    &lt;/GraphImageUserSettings2&gt;
    &lt;ExportToNodeXLGraphGalleryUserSettings&gt;
      &lt;setting name="Author" serializeAs="String"&gt;
        &lt;value&gt;SMRFoundation&lt;/value&gt;
      &lt;/setting&gt;
      &lt;setting name="ExportGraphML" serializeAs="String"&gt;
        &lt;value&gt;False&lt;/value&gt;
      &lt;/setting&gt;
      &lt;setting name="SpaceDelimitedTags" serializeAs="String"&gt;
        &lt;value&gt;#nxlyoutube&lt;/value&gt;
      &lt;/setting&gt;
      &lt;setting name="UseCredentials" serializeAs="String"&gt;
        &lt;value&gt;True&lt;/value&gt;
      &lt;/setting&gt;
      &lt;setting name="ExportWorkbookAndSettings" serializeAs="String"&gt;
        &lt;value&gt;False&lt;/value&gt;
      &lt;/setting&gt;
      &lt;setting name="UseFixedAspectRatio" serializeAs="String"&gt;
        &lt;value&gt;False&lt;/value&gt;
      &lt;/setting&gt;
    &lt;/ExportToNodeXLGraphGalleryUserSettings&gt;
    &lt;AutomatedGraphImageUserSettings&gt;
      &lt;setting name="IncludeFooter" serializeAs="St</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</si>
  <si>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</si>
  <si>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</si>
  <si>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</si>
  <si>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</si>
  <si>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</si>
  <si>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</si>
  <si>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</si>
  <si>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</si>
  <si>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</si>
  <si>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</si>
  <si>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</si>
  <si>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</si>
  <si>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</si>
  <si>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</si>
  <si>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</si>
  <si>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</si>
  <si>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</si>
  <si>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</si>
  <si>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</si>
  <si>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</si>
  <si>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</si>
  <si>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</si>
  <si>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</si>
  <si>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</si>
  <si>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</si>
  <si>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</si>
  <si>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</si>
  <si>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</si>
  <si>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</si>
  <si>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</si>
  <si>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</si>
  <si>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</si>
  <si>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</si>
  <si>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</si>
  <si>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</si>
  <si>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</si>
  <si>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</si>
  <si>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</si>
  <si>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</si>
  <si>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</si>
  <si>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</si>
  <si>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</si>
  <si>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</si>
  <si>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</si>
  <si>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Words in Sentiment List#1: Positive</t>
  </si>
  <si>
    <t>Words in Sentiment List#2: Negative</t>
  </si>
  <si>
    <t>Words in Sentiment List#3: (Add your own word list)</t>
  </si>
  <si>
    <t>Non-categorized Words</t>
  </si>
  <si>
    <t>Total Words</t>
  </si>
  <si>
    <t>people</t>
  </si>
  <si>
    <t>social</t>
  </si>
  <si>
    <t>sociology</t>
  </si>
  <si>
    <t>society</t>
  </si>
  <si>
    <t>suicide</t>
  </si>
  <si>
    <t>life</t>
  </si>
  <si>
    <t>study</t>
  </si>
  <si>
    <t>understand</t>
  </si>
  <si>
    <t>psychology</t>
  </si>
  <si>
    <t>college</t>
  </si>
  <si>
    <t>comment</t>
  </si>
  <si>
    <t>structure</t>
  </si>
  <si>
    <t>behavior</t>
  </si>
  <si>
    <t>bridge</t>
  </si>
  <si>
    <t>love</t>
  </si>
  <si>
    <t>learn</t>
  </si>
  <si>
    <t>feel</t>
  </si>
  <si>
    <t>lectures</t>
  </si>
  <si>
    <t>friends</t>
  </si>
  <si>
    <t>individuals</t>
  </si>
  <si>
    <t>lecture</t>
  </si>
  <si>
    <t>lol</t>
  </si>
  <si>
    <t>time</t>
  </si>
  <si>
    <t>network</t>
  </si>
  <si>
    <t>change</t>
  </si>
  <si>
    <t>lot</t>
  </si>
  <si>
    <t>person</t>
  </si>
  <si>
    <t>food</t>
  </si>
  <si>
    <t>surface</t>
  </si>
  <si>
    <t>guy</t>
  </si>
  <si>
    <t>sociological</t>
  </si>
  <si>
    <t>human</t>
  </si>
  <si>
    <t>individual</t>
  </si>
  <si>
    <t>influence</t>
  </si>
  <si>
    <t>agree</t>
  </si>
  <si>
    <t>talk</t>
  </si>
  <si>
    <t>videos</t>
  </si>
  <si>
    <t>fat</t>
  </si>
  <si>
    <t>degree</t>
  </si>
  <si>
    <t>hard</t>
  </si>
  <si>
    <t>amazing</t>
  </si>
  <si>
    <t>mind</t>
  </si>
  <si>
    <t>networks</t>
  </si>
  <si>
    <t>question</t>
  </si>
  <si>
    <t>bad</t>
  </si>
  <si>
    <t>white</t>
  </si>
  <si>
    <t>science</t>
  </si>
  <si>
    <t>care</t>
  </si>
  <si>
    <t>sense</t>
  </si>
  <si>
    <t>ideas</t>
  </si>
  <si>
    <t>stupid</t>
  </si>
  <si>
    <t>idea</t>
  </si>
  <si>
    <t>kill</t>
  </si>
  <si>
    <t>school</t>
  </si>
  <si>
    <t>torus</t>
  </si>
  <si>
    <t>money</t>
  </si>
  <si>
    <t>agent</t>
  </si>
  <si>
    <t>choice</t>
  </si>
  <si>
    <t>simple</t>
  </si>
  <si>
    <t>bigthink</t>
  </si>
  <si>
    <t>personally</t>
  </si>
  <si>
    <t>stuff</t>
  </si>
  <si>
    <t>true</t>
  </si>
  <si>
    <t>christakis</t>
  </si>
  <si>
    <t>smart</t>
  </si>
  <si>
    <t>knowledge</t>
  </si>
  <si>
    <t>friend</t>
  </si>
  <si>
    <t>university</t>
  </si>
  <si>
    <t>shit</t>
  </si>
  <si>
    <t>control</t>
  </si>
  <si>
    <t>price</t>
  </si>
  <si>
    <t>obesity</t>
  </si>
  <si>
    <t>reason</t>
  </si>
  <si>
    <t>flat</t>
  </si>
  <si>
    <t>sphere</t>
  </si>
  <si>
    <t>hour</t>
  </si>
  <si>
    <t>talking</t>
  </si>
  <si>
    <t>religion</t>
  </si>
  <si>
    <t>times</t>
  </si>
  <si>
    <t>equal</t>
  </si>
  <si>
    <t>wow</t>
  </si>
  <si>
    <t>fascinating</t>
  </si>
  <si>
    <t>answer</t>
  </si>
  <si>
    <t>collective</t>
  </si>
  <si>
    <t>perspective</t>
  </si>
  <si>
    <t>real</t>
  </si>
  <si>
    <t>english</t>
  </si>
  <si>
    <t>matter</t>
  </si>
  <si>
    <t>worth</t>
  </si>
  <si>
    <t>psychological</t>
  </si>
  <si>
    <t>heard</t>
  </si>
  <si>
    <t>thinking</t>
  </si>
  <si>
    <t>00</t>
  </si>
  <si>
    <t>changing</t>
  </si>
  <si>
    <t>class</t>
  </si>
  <si>
    <t>lives</t>
  </si>
  <si>
    <t>watching</t>
  </si>
  <si>
    <t>guys</t>
  </si>
  <si>
    <t>lucky</t>
  </si>
  <si>
    <t>job</t>
  </si>
  <si>
    <t>quality</t>
  </si>
  <si>
    <t>jump</t>
  </si>
  <si>
    <t>skills</t>
  </si>
  <si>
    <t>properties</t>
  </si>
  <si>
    <t>plot</t>
  </si>
  <si>
    <t>dimensional</t>
  </si>
  <si>
    <t>write</t>
  </si>
  <si>
    <t>history</t>
  </si>
  <si>
    <t>chance</t>
  </si>
  <si>
    <t>impossible</t>
  </si>
  <si>
    <t>takes</t>
  </si>
  <si>
    <t>examples</t>
  </si>
  <si>
    <t>brain</t>
  </si>
  <si>
    <t>view</t>
  </si>
  <si>
    <t>field</t>
  </si>
  <si>
    <t>patterns</t>
  </si>
  <si>
    <t>totally</t>
  </si>
  <si>
    <t>engineering</t>
  </si>
  <si>
    <t>deep</t>
  </si>
  <si>
    <t>depressed</t>
  </si>
  <si>
    <t>believes</t>
  </si>
  <si>
    <t>concept</t>
  </si>
  <si>
    <t>started</t>
  </si>
  <si>
    <t>improve</t>
  </si>
  <si>
    <t>live</t>
  </si>
  <si>
    <t>simply</t>
  </si>
  <si>
    <t>speak</t>
  </si>
  <si>
    <t>resources</t>
  </si>
  <si>
    <t>assume</t>
  </si>
  <si>
    <t>theory</t>
  </si>
  <si>
    <t>wrong</t>
  </si>
  <si>
    <t>country</t>
  </si>
  <si>
    <t>bit</t>
  </si>
  <si>
    <t>3d</t>
  </si>
  <si>
    <t>word</t>
  </si>
  <si>
    <t>jews</t>
  </si>
  <si>
    <t>critical</t>
  </si>
  <si>
    <t>eat</t>
  </si>
  <si>
    <t>media</t>
  </si>
  <si>
    <t>internet</t>
  </si>
  <si>
    <t>decision</t>
  </si>
  <si>
    <t>comments</t>
  </si>
  <si>
    <t>personal</t>
  </si>
  <si>
    <t>space</t>
  </si>
  <si>
    <t>negative</t>
  </si>
  <si>
    <t>dimensions</t>
  </si>
  <si>
    <t>nodes</t>
  </si>
  <si>
    <t>socially</t>
  </si>
  <si>
    <t>dislike</t>
  </si>
  <si>
    <t>wank</t>
  </si>
  <si>
    <t>books</t>
  </si>
  <si>
    <t>reading</t>
  </si>
  <si>
    <t>dark</t>
  </si>
  <si>
    <t>math</t>
  </si>
  <si>
    <t>topic</t>
  </si>
  <si>
    <t>based</t>
  </si>
  <si>
    <t>rest</t>
  </si>
  <si>
    <t>damn</t>
  </si>
  <si>
    <t>yale</t>
  </si>
  <si>
    <t>matters</t>
  </si>
  <si>
    <t>pretty</t>
  </si>
  <si>
    <t>physics</t>
  </si>
  <si>
    <t>studying</t>
  </si>
  <si>
    <t>book</t>
  </si>
  <si>
    <t>argument</t>
  </si>
  <si>
    <t>lost</t>
  </si>
  <si>
    <t>evidence</t>
  </si>
  <si>
    <t>note</t>
  </si>
  <si>
    <t>major</t>
  </si>
  <si>
    <t>20</t>
  </si>
  <si>
    <t>google</t>
  </si>
  <si>
    <t>wait</t>
  </si>
  <si>
    <t>action</t>
  </si>
  <si>
    <t>hate</t>
  </si>
  <si>
    <t>physical</t>
  </si>
  <si>
    <t>persons</t>
  </si>
  <si>
    <t>solution</t>
  </si>
  <si>
    <t>reasons</t>
  </si>
  <si>
    <t>born</t>
  </si>
  <si>
    <t>watched</t>
  </si>
  <si>
    <t>understanding</t>
  </si>
  <si>
    <t>15</t>
  </si>
  <si>
    <t>10</t>
  </si>
  <si>
    <t>14</t>
  </si>
  <si>
    <t>subject</t>
  </si>
  <si>
    <t>form</t>
  </si>
  <si>
    <t>cool</t>
  </si>
  <si>
    <t>women</t>
  </si>
  <si>
    <t>28</t>
  </si>
  <si>
    <t>talks</t>
  </si>
  <si>
    <t>purpose</t>
  </si>
  <si>
    <t>option</t>
  </si>
  <si>
    <t>shape</t>
  </si>
  <si>
    <t>opinion</t>
  </si>
  <si>
    <t>changed</t>
  </si>
  <si>
    <t>loads</t>
  </si>
  <si>
    <t>normal</t>
  </si>
  <si>
    <t>000</t>
  </si>
  <si>
    <t>anti</t>
  </si>
  <si>
    <t>countries</t>
  </si>
  <si>
    <t>check</t>
  </si>
  <si>
    <t>start</t>
  </si>
  <si>
    <t>beautiful</t>
  </si>
  <si>
    <t>muffins</t>
  </si>
  <si>
    <t>beer</t>
  </si>
  <si>
    <t>obese</t>
  </si>
  <si>
    <t>apple</t>
  </si>
  <si>
    <t>nature</t>
  </si>
  <si>
    <t>factors</t>
  </si>
  <si>
    <t>leave</t>
  </si>
  <si>
    <t>realize</t>
  </si>
  <si>
    <t>learning</t>
  </si>
  <si>
    <t>moment</t>
  </si>
  <si>
    <t>body</t>
  </si>
  <si>
    <t>read</t>
  </si>
  <si>
    <t>material</t>
  </si>
  <si>
    <t>experience</t>
  </si>
  <si>
    <t>yeah</t>
  </si>
  <si>
    <t>function</t>
  </si>
  <si>
    <t>smarter</t>
  </si>
  <si>
    <t>image</t>
  </si>
  <si>
    <t>dammit</t>
  </si>
  <si>
    <t>acceptance</t>
  </si>
  <si>
    <t>accepted</t>
  </si>
  <si>
    <t>31</t>
  </si>
  <si>
    <t>distort</t>
  </si>
  <si>
    <t>useless</t>
  </si>
  <si>
    <t>mad</t>
  </si>
  <si>
    <t>express</t>
  </si>
  <si>
    <t>meet</t>
  </si>
  <si>
    <t>1880</t>
  </si>
  <si>
    <t>determine</t>
  </si>
  <si>
    <t>hand</t>
  </si>
  <si>
    <t>forms</t>
  </si>
  <si>
    <t>exist</t>
  </si>
  <si>
    <t>explained</t>
  </si>
  <si>
    <t>sad</t>
  </si>
  <si>
    <t>agency</t>
  </si>
  <si>
    <t>factor</t>
  </si>
  <si>
    <t>ignorance</t>
  </si>
  <si>
    <t>aware</t>
  </si>
  <si>
    <t>humans</t>
  </si>
  <si>
    <t>functions</t>
  </si>
  <si>
    <t>model</t>
  </si>
  <si>
    <t>durkheim</t>
  </si>
  <si>
    <t>extreme</t>
  </si>
  <si>
    <t>prove</t>
  </si>
  <si>
    <t>harvard</t>
  </si>
  <si>
    <t>intelligence</t>
  </si>
  <si>
    <t>creating</t>
  </si>
  <si>
    <t>dude</t>
  </si>
  <si>
    <t>loved</t>
  </si>
  <si>
    <t>students</t>
  </si>
  <si>
    <t>fuck</t>
  </si>
  <si>
    <t>bullshit</t>
  </si>
  <si>
    <t>degrees</t>
  </si>
  <si>
    <t>basically</t>
  </si>
  <si>
    <t>god</t>
  </si>
  <si>
    <t>terms</t>
  </si>
  <si>
    <t>decisions</t>
  </si>
  <si>
    <t>structures</t>
  </si>
  <si>
    <t>explains</t>
  </si>
  <si>
    <t>explain</t>
  </si>
  <si>
    <t>truth</t>
  </si>
  <si>
    <t>level</t>
  </si>
  <si>
    <t>presentation</t>
  </si>
  <si>
    <t>notes</t>
  </si>
  <si>
    <t>sounds</t>
  </si>
  <si>
    <t>failed</t>
  </si>
  <si>
    <t>notion</t>
  </si>
  <si>
    <t>acceptable</t>
  </si>
  <si>
    <t>36</t>
  </si>
  <si>
    <t>11</t>
  </si>
  <si>
    <t>sound</t>
  </si>
  <si>
    <t>death</t>
  </si>
  <si>
    <t>plots</t>
  </si>
  <si>
    <t>die</t>
  </si>
  <si>
    <t>aids</t>
  </si>
  <si>
    <t>environment</t>
  </si>
  <si>
    <t>organism</t>
  </si>
  <si>
    <t>issue</t>
  </si>
  <si>
    <t>called</t>
  </si>
  <si>
    <t>actual</t>
  </si>
  <si>
    <t>exists</t>
  </si>
  <si>
    <t>minds</t>
  </si>
  <si>
    <t>process</t>
  </si>
  <si>
    <t>jumping</t>
  </si>
  <si>
    <t>completely</t>
  </si>
  <si>
    <t>hobby</t>
  </si>
  <si>
    <t>choose</t>
  </si>
  <si>
    <t>seeking</t>
  </si>
  <si>
    <t>capital</t>
  </si>
  <si>
    <t>majority</t>
  </si>
  <si>
    <t>dots</t>
  </si>
  <si>
    <t>culture</t>
  </si>
  <si>
    <t>catch</t>
  </si>
  <si>
    <t>learned</t>
  </si>
  <si>
    <t>hear</t>
  </si>
  <si>
    <t>mention</t>
  </si>
  <si>
    <t>quote</t>
  </si>
  <si>
    <t>firepa</t>
  </si>
  <si>
    <t>online</t>
  </si>
  <si>
    <t>map</t>
  </si>
  <si>
    <t>england</t>
  </si>
  <si>
    <t>thumbs</t>
  </si>
  <si>
    <t>choices</t>
  </si>
  <si>
    <t>unlocked</t>
  </si>
  <si>
    <t>18</t>
  </si>
  <si>
    <t>education</t>
  </si>
  <si>
    <t>views</t>
  </si>
  <si>
    <t>modern</t>
  </si>
  <si>
    <t>weight</t>
  </si>
  <si>
    <t>eating</t>
  </si>
  <si>
    <t>fantastic</t>
  </si>
  <si>
    <t>artificial</t>
  </si>
  <si>
    <t>moss</t>
  </si>
  <si>
    <t>helping</t>
  </si>
  <si>
    <t>middle</t>
  </si>
  <si>
    <t>threat</t>
  </si>
  <si>
    <t>extra</t>
  </si>
  <si>
    <t>spend</t>
  </si>
  <si>
    <t>biological</t>
  </si>
  <si>
    <t>bernays</t>
  </si>
  <si>
    <t>easily</t>
  </si>
  <si>
    <t>fast</t>
  </si>
  <si>
    <t>continued</t>
  </si>
  <si>
    <t>depressing</t>
  </si>
  <si>
    <t>raised</t>
  </si>
  <si>
    <t>happiness</t>
  </si>
  <si>
    <t>difference</t>
  </si>
  <si>
    <t>average</t>
  </si>
  <si>
    <t>happy</t>
  </si>
  <si>
    <t>thousands</t>
  </si>
  <si>
    <t>allowing</t>
  </si>
  <si>
    <t>americans</t>
  </si>
  <si>
    <t>student</t>
  </si>
  <si>
    <t>current</t>
  </si>
  <si>
    <t>create</t>
  </si>
  <si>
    <t>stopped</t>
  </si>
  <si>
    <t>golden</t>
  </si>
  <si>
    <t>gate</t>
  </si>
  <si>
    <t>barrier</t>
  </si>
  <si>
    <t>familiar</t>
  </si>
  <si>
    <t>sharing</t>
  </si>
  <si>
    <t>hope</t>
  </si>
  <si>
    <t>save</t>
  </si>
  <si>
    <t>error</t>
  </si>
  <si>
    <t>obvious</t>
  </si>
  <si>
    <t>spacial</t>
  </si>
  <si>
    <t>16</t>
  </si>
  <si>
    <t>hyper</t>
  </si>
  <si>
    <t>dimension</t>
  </si>
  <si>
    <t>equi</t>
  </si>
  <si>
    <t>distant</t>
  </si>
  <si>
    <t>literally</t>
  </si>
  <si>
    <t>lay</t>
  </si>
  <si>
    <t>close</t>
  </si>
  <si>
    <t>approval</t>
  </si>
  <si>
    <t>piss</t>
  </si>
  <si>
    <t>colleges</t>
  </si>
  <si>
    <t>engage</t>
  </si>
  <si>
    <t>title</t>
  </si>
  <si>
    <t>haha</t>
  </si>
  <si>
    <t>connections</t>
  </si>
  <si>
    <t>pay</t>
  </si>
  <si>
    <t>yohhanes</t>
  </si>
  <si>
    <t>experiences</t>
  </si>
  <si>
    <t>path</t>
  </si>
  <si>
    <t>faith</t>
  </si>
  <si>
    <t>seek</t>
  </si>
  <si>
    <t>search</t>
  </si>
  <si>
    <t>worried</t>
  </si>
  <si>
    <t>support</t>
  </si>
  <si>
    <t>overcome</t>
  </si>
  <si>
    <t>family</t>
  </si>
  <si>
    <t>14159</t>
  </si>
  <si>
    <t>1935</t>
  </si>
  <si>
    <t>complex</t>
  </si>
  <si>
    <t>assumed</t>
  </si>
  <si>
    <t>capitalist</t>
  </si>
  <si>
    <t>training</t>
  </si>
  <si>
    <t>offensive</t>
  </si>
  <si>
    <t>halloween</t>
  </si>
  <si>
    <t>frankly</t>
  </si>
  <si>
    <t>philoamericana</t>
  </si>
  <si>
    <t>happened</t>
  </si>
  <si>
    <t>debate</t>
  </si>
  <si>
    <t>prefer</t>
  </si>
  <si>
    <t>structural</t>
  </si>
  <si>
    <t>characteristics</t>
  </si>
  <si>
    <t>basis</t>
  </si>
  <si>
    <t>sciences</t>
  </si>
  <si>
    <t>carbon</t>
  </si>
  <si>
    <t>transistor</t>
  </si>
  <si>
    <t>vid</t>
  </si>
  <si>
    <t>introduction</t>
  </si>
  <si>
    <t>focus</t>
  </si>
  <si>
    <t>medical</t>
  </si>
  <si>
    <t>pushing</t>
  </si>
  <si>
    <t>straight</t>
  </si>
  <si>
    <t>socialism</t>
  </si>
  <si>
    <t>egoism</t>
  </si>
  <si>
    <t>biology</t>
  </si>
  <si>
    <t>phd</t>
  </si>
  <si>
    <t>exact</t>
  </si>
  <si>
    <t>describing</t>
  </si>
  <si>
    <t>organized</t>
  </si>
  <si>
    <t>easy</t>
  </si>
  <si>
    <t>chris</t>
  </si>
  <si>
    <t>super</t>
  </si>
  <si>
    <t>income</t>
  </si>
  <si>
    <t>inequality</t>
  </si>
  <si>
    <t>excellent</t>
  </si>
  <si>
    <t>dogmas</t>
  </si>
  <si>
    <t>ideology</t>
  </si>
  <si>
    <t>100</t>
  </si>
  <si>
    <t>psycho</t>
  </si>
  <si>
    <t>soft</t>
  </si>
  <si>
    <t>nonsense</t>
  </si>
  <si>
    <t>law</t>
  </si>
  <si>
    <t>30</t>
  </si>
  <si>
    <t>worst</t>
  </si>
  <si>
    <t>driven</t>
  </si>
  <si>
    <t>imply</t>
  </si>
  <si>
    <t>personality</t>
  </si>
  <si>
    <t>mental</t>
  </si>
  <si>
    <t>superficial</t>
  </si>
  <si>
    <t>explanations</t>
  </si>
  <si>
    <t>processes</t>
  </si>
  <si>
    <t>suicides</t>
  </si>
  <si>
    <t>remembered</t>
  </si>
  <si>
    <t>cares</t>
  </si>
  <si>
    <t>practical</t>
  </si>
  <si>
    <t>achieve</t>
  </si>
  <si>
    <t>scientific</t>
  </si>
  <si>
    <t>disappointed</t>
  </si>
  <si>
    <t>speakers</t>
  </si>
  <si>
    <t>gain</t>
  </si>
  <si>
    <t>listen</t>
  </si>
  <si>
    <t>'dislike'</t>
  </si>
  <si>
    <t>moral</t>
  </si>
  <si>
    <t>power</t>
  </si>
  <si>
    <t>minutes</t>
  </si>
  <si>
    <t>goal</t>
  </si>
  <si>
    <t>decide</t>
  </si>
  <si>
    <t>claimed</t>
  </si>
  <si>
    <t>topics</t>
  </si>
  <si>
    <t>embedded</t>
  </si>
  <si>
    <t>flesh</t>
  </si>
  <si>
    <t>25</t>
  </si>
  <si>
    <t>transition</t>
  </si>
  <si>
    <t>floating</t>
  </si>
  <si>
    <t>context</t>
  </si>
  <si>
    <t>data</t>
  </si>
  <si>
    <t>logic</t>
  </si>
  <si>
    <t>crap</t>
  </si>
  <si>
    <t>systems</t>
  </si>
  <si>
    <t>depression</t>
  </si>
  <si>
    <t>lesson</t>
  </si>
  <si>
    <t>serves</t>
  </si>
  <si>
    <t>mentions</t>
  </si>
  <si>
    <t>result</t>
  </si>
  <si>
    <t>analysis</t>
  </si>
  <si>
    <t>committed</t>
  </si>
  <si>
    <t>practice</t>
  </si>
  <si>
    <t>commented</t>
  </si>
  <si>
    <t>excuse</t>
  </si>
  <si>
    <t>cheers</t>
  </si>
  <si>
    <t>depends</t>
  </si>
  <si>
    <t>everytime</t>
  </si>
  <si>
    <t>car</t>
  </si>
  <si>
    <t>collecting</t>
  </si>
  <si>
    <t>troll</t>
  </si>
  <si>
    <t>complain</t>
  </si>
  <si>
    <t>dr</t>
  </si>
  <si>
    <t>coming</t>
  </si>
  <si>
    <t>starting</t>
  </si>
  <si>
    <t>fiction</t>
  </si>
  <si>
    <t>predict</t>
  </si>
  <si>
    <t>react</t>
  </si>
  <si>
    <t>situations</t>
  </si>
  <si>
    <t>count</t>
  </si>
  <si>
    <t>highly</t>
  </si>
  <si>
    <t>influenced</t>
  </si>
  <si>
    <t>greatly</t>
  </si>
  <si>
    <t>observe</t>
  </si>
  <si>
    <t>landscape</t>
  </si>
  <si>
    <t>piece</t>
  </si>
  <si>
    <t>gossip</t>
  </si>
  <si>
    <t>light</t>
  </si>
  <si>
    <t>cut</t>
  </si>
  <si>
    <t>strong</t>
  </si>
  <si>
    <t>politics</t>
  </si>
  <si>
    <t>euclid</t>
  </si>
  <si>
    <t>sum</t>
  </si>
  <si>
    <t>perfect</t>
  </si>
  <si>
    <t>brought</t>
  </si>
  <si>
    <t>days</t>
  </si>
  <si>
    <t>whites</t>
  </si>
  <si>
    <t>black</t>
  </si>
  <si>
    <t>rich</t>
  </si>
  <si>
    <t>africans</t>
  </si>
  <si>
    <t>asians</t>
  </si>
  <si>
    <t>contribution</t>
  </si>
  <si>
    <t>epidemiology</t>
  </si>
  <si>
    <t>day</t>
  </si>
  <si>
    <t>naive</t>
  </si>
  <si>
    <t>operate</t>
  </si>
  <si>
    <t>recommend</t>
  </si>
  <si>
    <t>32gb</t>
  </si>
  <si>
    <t>led</t>
  </si>
  <si>
    <t>hdtv</t>
  </si>
  <si>
    <t>display</t>
  </si>
  <si>
    <t>camera</t>
  </si>
  <si>
    <t>tingling</t>
  </si>
  <si>
    <t>acute</t>
  </si>
  <si>
    <t>suicidal</t>
  </si>
  <si>
    <t>giant</t>
  </si>
  <si>
    <t>months</t>
  </si>
  <si>
    <t>interaction</t>
  </si>
  <si>
    <t>mins</t>
  </si>
  <si>
    <t>40</t>
  </si>
  <si>
    <t>mutter</t>
  </si>
  <si>
    <t>correct</t>
  </si>
  <si>
    <t>differences</t>
  </si>
  <si>
    <t>races</t>
  </si>
  <si>
    <t>mindset</t>
  </si>
  <si>
    <t>properly</t>
  </si>
  <si>
    <t>automatically</t>
  </si>
  <si>
    <t>healthy</t>
  </si>
  <si>
    <t>sleep</t>
  </si>
  <si>
    <t>yo</t>
  </si>
  <si>
    <t>putting</t>
  </si>
  <si>
    <t>eliminate</t>
  </si>
  <si>
    <t>xd</t>
  </si>
  <si>
    <t>bro'</t>
  </si>
  <si>
    <t>block</t>
  </si>
  <si>
    <t>fundamental</t>
  </si>
  <si>
    <t>islam</t>
  </si>
  <si>
    <t>borned</t>
  </si>
  <si>
    <t>jumped</t>
  </si>
  <si>
    <t>worry</t>
  </si>
  <si>
    <t>genius</t>
  </si>
  <si>
    <t>perfectly</t>
  </si>
  <si>
    <t>nicholas</t>
  </si>
  <si>
    <t>bautiful</t>
  </si>
  <si>
    <t>56</t>
  </si>
  <si>
    <t>chemical</t>
  </si>
  <si>
    <t>knowing</t>
  </si>
  <si>
    <t>sadly</t>
  </si>
  <si>
    <t>edvard</t>
  </si>
  <si>
    <t>smoking</t>
  </si>
  <si>
    <t>jewish</t>
  </si>
  <si>
    <t>cultural</t>
  </si>
  <si>
    <t>liking</t>
  </si>
  <si>
    <t>sick</t>
  </si>
  <si>
    <t>easier</t>
  </si>
  <si>
    <t>pause</t>
  </si>
  <si>
    <t>attention</t>
  </si>
  <si>
    <t>sentences</t>
  </si>
  <si>
    <t>sort</t>
  </si>
  <si>
    <t>philosophy</t>
  </si>
  <si>
    <t>psyches</t>
  </si>
  <si>
    <t>weather</t>
  </si>
  <si>
    <t>claim</t>
  </si>
  <si>
    <t>god's</t>
  </si>
  <si>
    <t>proves</t>
  </si>
  <si>
    <t>continues</t>
  </si>
  <si>
    <t>limited</t>
  </si>
  <si>
    <t>role</t>
  </si>
  <si>
    <t>barriers</t>
  </si>
  <si>
    <t>insights</t>
  </si>
  <si>
    <t>existence</t>
  </si>
  <si>
    <t>absolutely</t>
  </si>
  <si>
    <t>remaining</t>
  </si>
  <si>
    <t>cont2</t>
  </si>
  <si>
    <t>killed</t>
  </si>
  <si>
    <t>explanation</t>
  </si>
  <si>
    <t>determined</t>
  </si>
  <si>
    <t>cop</t>
  </si>
  <si>
    <t>trivial</t>
  </si>
  <si>
    <t>belief</t>
  </si>
  <si>
    <t>wrote</t>
  </si>
  <si>
    <t>breathing</t>
  </si>
  <si>
    <t>options</t>
  </si>
  <si>
    <t>previous</t>
  </si>
  <si>
    <t>living</t>
  </si>
  <si>
    <t>pick</t>
  </si>
  <si>
    <t>statement</t>
  </si>
  <si>
    <t>fun</t>
  </si>
  <si>
    <t>authority</t>
  </si>
  <si>
    <t>commenting</t>
  </si>
  <si>
    <t>likes</t>
  </si>
  <si>
    <t>artist</t>
  </si>
  <si>
    <t>uncertainty</t>
  </si>
  <si>
    <t>future</t>
  </si>
  <si>
    <t>disease</t>
  </si>
  <si>
    <t>rationalization</t>
  </si>
  <si>
    <t>burden</t>
  </si>
  <si>
    <t>ass</t>
  </si>
  <si>
    <t>jew</t>
  </si>
  <si>
    <t>treat</t>
  </si>
  <si>
    <t>figure</t>
  </si>
  <si>
    <t>powerful</t>
  </si>
  <si>
    <t>positions</t>
  </si>
  <si>
    <t>conversation</t>
  </si>
  <si>
    <t>gather</t>
  </si>
  <si>
    <t>specific</t>
  </si>
  <si>
    <t>meant</t>
  </si>
  <si>
    <t>adds</t>
  </si>
  <si>
    <t>rocks</t>
  </si>
  <si>
    <t>genetically</t>
  </si>
  <si>
    <t>engineered</t>
  </si>
  <si>
    <t>market</t>
  </si>
  <si>
    <t>networking</t>
  </si>
  <si>
    <t>caused</t>
  </si>
  <si>
    <t>increased</t>
  </si>
  <si>
    <t>considered</t>
  </si>
  <si>
    <t>imagine</t>
  </si>
  <si>
    <t>yay</t>
  </si>
  <si>
    <t>guess</t>
  </si>
  <si>
    <t>apply</t>
  </si>
  <si>
    <t>spiral</t>
  </si>
  <si>
    <t>viewed</t>
  </si>
  <si>
    <t>situation</t>
  </si>
  <si>
    <t>preventing</t>
  </si>
  <si>
    <t>building</t>
  </si>
  <si>
    <t>effective</t>
  </si>
  <si>
    <t>posting</t>
  </si>
  <si>
    <t>educated</t>
  </si>
  <si>
    <t>subscribed</t>
  </si>
  <si>
    <t>continue</t>
  </si>
  <si>
    <t>connected</t>
  </si>
  <si>
    <t>style</t>
  </si>
  <si>
    <t>surely</t>
  </si>
  <si>
    <t>attack</t>
  </si>
  <si>
    <t>inspired</t>
  </si>
  <si>
    <t>picture</t>
  </si>
  <si>
    <t>informal</t>
  </si>
  <si>
    <t>emoticons</t>
  </si>
  <si>
    <t>stating</t>
  </si>
  <si>
    <t>solutions</t>
  </si>
  <si>
    <t>posted</t>
  </si>
  <si>
    <t>reply</t>
  </si>
  <si>
    <t>language</t>
  </si>
  <si>
    <t>2d</t>
  </si>
  <si>
    <t>07</t>
  </si>
  <si>
    <t>29</t>
  </si>
  <si>
    <t>13</t>
  </si>
  <si>
    <t>05</t>
  </si>
  <si>
    <t>hypercube</t>
  </si>
  <si>
    <t>lines</t>
  </si>
  <si>
    <t>jargon</t>
  </si>
  <si>
    <t>graph</t>
  </si>
  <si>
    <t>curved</t>
  </si>
  <si>
    <t>proving</t>
  </si>
  <si>
    <t>edge</t>
  </si>
  <si>
    <t>term</t>
  </si>
  <si>
    <t>myspace</t>
  </si>
  <si>
    <t>street</t>
  </si>
  <si>
    <t>positive</t>
  </si>
  <si>
    <t>seeks</t>
  </si>
  <si>
    <t>pissed</t>
  </si>
  <si>
    <t>ha</t>
  </si>
  <si>
    <t>access</t>
  </si>
  <si>
    <t>difficult</t>
  </si>
  <si>
    <t>provide</t>
  </si>
  <si>
    <t>38</t>
  </si>
  <si>
    <t>wtf</t>
  </si>
  <si>
    <t>blah</t>
  </si>
  <si>
    <t>minded</t>
  </si>
  <si>
    <t>ignorant</t>
  </si>
  <si>
    <t>bastards</t>
  </si>
  <si>
    <t>brilliant</t>
  </si>
  <si>
    <t>collectivism</t>
  </si>
  <si>
    <t>individuality</t>
  </si>
  <si>
    <t>49</t>
  </si>
  <si>
    <t>clicked</t>
  </si>
  <si>
    <t>communicating</t>
  </si>
  <si>
    <t>holon</t>
  </si>
  <si>
    <t>distorted</t>
  </si>
  <si>
    <t>logical</t>
  </si>
  <si>
    <t>grid</t>
  </si>
  <si>
    <t>peel</t>
  </si>
  <si>
    <t>odd</t>
  </si>
  <si>
    <t>wrap</t>
  </si>
  <si>
    <t>_</t>
  </si>
  <si>
    <t>smoke</t>
  </si>
  <si>
    <t>camp</t>
  </si>
  <si>
    <t>hang</t>
  </si>
  <si>
    <t>Count</t>
  </si>
  <si>
    <t>Salience</t>
  </si>
  <si>
    <t>(Entire graph)</t>
  </si>
  <si>
    <t>Word on Sentiment List #1: Positive</t>
  </si>
  <si>
    <t>Word on Sentiment List #2: Negative</t>
  </si>
  <si>
    <t>Word on Sentiment List #3: (Add your own word list)</t>
  </si>
  <si>
    <t>Word 1</t>
  </si>
  <si>
    <t>Word 2</t>
  </si>
  <si>
    <t>Mutual Information</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</si>
  <si>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</si>
  <si>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</si>
  <si>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</si>
  <si>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</si>
  <si>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</si>
  <si>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</si>
  <si>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</si>
  <si>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</si>
  <si>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</si>
  <si>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</si>
  <si>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</si>
  <si>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</si>
  <si>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</si>
  <si>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</si>
  <si>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</si>
  <si>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</si>
  <si>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</si>
  <si>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</si>
  <si>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</si>
  <si>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</si>
  <si>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</si>
  <si>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</si>
  <si>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</si>
  <si>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</si>
  <si>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</si>
  <si>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</si>
  <si>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</si>
  <si>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</si>
  <si>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</si>
  <si>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</si>
  <si>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</si>
  <si>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</si>
  <si>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</si>
  <si>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</si>
  <si>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</si>
  <si>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</si>
  <si>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1.0.1.432</t>
  </si>
  <si>
    <t>Key</t>
  </si>
  <si>
    <t>Action Label</t>
  </si>
  <si>
    <t>Action URL</t>
  </si>
  <si>
    <t>Brand Logo</t>
  </si>
  <si>
    <t>Brand URL</t>
  </si>
  <si>
    <t>Hashtag</t>
  </si>
  <si>
    <t>URL</t>
  </si>
  <si>
    <t>Top Words in text in Entire Graph</t>
  </si>
  <si>
    <t>Entire Graph Count</t>
  </si>
  <si>
    <t>Top Words in text in G1</t>
  </si>
  <si>
    <t>Top Words in text in G2</t>
  </si>
  <si>
    <t>G1 Count</t>
  </si>
  <si>
    <t>Top Words in text in G3</t>
  </si>
  <si>
    <t>G2 Count</t>
  </si>
  <si>
    <t>Top Words in text in G4</t>
  </si>
  <si>
    <t>G3 Count</t>
  </si>
  <si>
    <t>Top Words in text in G5</t>
  </si>
  <si>
    <t>G4 Count</t>
  </si>
  <si>
    <t>Top Words in text in G6</t>
  </si>
  <si>
    <t>G5 Count</t>
  </si>
  <si>
    <t>Top Words in text in G7</t>
  </si>
  <si>
    <t>G6 Count</t>
  </si>
  <si>
    <t>Top Words in text in G8</t>
  </si>
  <si>
    <t>G7 Count</t>
  </si>
  <si>
    <t>Top Words in text in G9</t>
  </si>
  <si>
    <t>G8 Count</t>
  </si>
  <si>
    <t>Top Words in text in G10</t>
  </si>
  <si>
    <t>G9 Count</t>
  </si>
  <si>
    <t>G10 Count</t>
  </si>
  <si>
    <t>Top Words in text</t>
  </si>
  <si>
    <t>people social society suicide sociology study college comment understand bridge</t>
  </si>
  <si>
    <t>behavior sociology structure social human psychology agent individual understand brain</t>
  </si>
  <si>
    <t>love agree sociology</t>
  </si>
  <si>
    <t>life friends family worth time yohhanes faith support</t>
  </si>
  <si>
    <t>suicide sociology focus durkheim society learn extreme</t>
  </si>
  <si>
    <t>equal 1880 14159 born life</t>
  </si>
  <si>
    <t>major people evidence prove suicide egoism truth remembered 100 soft</t>
  </si>
  <si>
    <t>creating social networks influence</t>
  </si>
  <si>
    <t>inequality social</t>
  </si>
  <si>
    <t>Top Word Pairs in text in Entire Graph</t>
  </si>
  <si>
    <t>social,networks</t>
  </si>
  <si>
    <t>social,network</t>
  </si>
  <si>
    <t>human,behavior</t>
  </si>
  <si>
    <t>study,sociology</t>
  </si>
  <si>
    <t>people,kill</t>
  </si>
  <si>
    <t>muffins,beer</t>
  </si>
  <si>
    <t>quality,food</t>
  </si>
  <si>
    <t>fat,people</t>
  </si>
  <si>
    <t>agent,structure</t>
  </si>
  <si>
    <t>suicide,bridge</t>
  </si>
  <si>
    <t>Top Word Pairs in text in G1</t>
  </si>
  <si>
    <t>15,00</t>
  </si>
  <si>
    <t>social,structure</t>
  </si>
  <si>
    <t>social,capital</t>
  </si>
  <si>
    <t>Top Word Pairs in text in G2</t>
  </si>
  <si>
    <t>structure,agent</t>
  </si>
  <si>
    <t>individual,behavior</t>
  </si>
  <si>
    <t>takes,care</t>
  </si>
  <si>
    <t>sociology,psychology</t>
  </si>
  <si>
    <t>behavior,behavior</t>
  </si>
  <si>
    <t>sociology,explain</t>
  </si>
  <si>
    <t>social,behavior</t>
  </si>
  <si>
    <t>Top Word Pairs in text in G3</t>
  </si>
  <si>
    <t>Top Word Pairs in text in G4</t>
  </si>
  <si>
    <t>friends,family</t>
  </si>
  <si>
    <t>worth,time</t>
  </si>
  <si>
    <t>Top Word Pairs in text in G5</t>
  </si>
  <si>
    <t>focus,suicide</t>
  </si>
  <si>
    <t>Top Word Pairs in text in G6</t>
  </si>
  <si>
    <t>Top Word Pairs in text in G7</t>
  </si>
  <si>
    <t>Top Word Pairs in text in G8</t>
  </si>
  <si>
    <t>Top Word Pairs in text in G9</t>
  </si>
  <si>
    <t>evidence,prove</t>
  </si>
  <si>
    <t>degrees,google</t>
  </si>
  <si>
    <t>Top Word Pairs in text in G10</t>
  </si>
  <si>
    <t>networks,influence</t>
  </si>
  <si>
    <t>Top Word Pairs in text</t>
  </si>
  <si>
    <t>social,network  social,networks  study,sociology  people,kill  muffins,beer  quality,food  fat,people  15,00  social,structure  social,capital</t>
  </si>
  <si>
    <t>human,behavior  structure,agent  agent,structure  individual,behavior  takes,care  sociology,psychology  behavior,behavior  sociology,explain  social,behavior</t>
  </si>
  <si>
    <t/>
  </si>
  <si>
    <t>friends,family  worth,time</t>
  </si>
  <si>
    <t>evidence,prove  degrees,google</t>
  </si>
  <si>
    <t>social,networks  networks,influence</t>
  </si>
  <si>
    <t>inequality,social</t>
  </si>
  <si>
    <t>Top Words in text by Count</t>
  </si>
  <si>
    <t>firts guys</t>
  </si>
  <si>
    <t>hah greek heard</t>
  </si>
  <si>
    <t>denmark pay shcool university</t>
  </si>
  <si>
    <t>provoking videos time</t>
  </si>
  <si>
    <t>jesus lucky bastards</t>
  </si>
  <si>
    <t>sweden</t>
  </si>
  <si>
    <t>fat people save 56 mins basically eating hang learn independently</t>
  </si>
  <si>
    <t>enjoyed</t>
  </si>
  <si>
    <t>mad piece paper social mobility</t>
  </si>
  <si>
    <t>study lot answer suit guess perspective minded beginn practive speed</t>
  </si>
  <si>
    <t>intelligence haha cool worried university lol called hope school</t>
  </si>
  <si>
    <t>college learn stuff degree</t>
  </si>
  <si>
    <t>social networks title misleading facebook myspace glad started hesitation fascinating</t>
  </si>
  <si>
    <t>fat people prefers hang</t>
  </si>
  <si>
    <t>balls deep</t>
  </si>
  <si>
    <t>college degree learn people job money pay mad idea exist</t>
  </si>
  <si>
    <t>love watching learning shit</t>
  </si>
  <si>
    <t>individuality basis moral society collectivism wrong collective responsibility bullshit excuse</t>
  </si>
  <si>
    <t>camp fat yellow dots bullying friends fun kill depressed</t>
  </si>
  <si>
    <t>crazy people</t>
  </si>
  <si>
    <t>christians</t>
  </si>
  <si>
    <t>clicked title 'dislike' people assume everbody</t>
  </si>
  <si>
    <t>love hour lectures informative</t>
  </si>
  <si>
    <t>study sociology increased bigthink</t>
  </si>
  <si>
    <t>epic hour watched start amazing</t>
  </si>
  <si>
    <t>lol rebel ahem guys bad ass</t>
  </si>
  <si>
    <t>george carlin adam smith's invisible hand extends middle digit</t>
  </si>
  <si>
    <t>haha owned</t>
  </si>
  <si>
    <t>shit yo burn lol</t>
  </si>
  <si>
    <t>marked spam sociology psychological youtuber behavior involved</t>
  </si>
  <si>
    <t>mad wrong field study</t>
  </si>
  <si>
    <t>_ smoke fat friend nuke social network sound movie hunting</t>
  </si>
  <si>
    <t>paid college degree learn</t>
  </si>
  <si>
    <t>odd subtitles</t>
  </si>
  <si>
    <t>dammit speak english familiar</t>
  </si>
  <si>
    <t>sudden compulsion muffins beer</t>
  </si>
  <si>
    <t>παμε ρε ελλαδαρααααα</t>
  </si>
  <si>
    <t>students university's excellent job teaching skills engage prof's care learn</t>
  </si>
  <si>
    <t>mit opencourseware engineering</t>
  </si>
  <si>
    <t>wireless selling profit socialism fighting</t>
  </si>
  <si>
    <t>bigthink actual lecture sound bites cool</t>
  </si>
  <si>
    <t>happily basics electric engineering diploma feels missing picture</t>
  </si>
  <si>
    <t>surface flat sphere torus distort image connections understand dimensions distorted</t>
  </si>
  <si>
    <t>ideas learning approach</t>
  </si>
  <si>
    <t>gotta argumentation skills</t>
  </si>
  <si>
    <t>sociological propagate political systems worldwide</t>
  </si>
  <si>
    <t>stuff incredible</t>
  </si>
  <si>
    <t>holy hour</t>
  </si>
  <si>
    <t>holon simply seeks express voice opinion heard interaction philosophy en</t>
  </si>
  <si>
    <t>social cultural factors influence ignorant stupid pick</t>
  </si>
  <si>
    <t>social pathology lecture peter joseph</t>
  </si>
  <si>
    <t>people care communicating true enjoy communicate joy idea accepted funny</t>
  </si>
  <si>
    <t>clicked dislike judged book cover stupid</t>
  </si>
  <si>
    <t>lmaooo school herbs complain people labeling</t>
  </si>
  <si>
    <t>prompt closer camera obvious speakers belief distracts viewer takes speech</t>
  </si>
  <si>
    <t>lol haha yeah worry goooood study sociology bit classroom reseach</t>
  </si>
  <si>
    <t>49 metohodological lol error 38 50</t>
  </si>
  <si>
    <t>leave comments commenting seeking social acceptance plenty people solely piss</t>
  </si>
  <si>
    <t>brilliant loving hour lectures topics people</t>
  </si>
  <si>
    <t>fit conformist conformists</t>
  </si>
  <si>
    <t>realised hour wtf</t>
  </si>
  <si>
    <t>degree agree engineering pursued career altogether function society society's proving</t>
  </si>
  <si>
    <t>videos practice notes lectures college</t>
  </si>
  <si>
    <t>mentality follower leader surely thinking</t>
  </si>
  <si>
    <t>social acceptance speak</t>
  </si>
  <si>
    <t>simple true society safer</t>
  </si>
  <si>
    <t>lucky absolutely grossly misunderstood kill life hard choices regard planned</t>
  </si>
  <si>
    <t>23 unhappy ignorant bastards dislike amazing</t>
  </si>
  <si>
    <t>subscribed bigthink</t>
  </si>
  <si>
    <t>fucking love hour segments</t>
  </si>
  <si>
    <t>psychology lot student dammit helping 10 troll worth options study</t>
  </si>
  <si>
    <t>skipped class operate kids lol sounds messed context</t>
  </si>
  <si>
    <t>create comparing assembly carbon atoms graphite diamonds assemblies social networks</t>
  </si>
  <si>
    <t>answer simple apply mud wounds</t>
  </si>
  <si>
    <t>increase intellectual material</t>
  </si>
  <si>
    <t>trolling seek acceptance engage response piss retaliate form people love</t>
  </si>
  <si>
    <t>wank blah</t>
  </si>
  <si>
    <t>damn realized heard physicist scientist stead</t>
  </si>
  <si>
    <t>hope continues</t>
  </si>
  <si>
    <t>liking hour talks depth analysis usual ideas</t>
  </si>
  <si>
    <t>born raised</t>
  </si>
  <si>
    <t>bridge suicide socially average person word 38 35 wtf wow</t>
  </si>
  <si>
    <t>sociology change word hyperdimensional</t>
  </si>
  <si>
    <t>comment useless comments english ellipses wrong love commented released literally</t>
  </si>
  <si>
    <t>enjoyable love psychological sociological talks sociology crime law straightforward</t>
  </si>
  <si>
    <t>college colleges critical access resources difficult provide paces people ideas</t>
  </si>
  <si>
    <t>psycho psyches mind socios society interacctions</t>
  </si>
  <si>
    <t>literally podium</t>
  </si>
  <si>
    <t>people friends feel close school loads lot socially negative approval</t>
  </si>
  <si>
    <t>55 dates posted</t>
  </si>
  <si>
    <t>people myspace social networking sight giggle</t>
  </si>
  <si>
    <t>social network friends</t>
  </si>
  <si>
    <t>surface network plot dimensional torus nodes 31 space sphere impossible</t>
  </si>
  <si>
    <t>weird watched times feel clearer listen time</t>
  </si>
  <si>
    <t>'dike'</t>
  </si>
  <si>
    <t>6fifcj3ileo feature user</t>
  </si>
  <si>
    <t>videos perfect</t>
  </si>
  <si>
    <t>error time posted reply imply exempt condition inferred knowingly knowing</t>
  </si>
  <si>
    <t>solutions power apologetics interventions optimal social concern translate voluntary philanthropic</t>
  </si>
  <si>
    <t>videos thumbs</t>
  </si>
  <si>
    <t>smarter people</t>
  </si>
  <si>
    <t>study personal inspired behavior personally sad interpreted observation attack expressed</t>
  </si>
  <si>
    <t>bridge lives golden gate authority ashamed worrying saving thousands photographer</t>
  </si>
  <si>
    <t>simple grate save thousands lives people surely unsuccessful golden gate</t>
  </si>
  <si>
    <t>experience continue wow dr christakis blew mind posting comment predetermined</t>
  </si>
  <si>
    <t>psychology social favourite branch study difference sociology</t>
  </si>
  <si>
    <t>obesity epidemic</t>
  </si>
  <si>
    <t>15 idea talking educated feel smarter subscribed bigthink</t>
  </si>
  <si>
    <t>sadly posting sharing videos fb considered cool majority people views</t>
  </si>
  <si>
    <t>dammit speak english familiar guys fast</t>
  </si>
  <si>
    <t>suicide bridge barrier preventing person building intervention unsuspected individuals golden</t>
  </si>
  <si>
    <t>mentioned kill society stopped</t>
  </si>
  <si>
    <t>dope</t>
  </si>
  <si>
    <t>social capital</t>
  </si>
  <si>
    <t>guy president</t>
  </si>
  <si>
    <t>suicide negative spiral current 28 20 allan watts trees appling</t>
  </si>
  <si>
    <t>question people americans eat society food lol guess reading videos</t>
  </si>
  <si>
    <t>sociology student yay</t>
  </si>
  <si>
    <t>28 02 leviathan ftw</t>
  </si>
  <si>
    <t>afraid vidual lectures normal lecture</t>
  </si>
  <si>
    <t>meant 500 bit couple jew country enslavement body soul people</t>
  </si>
  <si>
    <t>properties determine fuck imagine beautiful fundemental physical atomic particles chemical</t>
  </si>
  <si>
    <t>food quality society gather specific hard country realize question genetically</t>
  </si>
  <si>
    <t>figure people knowledge powerful positions dude double space sentences ridiculous</t>
  </si>
  <si>
    <t>jews control media argument religion bloody hear jew ethnic conspired</t>
  </si>
  <si>
    <t>sad incredibly boring majors</t>
  </si>
  <si>
    <t>everytime professor floating university lecture happy feel person raised</t>
  </si>
  <si>
    <t>pimp ass blazer nurture nature</t>
  </si>
  <si>
    <t>feel smarter listening sleep</t>
  </si>
  <si>
    <t>wanna kill</t>
  </si>
  <si>
    <t>decision disease rationalization burden advantage pause jump guy greatly influenced</t>
  </si>
  <si>
    <t>function theory time uncertainty invitation artist physics light based postulates</t>
  </si>
  <si>
    <t>yeah guy aids mind understand commenting pretty wrote letter wait</t>
  </si>
  <si>
    <t>society social structuring difference improve eliminate average person personally education</t>
  </si>
  <si>
    <t>fuck insane reading suicide notes takes hit water guy nuttttsssss</t>
  </si>
  <si>
    <t>trigger warning suicide</t>
  </si>
  <si>
    <t>suicide bridge kill marko kraguljac talk pick single gees bored</t>
  </si>
  <si>
    <t>normal lectures o_o</t>
  </si>
  <si>
    <t>understand read cont2 body time continued material deep determined concept</t>
  </si>
  <si>
    <t>believes science feel control mind weather claim agree aware depressing</t>
  </si>
  <si>
    <t>learning ethical rules minds changed true individuals change embedded dogmas</t>
  </si>
  <si>
    <t>understand spend videos bad fast hard prefer day analyze tend</t>
  </si>
  <si>
    <t>bernays edvard psychology advocate smoking women symbol liberation started modern</t>
  </si>
  <si>
    <t>sadly infinitely resources devoted collecting data purpose commercial marketing solving</t>
  </si>
  <si>
    <t>oooh located social network depends jeans</t>
  </si>
  <si>
    <t>knowing sociology nicely nicholas christakis</t>
  </si>
  <si>
    <t>beautiful amazing realize start physical chemical biological psychological sociological properties</t>
  </si>
  <si>
    <t>56 11 10 write note</t>
  </si>
  <si>
    <t>honestly money brains harvard care guy card carrying skull bones</t>
  </si>
  <si>
    <t>genius perfectly nicholas chris</t>
  </si>
  <si>
    <t>love lectures</t>
  </si>
  <si>
    <t>idk eat muffins beer friend</t>
  </si>
  <si>
    <t>worry watching lectures sparks passions improve life expanding mind</t>
  </si>
  <si>
    <t>wait start studying psychology sociology uni guys awesome</t>
  </si>
  <si>
    <t>science bro'</t>
  </si>
  <si>
    <t>people borned agree elvisitor matter pls critical policial ideology produce</t>
  </si>
  <si>
    <t>mention threat persons quoted hansson2000 intention speak jews unit winterviews</t>
  </si>
  <si>
    <t>matter learn 40 00 minutes onward begun sopa public censored</t>
  </si>
  <si>
    <t>spread californians middle gain weight lose xd</t>
  </si>
  <si>
    <t>shot time network</t>
  </si>
  <si>
    <t>leave rest tomorrow effort vid</t>
  </si>
  <si>
    <t>jump ridiculously simplified examples social capital putting guards footpath prevents</t>
  </si>
  <si>
    <t>muffins beer terrible combination friend suggested friend's behaviour ahahahaha laugh</t>
  </si>
  <si>
    <t>watching lecture idea helping people time sounds caution putting padded</t>
  </si>
  <si>
    <t>hc4yp9b0hz8 sociology</t>
  </si>
  <si>
    <t>thumbs watching</t>
  </si>
  <si>
    <t>giant cake</t>
  </si>
  <si>
    <t>gratest subject holle tks professors</t>
  </si>
  <si>
    <t>yo lumonosity fuckoff</t>
  </si>
  <si>
    <t>solve obesity</t>
  </si>
  <si>
    <t>phrase groupthink awesome lecture</t>
  </si>
  <si>
    <t>grrrrr england</t>
  </si>
  <si>
    <t>moss ssh sleep totally rude waking comment conscious bro woah</t>
  </si>
  <si>
    <t>food correct differences races simple obese shit obesity politically nature</t>
  </si>
  <si>
    <t>map mutter 39 40 england britain grumble mumble</t>
  </si>
  <si>
    <t>grand told mins</t>
  </si>
  <si>
    <t>people materialistic view society views jung collective subconscious emphasis spiritual</t>
  </si>
  <si>
    <t>ouroboros uroborus serpent biting tail 1600 bc egypt destruction training</t>
  </si>
  <si>
    <t>xristakh pes ta</t>
  </si>
  <si>
    <t>university learn</t>
  </si>
  <si>
    <t>noticed nicholas' hand motion threw</t>
  </si>
  <si>
    <t>sociology anti scientific modernist obfuscation</t>
  </si>
  <si>
    <t>learned months school lectures degree teach college life normal lecture</t>
  </si>
  <si>
    <t>63472222222222 10416666666667 understand concepts videos education 625</t>
  </si>
  <si>
    <t>51 people obese suicidal giant advertisment</t>
  </si>
  <si>
    <t>methodological holism brought</t>
  </si>
  <si>
    <t>libertarian senses tingling</t>
  </si>
  <si>
    <t>started slosh lost composure</t>
  </si>
  <si>
    <t>suicide acute life interestingly voluntarism tingling antiperverse antimasturbation statist service</t>
  </si>
  <si>
    <t>price apple unlocked 32gb white led 3d hdtv recommend iphone</t>
  </si>
  <si>
    <t>wait guy med school cutting class operate children catch</t>
  </si>
  <si>
    <t>people social naive assume structure ruttie thinking choices burdened participate</t>
  </si>
  <si>
    <t>muffins beer damn christakis social contagions</t>
  </si>
  <si>
    <t>movies amazing confounded observing pal change loser ladies women overnight</t>
  </si>
  <si>
    <t>lecture heard sociology thumbs</t>
  </si>
  <si>
    <t>smart map england wales scotland</t>
  </si>
  <si>
    <t>day scheme</t>
  </si>
  <si>
    <t>contribution social epidemiology</t>
  </si>
  <si>
    <t>watched 2am</t>
  </si>
  <si>
    <t>firepa check guys extraordinary called money online start 000 month</t>
  </si>
  <si>
    <t>watching 5am</t>
  </si>
  <si>
    <t>white africans countries japan nice rich country tens millions love</t>
  </si>
  <si>
    <t>white countries anti whites shit black quoting euclid people country</t>
  </si>
  <si>
    <t>brought 710 000 28 days money cashcowcloud</t>
  </si>
  <si>
    <t>quote sum person fat euclid understand conclusion normal society overweight</t>
  </si>
  <si>
    <t>italian politics</t>
  </si>
  <si>
    <t>influence understand aspects profesor ideas concluse strenght people conections position</t>
  </si>
  <si>
    <t>begging question</t>
  </si>
  <si>
    <t>guy geography lesson disappointed mention elias talk exclusion</t>
  </si>
  <si>
    <t>cut chase</t>
  </si>
  <si>
    <t>09 14 dark laughed</t>
  </si>
  <si>
    <t>sheds light sociology 21st century matters governance commerce christakis</t>
  </si>
  <si>
    <t>33 00 juicy piece gossip circulating pft hear</t>
  </si>
  <si>
    <t>корисне відео про соціологію якою її бачать закордоном</t>
  </si>
  <si>
    <t>introductory talk disciplines highly informed influenced sociological approaches archaeology ideas</t>
  </si>
  <si>
    <t>people suicides prevented installing nets catch jumpers eiffel tower count</t>
  </si>
  <si>
    <t>choice predict individuals control suicide individual opinion pure fiction behave</t>
  </si>
  <si>
    <t>studying mandarin chinese logic starting humanitarian organization include types fraternal</t>
  </si>
  <si>
    <t>coming sociological background</t>
  </si>
  <si>
    <t>society dots dr christakis' sociological 'science' religious influence corporations policy</t>
  </si>
  <si>
    <t>eric ziak assume lyk stay bad complain</t>
  </si>
  <si>
    <t>troll dike purpose dam</t>
  </si>
  <si>
    <t>outstanding pitch valuable distinctions articlated people seeking leverage social capital</t>
  </si>
  <si>
    <t>professional question cpm</t>
  </si>
  <si>
    <t>option car choose depends stuff reinvents wheel everytime exists knowledge</t>
  </si>
  <si>
    <t>completely lost shit die lololol</t>
  </si>
  <si>
    <t>awesome presentation school</t>
  </si>
  <si>
    <t>cheers upload</t>
  </si>
  <si>
    <t>talk resources learn practice ideas commented biggest excuse society people</t>
  </si>
  <si>
    <t>people kill minds committed started action change simply life analysis</t>
  </si>
  <si>
    <t>removal forests</t>
  </si>
  <si>
    <t>society organism 28 20 talks essentially patterns creepy goverment view</t>
  </si>
  <si>
    <t>exceptions women muslim families religion personally acception environment lesson emergance</t>
  </si>
  <si>
    <t>än schwotzen bildschöm hob isch1</t>
  </si>
  <si>
    <t>whoa mind blown</t>
  </si>
  <si>
    <t>sociology live die capitalist models modalities context capitalism reveal rational</t>
  </si>
  <si>
    <t>floating university fu branches central kansas</t>
  </si>
  <si>
    <t>life loose fiends meet death friend healing human social network</t>
  </si>
  <si>
    <t>extremely fascinating introduction subject</t>
  </si>
  <si>
    <t>transition sound tweaky</t>
  </si>
  <si>
    <t>nitpick 11 charlotte perkins gilman lived 1860 1935 1880</t>
  </si>
  <si>
    <t>25 41666666666667 08333333333333 416666666666667 45 45833333333333 04166666666667 833333333333333 208333333333333</t>
  </si>
  <si>
    <t>wise oxgoads collected sayings firmly embedded nails shepherd son warned</t>
  </si>
  <si>
    <t>lecture wonderful learn vocabulary toefl</t>
  </si>
  <si>
    <t>14 36 15 00 wow idea suicide</t>
  </si>
  <si>
    <t>njrdymirfdadd</t>
  </si>
  <si>
    <t>sociology love psychology favority topics earth series started topic eficient</t>
  </si>
  <si>
    <t>change changing people individual sociology society social christakis study class</t>
  </si>
  <si>
    <t>siocology failed</t>
  </si>
  <si>
    <t>love lecture</t>
  </si>
  <si>
    <t>aaaaa sabendo legal em inglês youtude lixo nem pra colocar</t>
  </si>
  <si>
    <t>treatment pneumonia 10 minutes phone</t>
  </si>
  <si>
    <t>15 00 collective reality power social networks</t>
  </si>
  <si>
    <t>talk listened</t>
  </si>
  <si>
    <t>suicide notes lol sounds justifying moral</t>
  </si>
  <si>
    <t>amazing talk fascinating</t>
  </si>
  <si>
    <t>individuals presentation noteworthy 119 'dislike' contents 2k 'liked' varied</t>
  </si>
  <si>
    <t>learn disappointed focus suicide society individuals speakers meet level understanding</t>
  </si>
  <si>
    <t>watched smart discredit feel common knowledge fancy scientific titles</t>
  </si>
  <si>
    <t>typo 21 1880</t>
  </si>
  <si>
    <t>born equal life true hard smart humans beauty choice unique</t>
  </si>
  <si>
    <t>network hates misanthropes drives suicide people write books papers lurn</t>
  </si>
  <si>
    <t>truth remembered letters people lie reasons committing suicides cowards cares</t>
  </si>
  <si>
    <t>largest structure money</t>
  </si>
  <si>
    <t>behavior sociology social agent structure psychology terms psychological human sense</t>
  </si>
  <si>
    <t>worth time feel action suicide life tiresome competition god driven</t>
  </si>
  <si>
    <t>sociology basically study people isolated documentary taught college understood implement</t>
  </si>
  <si>
    <t>100 people soft smart major degrees google fuck tard psycho</t>
  </si>
  <si>
    <t>disrespected students yale</t>
  </si>
  <si>
    <t>sociology mitchs dogmas marxists freudian origin victim ideology totally based</t>
  </si>
  <si>
    <t>loved thankyou</t>
  </si>
  <si>
    <t>007sting joke dude christakis yale halloween social networks influence creating</t>
  </si>
  <si>
    <t>durkheim damn love sociology choice life</t>
  </si>
  <si>
    <t>inequality social 06 20 relate income inclusion</t>
  </si>
  <si>
    <t>agree chris super david esteban rojas ospina sociology josé yánez</t>
  </si>
  <si>
    <t>organized true fashion patterns discussed easy</t>
  </si>
  <si>
    <t>68055555555556</t>
  </si>
  <si>
    <t>evidence prove suicide egoism note biology major yale harvard phd</t>
  </si>
  <si>
    <t>sociology socialism</t>
  </si>
  <si>
    <t>social science deal definition pseudoscience saborfrancias sociology field study idiology</t>
  </si>
  <si>
    <t>extreme times pushing argument highlight lost ayn rand's atlas shrugged</t>
  </si>
  <si>
    <t>suicide sociology durkheim vid introduction focus bridge medical sociological researches</t>
  </si>
  <si>
    <t>psychology collective brain characteristics individual sociology understand examples transistor ignorance</t>
  </si>
  <si>
    <t>structure human crux agent debate agency causative factor behavior arguments</t>
  </si>
  <si>
    <t>pretty sociology hard understand social science fascinating prygler answer questions</t>
  </si>
  <si>
    <t>human behavior individual takes care horrible episode universities history shame</t>
  </si>
  <si>
    <t>philoamericana sad</t>
  </si>
  <si>
    <t>philoamericana happened yale</t>
  </si>
  <si>
    <t>offensive stefan tallaj rodriguez reported hand wife topic halloween costumes</t>
  </si>
  <si>
    <t>#philoamericana amazing erwin eliecer guevara solano chance training ya</t>
  </si>
  <si>
    <t>spoon clank people guy helped farm socialist fuckhead babytards</t>
  </si>
  <si>
    <t>poor indigent representation nameless</t>
  </si>
  <si>
    <t>social status assumed achieved money capitalist ideas</t>
  </si>
  <si>
    <t>wow lot sense</t>
  </si>
  <si>
    <t>14159 equal strive thrive 1880 1935 ln 2sin3 75 math</t>
  </si>
  <si>
    <t>nat herron sociology bachelors</t>
  </si>
  <si>
    <t>support yohhanes reading message worried life undeniably hard strength overcome</t>
  </si>
  <si>
    <t>faith yohhanes express avoid frustrations meet life advice offered comment</t>
  </si>
  <si>
    <t>bruh</t>
  </si>
  <si>
    <t>Top Words in text by Salience</t>
  </si>
  <si>
    <t>people job money mad degree idea exist changed dramatically love</t>
  </si>
  <si>
    <t>camp yellow dots bullying friends fun kill depressed fat</t>
  </si>
  <si>
    <t>smoke fat friend nuke social network sound movie hunting love</t>
  </si>
  <si>
    <t>surface flat understand dimensions distorted logical grid peel lay wrap</t>
  </si>
  <si>
    <t>simply seeks express voice opinion heard interaction philosophy en wikipedia</t>
  </si>
  <si>
    <t>agree engineering pursued career altogether function society society's proving expertise</t>
  </si>
  <si>
    <t>comment useless english comments ellipses wrong love commented released literally</t>
  </si>
  <si>
    <t>critical difficult colleges access resources provide paces people ideas engage</t>
  </si>
  <si>
    <t>friends people close school loads approval dislike comment society feel</t>
  </si>
  <si>
    <t>surface dimensional torus impossible plot 31 space 16 reason equi</t>
  </si>
  <si>
    <t>personal inspired behavior personally sad interpreted observation attack expressed human</t>
  </si>
  <si>
    <t>social favourite branch study difference sociology psychology</t>
  </si>
  <si>
    <t>society question people americans eat food lol guess reading videos</t>
  </si>
  <si>
    <t>specific hard obesity eat food society quality gather country realize</t>
  </si>
  <si>
    <t>figure people dude double space sentences ridiculous 'my explanation lacking</t>
  </si>
  <si>
    <t>guy aids mind understand commenting pretty wrote letter wait live</t>
  </si>
  <si>
    <t>bridge kill suicide marko kraguljac talk pick single gees bored</t>
  </si>
  <si>
    <t>understand 000 chance breathing read cont2 body time continued material</t>
  </si>
  <si>
    <t>believes claim agree aware society decision moment science feel control</t>
  </si>
  <si>
    <t>videos bad hard prefer day analyze tend easily habit spending</t>
  </si>
  <si>
    <t>ssh sleep totally rude waking comment conscious bro woah brain</t>
  </si>
  <si>
    <t>differences simple obese shit obesity food politically nature modern western</t>
  </si>
  <si>
    <t>japan nice rich country tens millions love anti whites people</t>
  </si>
  <si>
    <t>white anti whites shit black quoting euclid people country countries</t>
  </si>
  <si>
    <t>sum person fat euclid understand conclusion normal society overweight theory</t>
  </si>
  <si>
    <t>wow idea suicide 14 36 15 00</t>
  </si>
  <si>
    <t>born true hard smart humans beauty choice unique harder invest</t>
  </si>
  <si>
    <t>agent sociology structure psychology structures personality superficial talk behavior psychological</t>
  </si>
  <si>
    <t>mitchs dogmas marxists freudian origin victim ideology totally based marxism</t>
  </si>
  <si>
    <t>true fashion patterns discussed easy organized</t>
  </si>
  <si>
    <t>brain sociology understand examples transistor ignorance misinterpreted arising perspective individuals</t>
  </si>
  <si>
    <t>behavior individual takes care horrible episode universities history shame chapter</t>
  </si>
  <si>
    <t>Top Word Pairs in text by Count</t>
  </si>
  <si>
    <t>firts,guys</t>
  </si>
  <si>
    <t>hah,greek  greek,heard</t>
  </si>
  <si>
    <t>denmark,pay  pay,shcool  shcool,university</t>
  </si>
  <si>
    <t>provoking,videos  videos,time</t>
  </si>
  <si>
    <t>jesus,lucky  lucky,bastards</t>
  </si>
  <si>
    <t>fat,people  save,56  56,mins  mins,basically  basically,eating  eating,fat  fat,fat  people,hang  hang,fat  people,learn</t>
  </si>
  <si>
    <t>mad,piece  piece,paper  paper,social  social,mobility</t>
  </si>
  <si>
    <t>lot,answer  answer,suit  suit,guess  guess,perspective  perspective,minded  minded,beginn  beginn,practive  practive,speed  speed,reading  percive,worth</t>
  </si>
  <si>
    <t>haha,cool  cool,worried  worried,university  university,lol  called,intelligence  intelligence,intelligence  hope,school</t>
  </si>
  <si>
    <t>college,learn  learn,stuff  stuff,college  college,degree</t>
  </si>
  <si>
    <t>social,networks  networks,title  title,misleading  misleading,facebook  facebook,myspace  myspace,glad  glad,started  started,hesitation  hesitation,fascinating</t>
  </si>
  <si>
    <t>fat,people  people,prefers  prefers,hang  hang,fat</t>
  </si>
  <si>
    <t>balls,deep</t>
  </si>
  <si>
    <t>idea,college  college,exist  exist,changed  changed,dramatically  dramatically,college  college,degree  degree,learn  learn,love  love,degree  degree,perspective</t>
  </si>
  <si>
    <t>love,watching  watching,learning  learning,shit</t>
  </si>
  <si>
    <t>individuality,basis  basis,moral  moral,society  society,collectivism  collectivism,wrong  collective,responsibility  responsibility,bullshit  bullshit,excuse  excuse,controlling  controlling,people</t>
  </si>
  <si>
    <t>yellow,dots  dots,camp  camp,fat  fat,camp  bullying,friends  friends,fat  fat,fun  fun,kill  kill,depressed</t>
  </si>
  <si>
    <t>crazy,people</t>
  </si>
  <si>
    <t>clicked,title  title,'dislike'  'dislike',people  people,assume  assume,everbody</t>
  </si>
  <si>
    <t>love,hour  hour,lectures  lectures,informative</t>
  </si>
  <si>
    <t>study,study  study,sociology  sociology,increased  increased,bigthink</t>
  </si>
  <si>
    <t>epic,hour  hour,watched  watched,start  start,amazing</t>
  </si>
  <si>
    <t>lol,rebel  rebel,ahem  ahem,guys  guys,bad  bad,ass</t>
  </si>
  <si>
    <t>george,carlin  carlin,adam  adam,smith's  smith's,invisible  invisible,hand  hand,extends  extends,middle  middle,digit</t>
  </si>
  <si>
    <t>haha,owned</t>
  </si>
  <si>
    <t>shit,yo  yo,burn  burn,lol</t>
  </si>
  <si>
    <t>marked,spam  spam,sociology  sociology,psychological  psychological,youtuber  youtuber,behavior  behavior,involved</t>
  </si>
  <si>
    <t>mad,wrong  wrong,field  field,study</t>
  </si>
  <si>
    <t>nuke,social  social,network  sound,movie  movie,hunting  hunting,_  _,love  love,dude  dude,perspective  smoke,becuase  becuase,imitate</t>
  </si>
  <si>
    <t>paid,college  college,degree  degree,learn</t>
  </si>
  <si>
    <t>odd,subtitles</t>
  </si>
  <si>
    <t>dammit,speak  speak,english  english,familiar</t>
  </si>
  <si>
    <t>sudden,compulsion  compulsion,muffins  muffins,beer</t>
  </si>
  <si>
    <t>παμε,ρε  ρε,ελλαδαρααααα</t>
  </si>
  <si>
    <t>university's,excellent  excellent,job  job,teaching  teaching,skills  skills,students  students,engage  engage,prof's  prof's,students  students,care  care,learn</t>
  </si>
  <si>
    <t>mit,opencourseware  opencourseware,engineering</t>
  </si>
  <si>
    <t>wireless,selling  selling,profit  socialism,fighting</t>
  </si>
  <si>
    <t>bigthink,actual  actual,lecture  lecture,sound  sound,bites  bites,cool</t>
  </si>
  <si>
    <t>happily,basics  basics,electric  electric,engineering  engineering,diploma  diploma,feels  feels,missing  missing,picture</t>
  </si>
  <si>
    <t>peel,surface  lay,flat  flat,image  properly,understand  understand,understand  understand,displayed  displayed,display  display,rationally  rationally,dimensions  dimensions,explains</t>
  </si>
  <si>
    <t>learning,ideas  ideas,approach  approach,ideas</t>
  </si>
  <si>
    <t>gotta,argumentation  argumentation,skills</t>
  </si>
  <si>
    <t>sociological,propagate  propagate,political  political,systems  systems,worldwide</t>
  </si>
  <si>
    <t>stuff,incredible</t>
  </si>
  <si>
    <t>holy,hour</t>
  </si>
  <si>
    <t>simply,seeks  seeks,express  express,voice  voice,opinion  opinion,heard  heard,interaction  holon,philosophy  philosophy,en  en,wikipedia  wikipedia,dot</t>
  </si>
  <si>
    <t>social,cultural  cultural,factors  factors,influence  influence,ignorant  ignorant,stupid  stupid,pick</t>
  </si>
  <si>
    <t>social,pathology  pathology,lecture  lecture,peter  peter,joseph</t>
  </si>
  <si>
    <t>true,people  people,care  care,care  care,enjoy  enjoy,communicating  communicating,people  people,communicate  communicate,joy  joy,communicating  communicating,idea</t>
  </si>
  <si>
    <t>clicked,dislike  dislike,judged  judged,book  book,cover  cover,stupid</t>
  </si>
  <si>
    <t>lmaooo,school  school,herbs  herbs,complain  complain,people  people,labeling</t>
  </si>
  <si>
    <t>prompt,closer  closer,camera  camera,obvious  obvious,speakers  speakers,belief  belief,distracts  distracts,viewer  viewer,takes  takes,speech</t>
  </si>
  <si>
    <t>haha,yeah  yeah,worry  worry,goooood  study,sociology  sociology,bit  bit,classroom  classroom,reseach  reseach,doxd  people,xd  xd,anyones</t>
  </si>
  <si>
    <t>metohodological,lol  lol,error  error,49  49,38  38,49  49,50</t>
  </si>
  <si>
    <t>commenting,seeking  seeking,social  social,acceptance  acceptance,plenty  plenty,people  people,leave  leave,comments  comments,solely  solely,piss  piss,leave</t>
  </si>
  <si>
    <t>loving,hour  hour,lectures  lectures,brilliant  brilliant,topics  topics,brilliant  brilliant,people</t>
  </si>
  <si>
    <t>fit,conformist  conformist,conformists</t>
  </si>
  <si>
    <t>realised,hour  hour,wtf</t>
  </si>
  <si>
    <t>agree,degree  degree,engineering  engineering,pursued  pursued,career  career,altogether  altogether,function  function,society  society,degree  degree,society's  society's,proving</t>
  </si>
  <si>
    <t>videos,practice  practice,notes  notes,lectures  lectures,college</t>
  </si>
  <si>
    <t>mentality,follower  follower,leader  leader,surely  surely,thinking</t>
  </si>
  <si>
    <t>social,acceptance  acceptance,speak</t>
  </si>
  <si>
    <t>simple,true  true,society  society,safer</t>
  </si>
  <si>
    <t>absolutely,grossly  grossly,misunderstood  misunderstood,lucky  lucky,kill  kill,life  life,hard  hard,choices  choices,regard  regard,lucky  lucky,planned</t>
  </si>
  <si>
    <t>23,unhappy  unhappy,ignorant  ignorant,bastards  bastards,dislike  dislike,amazing</t>
  </si>
  <si>
    <t>subscribed,bigthink</t>
  </si>
  <si>
    <t>fucking,love  love,hour  hour,segments</t>
  </si>
  <si>
    <t>psychology,student  10,troll  psychology,worth  worth,lot  lot,options  options,study  study,clinical  clinical,social  social,educational  educational,psychology</t>
  </si>
  <si>
    <t>skipped,class  class,operate  operate,kids  kids,lol  lol,sounds  sounds,messed  messed,context</t>
  </si>
  <si>
    <t>comparing,assembly  assembly,carbon  carbon,atoms  atoms,create  create,graphite  graphite,diamonds  diamonds,assemblies  assemblies,social  social,networks  networks,create</t>
  </si>
  <si>
    <t>answer,simple  simple,apply  apply,mud  mud,wounds</t>
  </si>
  <si>
    <t>increase,intellectual  intellectual,material</t>
  </si>
  <si>
    <t>trolling,seek  seek,acceptance  acceptance,engage  engage,response  response,piss  piss,retaliate  retaliate,form  form,people  people,love  love,dramas</t>
  </si>
  <si>
    <t>wank,wank  wank,blah  blah,blah  blah,wank</t>
  </si>
  <si>
    <t>damn,realized  realized,heard  heard,physicist  physicist,scientist  scientist,stead</t>
  </si>
  <si>
    <t>hope,continues</t>
  </si>
  <si>
    <t>liking,hour  hour,talks  talks,depth  depth,analysis  analysis,usual  usual,ideas</t>
  </si>
  <si>
    <t>born,raised</t>
  </si>
  <si>
    <t>bridge,suicide  average,person  38,35  35,wtf  wtf,wow  wow,fantastic  suicide,barrier  barrier,socially  socially,represent  represent,average</t>
  </si>
  <si>
    <t>sociology,change  change,word  word,hyperdimensional</t>
  </si>
  <si>
    <t>useless,comment  useless,comments  ellipses,wrong  wrong,comment  comment,love  love,comment  comment,commented  commented,released  released,literally  literally,fiction</t>
  </si>
  <si>
    <t>enjoyable,love  love,psychological  psychological,sociological  sociological,talks  talks,sociology  sociology,crime  crime,law  law,straightforward</t>
  </si>
  <si>
    <t>access,resources  colleges,provide  colleges,paces  paces,people  people,ideas  ideas,access  resources,engage  engage,effective  effective,fixed  fixed,difficult</t>
  </si>
  <si>
    <t>psycho,psyches  psyches,mind  mind,socios  socios,society  society,interacctions</t>
  </si>
  <si>
    <t>literally,podium</t>
  </si>
  <si>
    <t>friends,school  loads,friends  close,friends  lot,people  people,stopped  stopped,people  negative,approval  people,dislike  comment,social  rugby,team</t>
  </si>
  <si>
    <t>55,dates  dates,posted</t>
  </si>
  <si>
    <t>people,myspace  myspace,social  social,networking  networking,sight  sight,giggle</t>
  </si>
  <si>
    <t>social,network  network,friends</t>
  </si>
  <si>
    <t>equi,distant  31,13  social,networks  spacial,dimension  flat,surface  curved,surface  surface,sphere  people,head  head,charles  charles,party</t>
  </si>
  <si>
    <t>weird,watched  watched,times  times,feel  feel,clearer  clearer,listen  listen,time</t>
  </si>
  <si>
    <t>6fifcj3ileo,feature  feature,user</t>
  </si>
  <si>
    <t>videos,perfect</t>
  </si>
  <si>
    <t>time,posted  posted,reply  reply,imply  imply,exempt  exempt,condition  condition,inferred  inferred,knowingly  knowingly,knowing  knowing,foot  foot,steps</t>
  </si>
  <si>
    <t>power,apologetics  apologetics,interventions  interventions,optimal  optimal,solutions  solutions,social  social,concern  concern,translate  translate,voluntary  voluntary,philanthropic  philanthropic,solutions</t>
  </si>
  <si>
    <t>videos,thumbs</t>
  </si>
  <si>
    <t>smarter,people</t>
  </si>
  <si>
    <t>inspired,study  personally,sad  sad,interpreted  interpreted,observation  observation,personal  personal,attack  attack,expressed  expressed,inspired  study,human  human,behavior</t>
  </si>
  <si>
    <t>golden,gate  gate,bridge  bridge,authority  authority,ashamed  ashamed,worrying  worrying,bridge  bridge,saving  saving,thousands  thousands,lives  lives,photographer</t>
  </si>
  <si>
    <t>simple,grate  grate,save  save,thousands  thousands,lives  lives,people  people,surely  surely,unsuccessful  unsuccessful,golden  golden,gate  gate,bridge</t>
  </si>
  <si>
    <t>wow,dr  dr,christakis  christakis,blew  blew,mind  mind,posting  posting,comment  comment,predetermined  predetermined,structure  structure,current  current,existence</t>
  </si>
  <si>
    <t>social,psychology  psychology,favourite  favourite,branch  branch,study  difference,sociology  sociology,psychology</t>
  </si>
  <si>
    <t>obesity,epidemic</t>
  </si>
  <si>
    <t>15,idea  idea,talking  talking,educated  educated,feel  feel,smarter  smarter,subscribed  subscribed,bigthink</t>
  </si>
  <si>
    <t>sadly,posting  posting,sharing  sharing,videos  videos,fb  fb,considered  considered,cool  cool,majority  majority,people  people,views  views,remain</t>
  </si>
  <si>
    <t>dammit,speak  speak,english  english,familiar  guys,fast</t>
  </si>
  <si>
    <t>suicide,intervention  intervention,unsuspected  unsuspected,individuals  individuals,golden  golden,gate  gate,bridge  bridge,safety  safety,reduce  reduce,suicide  suicide,rate</t>
  </si>
  <si>
    <t>mentioned,kill  kill,society  society,stopped</t>
  </si>
  <si>
    <t>guy,president</t>
  </si>
  <si>
    <t>28,20  20,allan  allan,watts  watts,trees  trees,appling  appling,rocks  rocks,peopleing  11,00  00,reason  reason,suicide</t>
  </si>
  <si>
    <t>lol,question  question,guess  guess,reading  reading,videos  videos,seeking  seeking,people  people,talk  talk,class  hey,comment  comment,picking</t>
  </si>
  <si>
    <t>sociology,student  student,yay</t>
  </si>
  <si>
    <t>28,02  02,leviathan  leviathan,ftw</t>
  </si>
  <si>
    <t>afraid,vidual  vidual,lectures  lectures,normal  normal,lecture</t>
  </si>
  <si>
    <t>meant,500  bit,couple  couple,jew  jew,country  country,enslavement  enslavement,body  body,soul  soul,people  people,mexican  mexican,citizen</t>
  </si>
  <si>
    <t>fuck,imagine  imagine,beautiful  beautiful,fundemental  fundemental,physical  physical,properties  properties,atomic  atomic,particles  particles,determine  determine,chemical  chemical,properties</t>
  </si>
  <si>
    <t>quality,food  food,genetically  genetically,engineered  comment,conversation  gather,specific  specific,goal  goal,hard  hard,country  country,meant  meant,consolidate</t>
  </si>
  <si>
    <t>powerful,positions  dude,double  double,space  space,sentences  sentences,ridiculous  ridiculous,'my  'my,explanation  explanation,lacking  lacking,'  ',figure</t>
  </si>
  <si>
    <t>jews,control  control,bloody  bloody,media  media,hear  hear,argument  argument,jew  jew,ethnic  ethnic,conspired  conspired,control  control,media</t>
  </si>
  <si>
    <t>sad,incredibly  incredibly,boring  boring,majors</t>
  </si>
  <si>
    <t>everytime,professor  professor,floating  floating,university  university,lecture  lecture,happy  happy,feel  feel,person</t>
  </si>
  <si>
    <t>pimp,ass  ass,blazer  nurture,nature</t>
  </si>
  <si>
    <t>feel,smarter  smarter,listening  listening,sleep</t>
  </si>
  <si>
    <t>wanna,kill</t>
  </si>
  <si>
    <t>advantage,pause  pause,jump  guy,greatly  greatly,influenced  influenced,decision  decision,disease  disease,rationalization  rationalization,decision  decision,social  social,nature</t>
  </si>
  <si>
    <t>invitation,artist  artist,theory  theory,physics  physics,light  light,time  time,theory  theory,based  based,postulates  postulates,quantum  quantum,wave</t>
  </si>
  <si>
    <t>yeah,understand  understand,commenting  yeah,pretty  pretty,guy  guy,aids  aids,wrote  wrote,letter  letter,wait  wait,live  live,aids</t>
  </si>
  <si>
    <t>social,structuring  structuring,difference  difference,improve  improve,society  society,eliminate  eliminate,average  average,person  person,personally  personally,education  education,impovished</t>
  </si>
  <si>
    <t>fuck,insane  insane,reading  reading,suicide  suicide,notes  notes,takes  takes,hit  hit,water  water,guy  guy,nuttttsssss</t>
  </si>
  <si>
    <t>trigger,warning  warning,suicide</t>
  </si>
  <si>
    <t>marko,kraguljac  kraguljac,talk  talk,suicide  suicide,pick  pick,single  single,gees  gees,bored  btw,schopenhauer  schopenhauer,ultimate  ultimate,truth</t>
  </si>
  <si>
    <t>normal,lectures  lectures,o_o</t>
  </si>
  <si>
    <t>read,remaining  remaining,comments  comments,chained  chained,answered  cont2,highly  highly,recommend  recommend,check  check,sadhguru  sadhguru,jaggi  jaggi,vasudev</t>
  </si>
  <si>
    <t>control,mind  claim,believes  clarification,continued  continued,block  block,starting  starting,feel  feel,attain  attain,control  mind,internal  internal,bodily</t>
  </si>
  <si>
    <t>ethical,rules  rules,minds  minds,changed  changed,true  true,individuals  individuals,change  change,embedded  embedded,learning  learning,dogmas  dogmas,questioning</t>
  </si>
  <si>
    <t>prefer,spend  spend,day  day,analyze  analyze,videos  videos,understand  understand,tend  tend,easily  easily,bad  bad,habit  habit,spending</t>
  </si>
  <si>
    <t>edvard,bernays  bernays,psychology  psychology,advocate  advocate,smoking  smoking,women  women,symbol  symbol,liberation  liberation,bernays  bernays,started  started,modern</t>
  </si>
  <si>
    <t>sadly,infinitely  infinitely,resources  resources,devoted  devoted,collecting  collecting,data  data,purpose  purpose,commercial  commercial,marketing  marketing,solving  solving,social</t>
  </si>
  <si>
    <t>oooh,located  located,social  social,network  network,depends  depends,jeans</t>
  </si>
  <si>
    <t>knowing,sociology  sociology,nicely  nicely,nicholas  nicholas,christakis</t>
  </si>
  <si>
    <t>beautiful,amazing  amazing,realize  realize,start  start,physical  physical,chemical  chemical,biological  biological,psychological  psychological,sociological  sociological,properties  properties,interdependent</t>
  </si>
  <si>
    <t>56,11  11,10  10,write  write,note</t>
  </si>
  <si>
    <t>bautiful,lol</t>
  </si>
  <si>
    <t>honestly,money  money,brains  brains,harvard  harvard,care  care,guy  guy,card  card,carrying  carrying,skull  skull,bones  bones,class</t>
  </si>
  <si>
    <t>genius,perfectly  perfectly,nicholas  nicholas,chris</t>
  </si>
  <si>
    <t>love,lectures</t>
  </si>
  <si>
    <t>idk,eat  eat,muffins  muffins,beer  beer,friend</t>
  </si>
  <si>
    <t>worry,watching  watching,lectures  lectures,sparks  sparks,passions  passions,improve  improve,life  life,expanding  expanding,mind</t>
  </si>
  <si>
    <t>wait,start  start,studying  studying,psychology  psychology,sociology  sociology,uni  uni,guys  guys,awesome</t>
  </si>
  <si>
    <t>science,bro'</t>
  </si>
  <si>
    <t>agree,elvisitor  pls,critical  critical,policial  policial,ideology  ideology,produce  produce,people  people,kill  kill,themself  themself,borned  borned,people</t>
  </si>
  <si>
    <t>quoted,hansson2000  hansson2000,intention  speak,jews  jews,unit  unit,winterviews  winterviews,mention  mention,threat  threat,fundamental  fundamental,islam  islam,interpret</t>
  </si>
  <si>
    <t>40,00  00,minutes  minutes,onward  onward,begun  begun,sopa  sopa,public  public,censored  censored,censor  censor,matter  matter,capable</t>
  </si>
  <si>
    <t>spread,californians  californians,middle  middle,gain  gain,weight  weight,lose  lose,xd</t>
  </si>
  <si>
    <t>shot,time  time,network</t>
  </si>
  <si>
    <t>leave,rest  rest,tomorrow  tomorrow,effort  effort,vid</t>
  </si>
  <si>
    <t>ridiculously,simplified  simplified,examples  examples,social  social,capital  putting,guards  guards,footpath  footpath,prevents  prevents,suicide  suicide,takes  takes,choice</t>
  </si>
  <si>
    <t>muffins,beer  beer,terrible  terrible,combination  combination,friend  friend,suggested  suggested,friend's  friend's,behaviour  behaviour,ahahahaha  ahahahaha,laugh</t>
  </si>
  <si>
    <t>watching,lecture  lecture,idea  idea,helping  helping,people  people,time  time,sounds  sounds,caution  caution,putting  putting,padded  padded,boxes</t>
  </si>
  <si>
    <t>hc4yp9b0hz8,sociology</t>
  </si>
  <si>
    <t>thumbs,watching</t>
  </si>
  <si>
    <t>giant,cake</t>
  </si>
  <si>
    <t>gratest,subject  subject,holle  holle,tks  tks,professors</t>
  </si>
  <si>
    <t>yo,lumonosity  lumonosity,fuckoff</t>
  </si>
  <si>
    <t>solve,obesity</t>
  </si>
  <si>
    <t>phrase,groupthink  groupthink,awesome  awesome,lecture</t>
  </si>
  <si>
    <t>grrrrr,england</t>
  </si>
  <si>
    <t>ssh,moss  moss,sleep  sleep,totally  totally,rude  rude,waking  moss,comment  moss,conscious  conscious,bro  bro,woah  woah,brain</t>
  </si>
  <si>
    <t>politically,correct  correct,nature  nature,modern  modern,western  western,culture  culture,differences  differences,races  races,dangerous  dangerous,mindset  mindset,properly</t>
  </si>
  <si>
    <t>39,40  40,map  map,england  england,map  map,britain  britain,mutter  mutter,mutter  mutter,grumble  grumble,mumble</t>
  </si>
  <si>
    <t>grand,told  told,mins</t>
  </si>
  <si>
    <t>materialistic,view  view,society  society,people  people,views  views,jung  jung,collective  collective,subconscious  subconscious,emphasis  emphasis,spiritual  spiritual,people</t>
  </si>
  <si>
    <t>ouroboros,uroborus  uroborus,serpent  serpent,biting  biting,tail  tail,1600  1600,bc  bc,egypt  egypt,destruction  destruction,training  theoretical,practical</t>
  </si>
  <si>
    <t>xristakh,pes  pes,ta</t>
  </si>
  <si>
    <t>university,learn</t>
  </si>
  <si>
    <t>noticed,nicholas'  nicholas',hand  hand,motion  motion,threw</t>
  </si>
  <si>
    <t>sociology,anti  anti,scientific  scientific,modernist  modernist,obfuscation</t>
  </si>
  <si>
    <t>lectures,degree  degree,teach  teach,learned  learned,months  months,school  school,college  college,months  months,learned  learned,school  school,life</t>
  </si>
  <si>
    <t>understand,concepts  concepts,videos  videos,education</t>
  </si>
  <si>
    <t>51,people  people,obese  obese,suicidal  giant,advertisment</t>
  </si>
  <si>
    <t>methodological,holism  holism,brought</t>
  </si>
  <si>
    <t>libertarian,senses  senses,tingling</t>
  </si>
  <si>
    <t>started,slosh  slosh,lost  lost,composure</t>
  </si>
  <si>
    <t>suicide,acute  interestingly,voluntarism  voluntarism,tingling  tingling,antiperverse  antiperverse,antimasturbation  antimasturbation,statist  statist,service  assume,26  26,1200  1200,people</t>
  </si>
  <si>
    <t>unlocked,price  recommend,apple  apple,iphone  iphone,model  model,32gb  32gb,black  black,unlocked  price,385  385,samsung  samsung,galaxy</t>
  </si>
  <si>
    <t>wait,guy  guy,med  med,school  school,cutting  cutting,class  class,operate  operate,children  children,catch</t>
  </si>
  <si>
    <t>naive,assume  ruttie,thinking  thinking,people  people,choices  choices,burdened  burdened,participate  participate,social  social,structures  structures,resources  resources,naive</t>
  </si>
  <si>
    <t>muffins,beer  beer,damn  damn,christakis  christakis,social  social,contagions</t>
  </si>
  <si>
    <t>movies,amazing  amazing,confounded  confounded,observing  observing,pal  pal,change  change,loser  loser,ladies  ladies,women  women,overnight  overnight,acted</t>
  </si>
  <si>
    <t>lecture,heard  heard,sociology  sociology,thumbs</t>
  </si>
  <si>
    <t>smart,map  map,england  england,wales  wales,scotland</t>
  </si>
  <si>
    <t>day,scheme</t>
  </si>
  <si>
    <t>contribution,social  social,epidemiology</t>
  </si>
  <si>
    <t>watched,2am</t>
  </si>
  <si>
    <t>guys,check  check,extraordinary  extraordinary,called  called,firepa  firepa,money  money,online  online,start  start,000  000,month  month,firepa</t>
  </si>
  <si>
    <t>watching,5am</t>
  </si>
  <si>
    <t>japan,nice  nice,rich  rich,country  country,tens  tens,millions  millions,africans  africans,love  love,anti  anti,whites  whites,white</t>
  </si>
  <si>
    <t>countries,white  anti,whites  whites,countries  white,shit  shit,black  black,white  quoting,euclid  white,people  people,countries  white,country</t>
  </si>
  <si>
    <t>brought,710  710,000  000,28  28,days  days,money  money,cashcowcloud</t>
  </si>
  <si>
    <t>quote,euclid  euclid,understand  understand,conclusion  sum,quote  quote,normal  normal,person  person,society  society,overweight  overweight,theory  theory,remove</t>
  </si>
  <si>
    <t>italian,politics</t>
  </si>
  <si>
    <t>understand,aspects  aspects,profesor  profesor,ideas  ideas,concluse  concluse,strenght  strenght,influence  influence,people  people,conections  conections,influence  influence,position</t>
  </si>
  <si>
    <t>begging,question</t>
  </si>
  <si>
    <t>guy,geography  geography,lesson  lesson,disappointed  disappointed,mention  mention,elias  elias,talk  talk,exclusion</t>
  </si>
  <si>
    <t>cut,chase</t>
  </si>
  <si>
    <t>09,14  14,dark  dark,laughed</t>
  </si>
  <si>
    <t>sheds,light  light,sociology  sociology,21st  21st,century  century,matters  matters,governance  governance,commerce  commerce,christakis</t>
  </si>
  <si>
    <t>33,00  00,juicy  juicy,piece  piece,gossip  gossip,circulating  circulating,pft  pft,hear</t>
  </si>
  <si>
    <t>корисне,відео  відео,про  про,соціологію  соціологію,якою  якою,її  її,бачать  бачать,закордоном</t>
  </si>
  <si>
    <t>introductory,talk  talk,disciplines  disciplines,highly  highly,informed  informed,influenced  influenced,sociological  sociological,approaches  approaches,archaeology  archaeology,ideas  ideas,permeated</t>
  </si>
  <si>
    <t>suicides,prevented  prevented,installing  installing,nets  nets,catch  catch,jumpers  jumpers,eiffel  eiffel,tower  tower,count  count,people  people,simply</t>
  </si>
  <si>
    <t>suicide,individual  individual,choice  choice,choice  choice,opinion  opinion,pure  pure,fiction  fiction,predict  predict,individuals  individuals,behave  behave,becouse</t>
  </si>
  <si>
    <t>studying,mandarin  mandarin,chinese  chinese,logic  logic,starting  starting,humanitarian  humanitarian,organization  organization,include  include,types  types,fraternal  fraternal,sororities</t>
  </si>
  <si>
    <t>coming,sociological  sociological,background</t>
  </si>
  <si>
    <t>dr,christakis'  christakis',sociological  sociological,'science'  'science',religious  religious,influence  influence,corporations  corporations,policy  policy,makers  makers,game  game,changers</t>
  </si>
  <si>
    <t>eric,ziak  ziak,assume  assume,lyk  lyk,stay  stay,bad  bad,complain</t>
  </si>
  <si>
    <t>troll,dike  dike,purpose  purpose,dam</t>
  </si>
  <si>
    <t>outstanding,pitch  pitch,valuable  valuable,distinctions  distinctions,articlated  articlated,people  people,seeking  seeking,leverage  leverage,social  social,capital  capital,productive</t>
  </si>
  <si>
    <t>professional,question  question,cpm</t>
  </si>
  <si>
    <t>depends,stuff  stuff,option  option,reinvents  reinvents,wheel  wheel,everytime  everytime,car  car,exists  exists,knowledge  knowledge,choosing  choosing,option</t>
  </si>
  <si>
    <t>completely,lost  lost,shit  shit,die  die,lololol</t>
  </si>
  <si>
    <t>awesome,presentation  presentation,school</t>
  </si>
  <si>
    <t>cheers,upload</t>
  </si>
  <si>
    <t>talk,resources  resources,learn  learn,practice  practice,ideas  ideas,commented  biggest,excuse  excuse,society  society,people</t>
  </si>
  <si>
    <t>people,kill  kill,started  started,action  action,change  change,minds  minds,people  people,simply  simply,life  life,analysis  analysis,people</t>
  </si>
  <si>
    <t>removal,forests</t>
  </si>
  <si>
    <t>28,20  20,talks  talks,essentially  essentially,patterns  patterns,society  society,creepy  creepy,goverment  goverment,view  view,serves  serves,purpose</t>
  </si>
  <si>
    <t>exceptions,women  women,muslim  muslim,families  families,religion  religion,personally  personally,acception  acception,environment  environment,lesson  lesson,emergance  emergance,touched</t>
  </si>
  <si>
    <t>än,schwotzen  schwotzen,bildschöm  bildschöm,hob  hob,isch1</t>
  </si>
  <si>
    <t>whoa,mind  mind,blown</t>
  </si>
  <si>
    <t>capitalist,models  models,modalities  modalities,context  context,capitalism  capitalism,sociology  sociology,reveal  reveal,rational  rational,actionable  actionable,items  items,improve</t>
  </si>
  <si>
    <t>floating,university  university,fu  fu,branches  branches,central  central,kansas</t>
  </si>
  <si>
    <t>life,loose  loose,fiends  fiends,meet  meet,death  death,friend  friend,healing  healing,human  human,social  social,network</t>
  </si>
  <si>
    <t>extremely,fascinating  fascinating,introduction  introduction,subject</t>
  </si>
  <si>
    <t>transition,sound  sound,tweaky</t>
  </si>
  <si>
    <t>nitpick,11  11,charlotte  charlotte,perkins  perkins,gilman  gilman,lived  lived,1860  1860,1935  1935,1880</t>
  </si>
  <si>
    <t>wise,oxgoads  oxgoads,collected  collected,sayings  sayings,firmly  firmly,embedded  embedded,nails  nails,shepherd  shepherd,son  son,warned  warned,books</t>
  </si>
  <si>
    <t>lecture,wonderful  wonderful,learn  learn,vocabulary  vocabulary,toefl</t>
  </si>
  <si>
    <t>14,36  36,15  15,00  wow,idea  idea,suicide</t>
  </si>
  <si>
    <t>favority,topics  topics,earth  earth,series  series,sociology  sociology,started  started,love  love,topic  topic,eficient  eficient,phd's  phd's,graduated</t>
  </si>
  <si>
    <t>changing,social  social,structure  structure,change  change,individual  individual,changing  changing,individual  individual,valid  valid,constructive  constructive,goal  goal,presumes</t>
  </si>
  <si>
    <t>siocology,failed</t>
  </si>
  <si>
    <t>love,lecture</t>
  </si>
  <si>
    <t>aaaaa,sabendo  sabendo,legal  legal,em  em,inglês  inglês,youtude  youtude,lixo  lixo,nem  nem,pra  pra,colocar  colocar,uma</t>
  </si>
  <si>
    <t>treatment,pneumonia  pneumonia,10  10,minutes  minutes,phone</t>
  </si>
  <si>
    <t>15,00  00,collective  collective,reality  reality,power  power,social  social,networks</t>
  </si>
  <si>
    <t>talk,listened</t>
  </si>
  <si>
    <t>suicide,notes  notes,lol  lol,sounds  sounds,justifying  justifying,moral</t>
  </si>
  <si>
    <t>amazing,talk  talk,fascinating</t>
  </si>
  <si>
    <t>presentation,noteworthy  noteworthy,119  119,individuals  individuals,'dislike'  'dislike',contents  contents,2k  2k,'liked'  'liked',varied  varied,individuals</t>
  </si>
  <si>
    <t>disappointed,focus  focus,suicide  suicide,society  society,individuals  individuals,speakers  speakers,meet  meet,level  level,understanding  understanding,hoped  hoped,gain</t>
  </si>
  <si>
    <t>watched,smart  smart,discredit  discredit,feel  feel,common  common,knowledge  knowledge,fancy  fancy,scientific  scientific,titles</t>
  </si>
  <si>
    <t>typo,21  21,1880</t>
  </si>
  <si>
    <t>true,born  born,equal  equal,hard  hard,smart  smart,humans  humans,beauty  beauty,choice  choice,unique  unique,harder  harder,invest</t>
  </si>
  <si>
    <t>network,hates  hates,misanthropes  misanthropes,drives  drives,suicide  people,write  write,books  books,papers  papers,lurn  lurn,mor</t>
  </si>
  <si>
    <t>letters,truth  truth,people  people,lie  lie,reasons  reasons,committing  committing,suicides  suicides,remembered  remembered,cowards  cowards,remembered  remembered,cares</t>
  </si>
  <si>
    <t>largest,structure  structure,money</t>
  </si>
  <si>
    <t>structure,agent  agent,structure  human,behavior  social,behavior  behavior,behavior  sociology,explain  sociology,psychology  ticklemeelmo55,short  short,answer  answer,agency</t>
  </si>
  <si>
    <t>worth,time  feel,action  action,suicide  suicide,life  life,tiresome  tiresome,competition  competition,god  god,driven  driven,hate  hate,kindness</t>
  </si>
  <si>
    <t>sociology,basically  basically,study  study,people  people,isolated  isolated,documentary  documentary,taught  taught,college  college,understood  understood,implement  implement,life</t>
  </si>
  <si>
    <t>degrees,google  100,fuck  fuck,tard  tard,psycho  psycho,babble  babble,people  people,soft  soft,science  science,soft  soft,nonsense</t>
  </si>
  <si>
    <t>disrespected,students  students,yale</t>
  </si>
  <si>
    <t>mitchs,dogmas  dogmas,sociology  sociology,marxists  marxists,freudian  freudian,origin  victim,ideology  ideology,sociology  sociology,totally  totally,based  based,marxism</t>
  </si>
  <si>
    <t>loved,thankyou</t>
  </si>
  <si>
    <t>007sting,joke  joke,dude  dude,christakis  christakis,yale  yale,halloween  social,networks  networks,influence  influence,creating</t>
  </si>
  <si>
    <t>durkheim,damn  damn,love  love,sociology  sociology,choice  choice,life</t>
  </si>
  <si>
    <t>inequality,social  06,20  20,relate  relate,income  income,inequality  social,inequality  social,inclusion</t>
  </si>
  <si>
    <t>chris,super  david,esteban  esteban,rojas  rojas,ospina  ospina,sociology  josé,yánez  yánez,agree  marteen,cowan  cowan,superrrr  superrrr,totally</t>
  </si>
  <si>
    <t>true,organized  organized,fashion  fashion,patterns  patterns,discussed  organized,easy</t>
  </si>
  <si>
    <t>creating,social  social,networks  networks,influence</t>
  </si>
  <si>
    <t>evidence,prove  prove,suicide  suicide,egoism  egoism,evidence  prove,note  biology,major  major,yale  yale,harvard  harvard,phd  phd,soc</t>
  </si>
  <si>
    <t>sociology,socialism</t>
  </si>
  <si>
    <t>social,science  science,deal  deal,definition  definition,pseudoscience  saborfrancias,sociology  sociology,field  field,study  study,idiology  idiology,straight</t>
  </si>
  <si>
    <t>times,pushing  pushing,argument  argument,extreme  extreme,highlight  highlight,lost  lost,ayn  ayn,rand's  rand's,atlas  atlas,shrugged  shrugged,extreme</t>
  </si>
  <si>
    <t>vid,introduction  introduction,sociology  sociology,focus  focus,suicide  suicide,bridge  bridge,medical  medical,durkheim  durkheim,sociological  sociological,researches  researches,structural</t>
  </si>
  <si>
    <t>ignorance,misinterpreted  misinterpreted,characteristics  characteristics,arising  arising,collective  collective,perspective  perspective,individuals  individuals,psychology  psychology,individual  individual,sociology  sociology,collective</t>
  </si>
  <si>
    <t>crux,agent  agent,structure  structure,debate  debate,human  human,agency  agency,structure  structure,causative  causative,factor  factor,human  human,behavior</t>
  </si>
  <si>
    <t>pretty,sociology  sociology,hard  hard,understand  understand,social  social,science  science,fascinating  prygler,answer  answer,questions</t>
  </si>
  <si>
    <t>takes,care  horrible,episode  episode,universities  universities,history  history,shame  shame,chapter  chapter,human  human,life  human,behavior  behavior,individual</t>
  </si>
  <si>
    <t>philoamericana,sad</t>
  </si>
  <si>
    <t>philoamericana,happened  happened,yale</t>
  </si>
  <si>
    <t>stefan,tallaj  tallaj,rodriguez  rodriguez,reported  reported,hand  hand,wife  wife,topic  topic,offensive  offensive,halloween  halloween,costumes  costumes,offensive</t>
  </si>
  <si>
    <t>#philoamericana,amazing  amazing,erwin  erwin,eliecer  eliecer,guevara  guevara,solano  solano,chance  chance,training  training,ya</t>
  </si>
  <si>
    <t>spoon,clank  clank,people  people,guy  guy,helped  helped,farm  farm,socialist  socialist,fuckhead  fuckhead,babytards</t>
  </si>
  <si>
    <t>poor,indigent  indigent,representation  representation,nameless</t>
  </si>
  <si>
    <t>social,status  status,assumed  assumed,achieved  achieved,money  money,capitalist  capitalist,ideas</t>
  </si>
  <si>
    <t>wow,lot  lot,sense</t>
  </si>
  <si>
    <t>equal,strive  strive,thrive  1880,14159  14159,1935  1935,ln  ln,2sin3  2sin3,14159  14159,75  75,math  math,determine</t>
  </si>
  <si>
    <t>nat,herron  herron,sociology  sociology,bachelors</t>
  </si>
  <si>
    <t>yohhanes,reading  reading,message  message,worried  worried,life  life,undeniably  undeniably,hard  hard,strength  strength,support  support,overcome  overcome,dark</t>
  </si>
  <si>
    <t>yohhanes,express  express,avoid  avoid,frustrations  frustrations,meet  meet,life  life,advice  advice,offered  offered,comment  comment,write  write,books</t>
  </si>
  <si>
    <t>Top Word Pairs in text by Salience</t>
  </si>
  <si>
    <t>friends,school  loads,friends  close,friends  negative,approval  people,dislike  comment,social  lot,people  people,stopped  stopped,people  rugby,team</t>
  </si>
  <si>
    <t>equi,distant  curved,surface  31,13  social,networks  spacial,dimension  flat,surface  surface,sphere  people,head  head,charles  charles,party</t>
  </si>
  <si>
    <t>dude,double  double,space  space,sentences  sentences,ridiculous  ridiculous,'my  'my,explanation  explanation,lacking  lacking,'  ',figure  figure,smarter</t>
  </si>
  <si>
    <t>claim,believes  control,mind  clarification,continued  continued,block  block,starting  starting,feel  feel,attain  attain,control  mind,internal  internal,bodily</t>
  </si>
  <si>
    <t>anti,whites  whites,countries  white,shit  shit,black  black,white  quoting,euclid  white,people  people,countries  white,country  countries,white</t>
  </si>
  <si>
    <t>wow,idea  idea,suicide  14,36  36,15  15,00</t>
  </si>
  <si>
    <t>structure,agent  agent,structure  sociology,psychology  human,behavior  social,behavior  behavior,behavior  sociology,explain  ticklemeelmo55,short  short,answer  answer,agency</t>
  </si>
  <si>
    <t>Count of publishedAt</t>
  </si>
  <si>
    <t>Row Labels</t>
  </si>
  <si>
    <t>Grand Total</t>
  </si>
  <si>
    <t>2012</t>
  </si>
  <si>
    <t>Oct</t>
  </si>
  <si>
    <t>20-Oct</t>
  </si>
  <si>
    <t>21-Oct</t>
  </si>
  <si>
    <t>22-Oct</t>
  </si>
  <si>
    <t>23-Oct</t>
  </si>
  <si>
    <t>24-Oct</t>
  </si>
  <si>
    <t>25-Oct</t>
  </si>
  <si>
    <t>26-Oct</t>
  </si>
  <si>
    <t>27-Oct</t>
  </si>
  <si>
    <t>28-Oct</t>
  </si>
  <si>
    <t>29-Oct</t>
  </si>
  <si>
    <t>Nov</t>
  </si>
  <si>
    <t>1-Nov</t>
  </si>
  <si>
    <t>2-Nov</t>
  </si>
  <si>
    <t>4-Nov</t>
  </si>
  <si>
    <t>7-Nov</t>
  </si>
  <si>
    <t>8-Nov</t>
  </si>
  <si>
    <t>9-Nov</t>
  </si>
  <si>
    <t>10-Nov</t>
  </si>
  <si>
    <t>11-Nov</t>
  </si>
  <si>
    <t>13-Nov</t>
  </si>
  <si>
    <t>14-Nov</t>
  </si>
  <si>
    <t>15-Nov</t>
  </si>
  <si>
    <t>19-Nov</t>
  </si>
  <si>
    <t>Dec</t>
  </si>
  <si>
    <t>5-Dec</t>
  </si>
  <si>
    <t>6-Dec</t>
  </si>
  <si>
    <t>9-Dec</t>
  </si>
  <si>
    <t>12-Dec</t>
  </si>
  <si>
    <t>17-Dec</t>
  </si>
  <si>
    <t>22-Dec</t>
  </si>
  <si>
    <t>29-Dec</t>
  </si>
  <si>
    <t>31-Dec</t>
  </si>
  <si>
    <t>2013</t>
  </si>
  <si>
    <t>Jan</t>
  </si>
  <si>
    <t>7-Jan</t>
  </si>
  <si>
    <t>16-Jan</t>
  </si>
  <si>
    <t>21-Jan</t>
  </si>
  <si>
    <t>30-Jan</t>
  </si>
  <si>
    <t>Feb</t>
  </si>
  <si>
    <t>2-Feb</t>
  </si>
  <si>
    <t>6-Feb</t>
  </si>
  <si>
    <t>7-Feb</t>
  </si>
  <si>
    <t>15-Feb</t>
  </si>
  <si>
    <t>Mar</t>
  </si>
  <si>
    <t>10-Mar</t>
  </si>
  <si>
    <t>13-Mar</t>
  </si>
  <si>
    <t>14-Mar</t>
  </si>
  <si>
    <t>15-Mar</t>
  </si>
  <si>
    <t>17-Mar</t>
  </si>
  <si>
    <t>20-Mar</t>
  </si>
  <si>
    <t>28-Mar</t>
  </si>
  <si>
    <t>Apr</t>
  </si>
  <si>
    <t>2-Apr</t>
  </si>
  <si>
    <t>3-Apr</t>
  </si>
  <si>
    <t>8-Apr</t>
  </si>
  <si>
    <t>9-Apr</t>
  </si>
  <si>
    <t>15-Apr</t>
  </si>
  <si>
    <t>16-Apr</t>
  </si>
  <si>
    <t>17-Apr</t>
  </si>
  <si>
    <t>22-Apr</t>
  </si>
  <si>
    <t>28-Apr</t>
  </si>
  <si>
    <t>29-Apr</t>
  </si>
  <si>
    <t>May</t>
  </si>
  <si>
    <t>8-May</t>
  </si>
  <si>
    <t>15-May</t>
  </si>
  <si>
    <t>19-May</t>
  </si>
  <si>
    <t>25-May</t>
  </si>
  <si>
    <t>31-May</t>
  </si>
  <si>
    <t>Jun</t>
  </si>
  <si>
    <t>18-Jun</t>
  </si>
  <si>
    <t>21-Jun</t>
  </si>
  <si>
    <t>25-Jun</t>
  </si>
  <si>
    <t>27-Jun</t>
  </si>
  <si>
    <t>28-Jun</t>
  </si>
  <si>
    <t>29-Jun</t>
  </si>
  <si>
    <t>Jul</t>
  </si>
  <si>
    <t>17-Jul</t>
  </si>
  <si>
    <t>22-Jul</t>
  </si>
  <si>
    <t>26-Jul</t>
  </si>
  <si>
    <t>28-Jul</t>
  </si>
  <si>
    <t>Sep</t>
  </si>
  <si>
    <t>6-Sep</t>
  </si>
  <si>
    <t>8-Sep</t>
  </si>
  <si>
    <t>18-Sep</t>
  </si>
  <si>
    <t>20-Sep</t>
  </si>
  <si>
    <t>4-Oct</t>
  </si>
  <si>
    <t>7-Oct</t>
  </si>
  <si>
    <t>30-Oct</t>
  </si>
  <si>
    <t>1-Dec</t>
  </si>
  <si>
    <t>26-Dec</t>
  </si>
  <si>
    <t>2014</t>
  </si>
  <si>
    <t>3-Jan</t>
  </si>
  <si>
    <t>1-Feb</t>
  </si>
  <si>
    <t>8-Feb</t>
  </si>
  <si>
    <t>5-Mar</t>
  </si>
  <si>
    <t>18-Mar</t>
  </si>
  <si>
    <t>27-Mar</t>
  </si>
  <si>
    <t>29-Mar</t>
  </si>
  <si>
    <t>22-May</t>
  </si>
  <si>
    <t>15-Jun</t>
  </si>
  <si>
    <t>16-Jun</t>
  </si>
  <si>
    <t>20-Jun</t>
  </si>
  <si>
    <t>24-Jun</t>
  </si>
  <si>
    <t>9-Jul</t>
  </si>
  <si>
    <t>14-Jul</t>
  </si>
  <si>
    <t>Aug</t>
  </si>
  <si>
    <t>1-Aug</t>
  </si>
  <si>
    <t>30-Aug</t>
  </si>
  <si>
    <t>8-Oct</t>
  </si>
  <si>
    <t>17-Oct</t>
  </si>
  <si>
    <t>16-Nov</t>
  </si>
  <si>
    <t>28-Nov</t>
  </si>
  <si>
    <t>30-Nov</t>
  </si>
  <si>
    <t>19-Dec</t>
  </si>
  <si>
    <t>2015</t>
  </si>
  <si>
    <t>24-Feb</t>
  </si>
  <si>
    <t>25-Feb</t>
  </si>
  <si>
    <t>9-Mar</t>
  </si>
  <si>
    <t>24-Mar</t>
  </si>
  <si>
    <t>31-Mar</t>
  </si>
  <si>
    <t>19-Apr</t>
  </si>
  <si>
    <t>13-May</t>
  </si>
  <si>
    <t>2-Jun</t>
  </si>
  <si>
    <t>5-Jun</t>
  </si>
  <si>
    <t>2-Aug</t>
  </si>
  <si>
    <t>1-Sep</t>
  </si>
  <si>
    <t>30-Sep</t>
  </si>
  <si>
    <t>6-Oct</t>
  </si>
  <si>
    <t>12-Nov</t>
  </si>
  <si>
    <t>18-Nov</t>
  </si>
  <si>
    <t>29-Nov</t>
  </si>
  <si>
    <t>2016</t>
  </si>
  <si>
    <t>9-Jan</t>
  </si>
  <si>
    <t>19-Jan</t>
  </si>
  <si>
    <t>9-Feb</t>
  </si>
  <si>
    <t>26-Mar</t>
  </si>
  <si>
    <t>16-May</t>
  </si>
  <si>
    <t>26-May</t>
  </si>
  <si>
    <t>19-Jun</t>
  </si>
  <si>
    <t>7-Aug</t>
  </si>
  <si>
    <t>14-Aug</t>
  </si>
  <si>
    <t>16-Aug</t>
  </si>
  <si>
    <t>18-Aug</t>
  </si>
  <si>
    <t>20-Aug</t>
  </si>
  <si>
    <t>27-Aug</t>
  </si>
  <si>
    <t>7-Sep</t>
  </si>
  <si>
    <t>12-Oct</t>
  </si>
  <si>
    <t>13-Oct</t>
  </si>
  <si>
    <t>2017</t>
  </si>
  <si>
    <t>8-Jan</t>
  </si>
  <si>
    <t>10-Jan</t>
  </si>
  <si>
    <t>23-Jan</t>
  </si>
  <si>
    <t>19-Feb</t>
  </si>
  <si>
    <t>7-Mar</t>
  </si>
  <si>
    <t>25-Mar</t>
  </si>
  <si>
    <t>25-Apr</t>
  </si>
  <si>
    <t>1-May</t>
  </si>
  <si>
    <t>27-May</t>
  </si>
  <si>
    <t>22-Jun</t>
  </si>
  <si>
    <t>9-Oct</t>
  </si>
  <si>
    <t>14-Oct</t>
  </si>
  <si>
    <t>15-Oct</t>
  </si>
  <si>
    <t>19-Oct</t>
  </si>
  <si>
    <t>22-Nov</t>
  </si>
  <si>
    <t>2018</t>
  </si>
  <si>
    <t>16-Mar</t>
  </si>
  <si>
    <t>6-May</t>
  </si>
  <si>
    <t>1-Jun</t>
  </si>
  <si>
    <t>13-Jun</t>
  </si>
  <si>
    <t>13-Aug</t>
  </si>
  <si>
    <t>23-Aug</t>
  </si>
  <si>
    <t>2019</t>
  </si>
  <si>
    <t>22-Jan</t>
  </si>
  <si>
    <t>27-Feb</t>
  </si>
  <si>
    <t>11-Mar</t>
  </si>
  <si>
    <t>10-Sep</t>
  </si>
  <si>
    <t>2020</t>
  </si>
  <si>
    <t>16-Feb</t>
  </si>
  <si>
    <t>192, 192, 192</t>
  </si>
  <si>
    <t>208, 143, 143</t>
  </si>
  <si>
    <t>225, 94, 94</t>
  </si>
  <si>
    <t>240, 44, 44</t>
  </si>
  <si>
    <t>Red</t>
  </si>
  <si>
    <t>G1: people social society suicide sociology study college comment understand bridge</t>
  </si>
  <si>
    <t>G2: behavior sociology structure social human psychology agent individual understand brain</t>
  </si>
  <si>
    <t>G3: love agree sociology</t>
  </si>
  <si>
    <t>G4: life friends family worth time yohhanes faith support</t>
  </si>
  <si>
    <t>G5: suicide sociology focus durkheim society learn extreme</t>
  </si>
  <si>
    <t>G6: equal 1880 14159 born life</t>
  </si>
  <si>
    <t>G7: money</t>
  </si>
  <si>
    <t>G8: sociology</t>
  </si>
  <si>
    <t>G9: major people evidence prove suicide egoism truth remembered 100 soft</t>
  </si>
  <si>
    <t>G10: creating social networks influence</t>
  </si>
  <si>
    <t>G11: sociology</t>
  </si>
  <si>
    <t>G12: inequality social</t>
  </si>
  <si>
    <t>Directed</t>
  </si>
  <si>
    <t>Edge Weight▓1▓5▓0▓True▓Silver▓Red▓▓Edge Weight▓1▓12▓0▓3▓10▓False▓Edge Weight▓1▓12▓0▓50▓10▓False▓▓0▓0▓0▓True▓Black▓Black▓▓In-Degree▓0▓6▓0▓50▓1000▓False▓▓0▓0▓0▓0▓0▓False▓▓0▓0▓0▓0▓0▓False▓▓0▓0▓0▓0▓0▓False</t>
  </si>
  <si>
    <t>ImportDescription░The graph was imported from the open workbook "Excel_raw.xlsx".▓GroupingDescription░The graph's vertices were grouped by cluster using the Clauset-Newman-Moore cluster algorithm.▓LayoutAlgorithm░The graph was laid out using the Harel-Koren Fast Multiscale layout algorithm.▓GraphDirectedness░The graph is directed.</t>
  </si>
  <si>
    <t>The graph was imported from the open workbook "Excel_raw.xlsx".</t>
  </si>
  <si>
    <t>The graph was laid out using the Harel-Koren Fast Multiscale layout algorithm.</t>
  </si>
  <si>
    <t>The graph's vertices were grouped by cluster using the Clauset-Newman-Moore cluster algorithm.</t>
  </si>
  <si>
    <t>https://nodexlgraphgallery.org/Pages/Graph.aspx?graphID=226958</t>
  </si>
  <si>
    <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&lt;value&gt;Youtube Video Commenter Network made with NodeXL (smrfoundation.org)&lt;/value&gt;
      &lt;/setting&gt;
      &lt;setting name="ImageFormat" serializeAs="String"&gt;
        &lt;value&gt;Png&lt;/value&gt;
      &lt;/setting&gt;
    &lt;/AutomatedGraphImageUserSettings&gt;
    &lt;ClusterUserSettings&gt;
      &lt;setting name="PutNeighborlessVerticesInOneCluster" serializeAs="String"&gt;
        &lt;value&gt;True&lt;/value&gt;
      &lt;/setting&gt;
      &lt;setting name="ClusterAlgorithm" serializeAs="String"&gt;
        &lt;value&gt;ClausetNewmanMoore&lt;/value&gt;
      &lt;/setting&gt;
    &lt;/ClusterUserSettings&gt;
    &lt;LayoutUserSettings&gt;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&lt;AutoScaleUserSettings&gt;
      &lt;setting name="AutoScale" serializeAs="String"&gt;
        &lt;value&gt;False&lt;/value&gt;
      &lt;/setting&gt;
    &lt;/AutoScaleUserSettings&gt;
    &lt;GraphZoomAndScaleUserSettings&gt;
      &lt;setting name="GraphScale" serializeAs="String"&gt;
        &lt;value&gt;0.2&lt;/value&gt;
      &lt;/setting&gt;
    &lt;/GraphZoomAndScaleUserSettings&gt;
    &lt;GroupUserSettings&gt;
      &lt;setting name="ReadGroups" serializeAs="String"&gt;
        &lt;value&gt;True&lt;/value&gt;
      &lt;/setting&gt;
    &lt;/GroupUserSettings&gt;
    &lt;ColumnGroupUserSettings&gt;
      &lt;setting name="ColumnGroupsToShow" serializeAs="String"&gt;
        &lt;value&gt;EdgeDoNotHide, EdgeVisualAttributes, EdgeGraphMetrics, EdgeOtherColumns, VertexDoNotHide, VertexVisualAttributes, VertexGraphMetrics, VertexOtherColumns, GroupDoNotHide, GroupVisualAttributes, GroupGraphMetrics, GroupEdgeDoNotHide, GroupEdgeGraphMetrics&lt;/value&gt;
      &lt;/setting&gt;
    &lt;/ColumnGroupUserSettings&gt;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&lt;/AutomateTasksUserSettings&gt;
    &lt;AutoFillUserSettings3&gt;
      &lt;setting name="EdgeWidthSourceColumnName" serializeAs="String"&gt;
        &lt;value&gt;Edge Weight&lt;/value&gt;
      &lt;/setting&gt;
      &lt;setting name="VertexLayoutOrderSourceColumnName" serializeAs="String"&gt;
        &lt;value&gt;In-Degree&lt;/value&gt;
      &lt;/setting&gt;
      &lt;setting name="VertexLabelFillColorSourceColumnName" serializeAs="String"&gt;
        &lt;value /&gt;
      &lt;/setting&gt;
      &lt;setting name="VertexPolarRSourceColumnName" serializeAs="String"&gt;
        &lt;value /&gt;
      &lt;/setting&gt;
      &lt;setting name="EdgeStyleSourceColumnName" serializeAs="String"&gt;
        &lt;value /&gt;
      &lt;/setting&gt;
      &lt;setting name="VertexToolTipSourceColumnName" serializeAs="String"&gt;
        &lt;value /&gt;
      &lt;/setting&gt;
      &lt;setting name="GroupCollapsedSourceColumnName" serializeAs="String"&gt;
        &lt;value /&gt;
      &lt;/setting&gt;
      &lt;setting name="VertexShapeSourceColumnName" serializeAs="String"&gt;
        &lt;value /&gt;
      &lt;/setting&gt;
      &lt;setting name="VertexYSourceColumnName" serializeAs="String"&gt;
        &lt;value /&gt;
      &lt;/setting&gt;
      &lt;setting name="VertexColorSourceColumnName" serializeAs="String"&gt;
        &lt;value /&gt;
      &lt;/setting&gt;
      &lt;setting name="VertexLabelPositionSourceColumnName" serializeAs="String"&gt;
        &lt;value&gt;In-Degree&lt;/value&gt;
      &lt;/setting&gt;
      &lt;setting name="EdgeVisibilitySourceColumnName" serializeAs="String"&gt;
        &lt;value /&gt;
      &lt;/setting&gt;
      &lt;setting name="EdgeLabelSourceColumnName" serializeAs="String"&gt;
        &lt;value /&gt;
      &lt;/setting&gt;
      &lt;setting name="VertexVisibilitySourceColumnName" serializeAs="String"&gt;
        &lt;value /&gt;
      &lt;/setting&gt;
      &lt;setting name="GroupLabelSourceColumnName" serializeAs="String"&gt;
        &lt;value&gt;Top Words in text&lt;/value&gt;
      &lt;/setting&gt;
      &lt;setting name="VertexAlphaSourceColumnName" serializeAs="String"&gt;
        &lt;value /&gt;
      &lt;/setting&gt;
      &lt;setting name="VertexRadiusSourceColumnName" serializeAs="String"&gt;
        &lt;value&gt;In-Degree&lt;/value&gt;
      &lt;/setting&gt;
      &lt;setting name="EdgeColorSourceColumnName" serializeAs="String"&gt;
        &lt;value&gt;Edge Weight&lt;/value&gt;
      &lt;/setting&gt;
      &lt;setting name="VertexLabelSourceColumnName" serializeAs="String"&gt;
        &lt;value&gt;Vertex&lt;/value&gt;
      &lt;/setting&gt;
      &lt;setting name="VertexPolarAngleSourceColumnName" serializeAs="String"&gt;
        &lt;value /&gt;
      &lt;/setting&gt;
      &lt;setting n</t>
  </si>
  <si>
    <t>ame="EdgeAlphaSourceColumnName" serializeAs="String"&gt;
        &lt;value&gt;Edge Weight&lt;/value&gt;
      &lt;/setting&gt;
      &lt;setting name="VertexXSourceColumnName" serializeAs="String"&gt;
        &lt;value /&gt;
      &lt;/setting&gt;
      &lt;setting name="VertexColorDetails" serializeAs="String"&gt;
        &lt;value&gt;False False 0 10 241, 137, 4 46, 7, 195 False False True&lt;/value&gt;
      &lt;/setting&gt;
      &lt;setting name="EdgeColorDetails" serializeAs="String"&gt;
        &lt;value&gt;False False 0 0 Silver Red True False True&lt;/value&gt;
      &lt;/setting&gt;
      &lt;setting name="VertexLabelFillColorDetails" serializeAs="String"&gt;
        &lt;value&gt;False False 0 0 Silver 255, 0, 128 False False True&lt;/value&gt;
      &lt;/setting&gt;
      &lt;setting name="EdgeVisibilityDetails" serializeAs="String"&gt;
        &lt;value&gt;GreaterThan 0 Show Skip&lt;/value&gt;
      &lt;/setting&gt;
      &lt;setting name="VertexAlphaDetails" serializeAs="String"&gt;
        &lt;value&gt;False False 0 100 10 100 False False&lt;/value&gt;
      &lt;/setting&gt;
      &lt;setting name="VertexLabelPositionDetails" serializeAs="String"&gt;
        &lt;value&gt;GreaterThan 3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3 10 False False&lt;/value&gt;
      &lt;/setting&gt;
      &lt;setting name="VertexPolarRDetails" serializeAs="String"&gt;
        &lt;value&gt;False False 0 0 0 1 False False&lt;/value&gt;
      &lt;/setting&gt;
      &lt;setting name="EdgeStyleDetails" serializeAs="String"&gt;
        &lt;value&gt;GreaterThan 0 Solid Dash&lt;/value&gt;
      &lt;/setting&gt;
      &lt;setting name="VertexPolarAngleDetails" serializeAs="String"&gt;
        &lt;value&gt;False False 0 0 0 359 False False&lt;/value&gt;
      &lt;/setting&gt;
      &lt;setting name="VertexRadiusDetails" serializeAs="String"&gt;
        &lt;value&gt;False False 0 0 50 1000 True False&lt;/value&gt;
      &lt;/setting&gt;
      &lt;setting name="VertexXDetails" serializeAs="String"&gt;
        &lt;value&gt;False False 0 0 0 9999 False False&lt;/value&gt;
      &lt;/setting&gt;
      &lt;setting name="EdgeAlphaDetails" serializeAs="String"&gt;
        &lt;value&gt;False False 0 0 50 10 False False&lt;/value&gt;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name="GroupLabelDetails" serializeAs="String"&gt;
        &lt;value&gt;True&lt;/value&gt;
      &lt;/setting&gt;
      &lt;setting name="VertexYDetails" serializeAs="String"&gt;
        &lt;value&gt;False False 0 0 0 9999 False False&lt;/value&gt;
      &lt;/setting&gt;
    &lt;/AutoFillUserSettings3&gt;
    &lt;GraphMetricUserSettings&gt;
      &lt;setting name="WordMetricUserSettings" serializeAs="String"&gt;
        &lt;value&gt;CalculateSentiment░True▓TextColumnIsOnEdgeWorksheet░True▓TextColumnName░text▓CountByGroup░True▓SkipSingleTerms░True▓WordsToSkip░0 1 2 3 4 5 6 7 8 9 #39 a á à â å ä ã able about above abroad abst accordance according accordingly across act actually ad added adj adopted ae af affected affecting affects after afterwards ag again against ago ah ahead ai ain't aint al all allow allows almost alone along alongside already also although always am amid amidst among amongst amoungst amount amp amp an and announce another any anybody anyhow anymore anyone anything anyway anyways anywhere ao apart apparently appear appreciate appropriate approximately aq ar are area areas aren aren't arent arise around arpa as aside ask asked asking asks associated at au auth available aw away awfully az b ba back backed backing backs backward backwards bb bd be became because become becomes becoming been before beforehand began begin beginning beginnings begins behind being beings believe below beside besides best better between beyond bf bg bh bi big bill billion biol bj bm bn bo both bottom br brief briefly bs bt but buy bv bw by bz c c'mon c's ca call came can can't cannot cant caption case cases cause causes cc cd certain certainly cf cg ch changes channel ci ck cl clear clearly click cm cmon cn co com come comes computer con concerning consequently consider considering contain containing contains copy corresponding could could've couldn couldn't couldnt course cr cry cs cu currently cv cx cy cz d ð dare daren't darent date de dear definitely describe described despite detail did didn didn't didnt differ different differently directly dj dk dm do does doesn doesn't doesnt doing don don't done dont doubtful down downed downing downs downwards due during ðÿ ðÿš dz e é è each early ec ed edu ee effect eg eh eight eighty either eleven else elsewhere empty end ended ending ends enough entirely er es especially et et-al etc even evenly ever evermore every everybody everyone everything everywhere ex exactly example except f face faces fact facts fairly far farther felt few fewer ff fi fifteen fifth fifty fify fill find finds fire first five fix fj fk fm fo follow followed following follows for forever former formerly forth forty forward found four fr free from front full fully further furthered furthering furthermore furthers fx g ga gave gb gd ge general generally get gets getting gf gg gh gi give given gives giving gl gm gmt gn go goes going gone good goods got gotten gov gp gq gr great greater greatest greetings group grouped grouping groups gs gt gu gw gy h had hadn't hadnt half happens hardly has hasn hasn't hasnt have haven haven't havent having he he'd he'll he's hed hell hello help hence her here here's hereafter hereby herein heres hereupon hers herse” herself hes hi hid high higher highest him himse” himself his hither hk hm hn home homepage hopefully how how'd how'll how's howbeit however hr href href ht htm html html http ht</t>
  </si>
  <si>
    <t>tp https hu hundred i ï i.e. i'd i'll i'm i've id ie if ignored ii il ill im immediate immediately importance important in inasmuch inc indeed index indicate indicated indicates information inner inside insofar instead int interest interested interesting interests into invention inward io iq ir is isn isn't isnt it it'd it'll it's itd itll its itse” itself ive j je jm jo join jp just k kanal ke keep keeps kept keys kg kh ki kind km kn knew know known knows kp kr kw ky kz l la large largely last lately later latest latter latterly lb lc least length less lest let let's lets li like liked likely likewise line little lk ll ll long longer longest look looking looks low lower lr ls lt ltd lu lv ly m ma made mainly make makes making man many may maybe mayn't maynt mc md me mean means meantime meanwhile member members men merely mg mh microsoft might might've mightn't mightnt mil mill million mine minus miss mk ml mm mn mo more moreover most mostly move mp mq mr mrs ms msie mt mu much mug must must've mustn't mustnt mv mw mx my myse myself mz n ñ  na name namely nay nc nd ne near nearly necessarily necessary need needed needing needn't neednt needs neither net netscape never neverf neverless nevertheless new newer newest next nf ng ni nine ninety nl no no-one nobody non none nonetheless noone nor normally nos not noted nothing notwithstanding novel now nowhere np nr nu null number numbers nz o ó ò ö obtain obtained obviously of off official offiziell offizielle often oh ok okay old older oldest om omitted on once one one's ones only onto open opened opening opens opposite or ord order ordered ordering orders org other others otherwise ought oughtn't oughtnt our ours ourselves out outside over overall owing own p pa page page pages pages part parted particular particularly parting parts past pe per perhaps pf pg ph pk pl place placed places please plus pm pmid pn point pointed pointing points poorly possible possibly post posts potentially pp pr predominantly present presented presenting presents presumably previously primarily probably problem problems promptly proud provided provides pt put puts pw py q qa que quickly quite quot qv r ran rather rd re readily really reasonably recent recently ref refs regarding regardless regards related relatively research reserved respectively resulted resulting results right ring ro room rooms round rt ru run rw s sa said same saw say saying says sb sc sd se sec second secondly seconds section see seeing seem seemed seeming seems seen sees self selves sensible sent serious seriously seven seventy several sg sh shall shan't shant she she'd she'll she's shed shell shes should should've shouldn shouldn't shouldnt show showed showing shown showns shows si side sides significant significantly similar similarly since sincere site six sixty sj sk sl slightly sm small smaller smallest sn so some somebody someday somehow someone somethan something sometime sometimes somewhat somewhere soon sorry specifically specified specify specifying sr ß st state states still stop strongly su sub subscribe substantially successfully such sufficiently suggest sup sure sv sy system sz t t's take taken taking tc td tell ten tends test text tf tg th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thick thin thing things think thinks third thirty this thorough thoroughly those thou though thoughh thought thoughts thousand three throug through throughout thru thus til till tip tis tis tj tk tm tn to today together too took top toward towards tp tr tried tries trillion truly try trying ts tt turn turned turning turns tv tw twas twas twelve twenty twice two tz u ú ù ü ua ug uk um un under underneath undoing unfortunately unless unlike unlikely until unto up upon ups upwards url us use used useful usefully usefulness uses using usually uucp uy uz v va value various vc ve versus very vg vi via video viz vn vol vols vs vu w want wanted wanting wants was wasn wasn't wasnt watch way ways we we'd we'll we're we've web webpage website wed welcome well wells went were weren weren't werent weve wf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widely width will willing wish with within without won won't wonder wont words work worked working works world would would've wouldn wouldn't wouldnt ws www x y ye year years yes yet you you'd you'll you're you've youd youll young younger youngest your youre yours yourself yourselves youtu youtube youve yt yu z za zero zm zr▓SentimentList1Name░Positive▓SentimentList2Name░Negative▓SentimentList3Name░(Add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t>
  </si>
  <si>
    <t>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t>
  </si>
  <si>
    <t>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t>
  </si>
  <si>
    <t>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t>
  </si>
  <si>
    <t>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t>
  </si>
  <si>
    <t>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t>
  </si>
  <si>
    <t xml:space="preserve">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t>
  </si>
  <si>
    <t>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t>
  </si>
  <si>
    <t>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t>
  </si>
  <si>
    <t>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t>
  </si>
  <si>
    <t>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t>
  </si>
  <si>
    <t>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&lt;StatusColumnName&gt;text&lt;/StatusColumnName&gt;
            &lt;TopTweetersMentionedRepliedTo&gt;false&lt;/TopTweetersMentionedRepliedTo&gt;
            &lt;NetworkTopItemsUserSettingsToCalculate /&gt;
          &lt;/NetworkTopItemsListUserSettings&gt;
        &lt;/value&gt;
      &lt;/setting&gt;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name="TimeSeriesUserSettings" serializeAs="String"&gt;
        &lt;value&gt;TimeColumnName░publishedAt▓TimeSlice░Days▓UniqueEdges░False▓SlicerColumns░Vertex 1,Vertex 2&lt;/value&gt;
      &lt;/setting&gt;
    &lt;/GraphMetricUserSettings&gt;
    &lt;MergeDuplicateEdgesUserSettings&gt;
      &lt;setting name="ThirdColumnNameForDuplicateDetection" serializeAs="String"&gt;
        &lt;value /&gt;
      &lt;/setting&gt;
      &lt;setting name="DeleteDuplicates" serializeAs="String"&gt;
        &lt;value&gt;False&lt;/value&gt;
      &lt;/setting&gt;
      &lt;setting name="CountDuplicates" serializeAs="String"&gt;
        &lt;value&gt;True&lt;/value&gt;
      &lt;/setting&gt;
    &lt;/MergeDuplicateEdgesUserSettings&gt;
    &lt;GeneralUserSettings4&gt;
      &lt;setting name="NewWorkbookGraphDirectedness" serializeAs="String"&gt;
        &lt;value&gt;Directed&lt;/value&gt;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t>
  </si>
  <si>
    <t>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36pt White BottomCenter 2147483647 2147483647 Black True 500 Black 86 TopLeft Microsoft Sans Serif, 8.25pt Microsoft Sans Serif, 9pt&lt;/value&gt;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&lt;value&gt;Straight&lt;/value&gt;
      &lt;/setting&gt;
    &lt;/GeneralUserSettings4&gt;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&lt;PlugInUserSettings&gt;
      &lt;setting name="PlugInFolderPath" serializeAs="String"&gt;
        &lt;value&gt;C:\Users\Space Lab\Dropbox\_NodeXL importer&lt;/value&gt;
      &lt;/setting&gt;
    &lt;/PlugInUserSettings&gt;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</si>
</sst>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0" borderId="0" xfId="28"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0" xfId="0"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49" fontId="0" fillId="0" borderId="7" xfId="22" applyNumberFormat="1" applyFont="1" applyBorder="1" applyAlignment="1">
      <alignment/>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2"/>
      <tableStyleElement type="headerRow" dxfId="221"/>
    </tableStyle>
    <tableStyle name="NodeXL Table" pivot="0" count="1">
      <tableStyleElement type="headerRow" dxfId="2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microsoft.com/office/2007/relationships/slicerCache" Target="/xl/slicerCaches/slicerCache1.xml" /><Relationship Id="rId19" Type="http://schemas.microsoft.com/office/2007/relationships/slicerCache" Target="/xl/slicerCaches/slicerCache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0764984"/>
        <c:axId val="5727065"/>
      </c:barChart>
      <c:catAx>
        <c:axId val="107649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27065"/>
        <c:crosses val="autoZero"/>
        <c:auto val="1"/>
        <c:lblOffset val="100"/>
        <c:noMultiLvlLbl val="0"/>
      </c:catAx>
      <c:valAx>
        <c:axId val="5727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649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Count of edges by day</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Series'!$A$26:$A$294</c:f>
              <c:strCache>
                <c:ptCount val="193"/>
                <c:pt idx="0">
                  <c:v>20-Oct
Oct
2012</c:v>
                </c:pt>
                <c:pt idx="1">
                  <c:v>21-Oct</c:v>
                </c:pt>
                <c:pt idx="2">
                  <c:v>22-Oct</c:v>
                </c:pt>
                <c:pt idx="3">
                  <c:v>23-Oct</c:v>
                </c:pt>
                <c:pt idx="4">
                  <c:v>24-Oct</c:v>
                </c:pt>
                <c:pt idx="5">
                  <c:v>25-Oct</c:v>
                </c:pt>
                <c:pt idx="6">
                  <c:v>26-Oct</c:v>
                </c:pt>
                <c:pt idx="7">
                  <c:v>27-Oct</c:v>
                </c:pt>
                <c:pt idx="8">
                  <c:v>28-Oct</c:v>
                </c:pt>
                <c:pt idx="9">
                  <c:v>29-Oct</c:v>
                </c:pt>
                <c:pt idx="10">
                  <c:v>1-Nov
Nov</c:v>
                </c:pt>
                <c:pt idx="11">
                  <c:v>2-Nov</c:v>
                </c:pt>
                <c:pt idx="12">
                  <c:v>4-Nov</c:v>
                </c:pt>
                <c:pt idx="13">
                  <c:v>7-Nov</c:v>
                </c:pt>
                <c:pt idx="14">
                  <c:v>8-Nov</c:v>
                </c:pt>
                <c:pt idx="15">
                  <c:v>9-Nov</c:v>
                </c:pt>
                <c:pt idx="16">
                  <c:v>10-Nov</c:v>
                </c:pt>
                <c:pt idx="17">
                  <c:v>11-Nov</c:v>
                </c:pt>
                <c:pt idx="18">
                  <c:v>13-Nov</c:v>
                </c:pt>
                <c:pt idx="19">
                  <c:v>14-Nov</c:v>
                </c:pt>
                <c:pt idx="20">
                  <c:v>15-Nov</c:v>
                </c:pt>
                <c:pt idx="21">
                  <c:v>19-Nov</c:v>
                </c:pt>
                <c:pt idx="22">
                  <c:v>5-Dec
Dec</c:v>
                </c:pt>
                <c:pt idx="23">
                  <c:v>6-Dec</c:v>
                </c:pt>
                <c:pt idx="24">
                  <c:v>9-Dec</c:v>
                </c:pt>
                <c:pt idx="25">
                  <c:v>12-Dec</c:v>
                </c:pt>
                <c:pt idx="26">
                  <c:v>17-Dec</c:v>
                </c:pt>
                <c:pt idx="27">
                  <c:v>22-Dec</c:v>
                </c:pt>
                <c:pt idx="28">
                  <c:v>29-Dec</c:v>
                </c:pt>
                <c:pt idx="29">
                  <c:v>31-Dec</c:v>
                </c:pt>
                <c:pt idx="30">
                  <c:v>7-Jan
Jan
2013</c:v>
                </c:pt>
                <c:pt idx="31">
                  <c:v>16-Jan</c:v>
                </c:pt>
                <c:pt idx="32">
                  <c:v>21-Jan</c:v>
                </c:pt>
                <c:pt idx="33">
                  <c:v>30-Jan</c:v>
                </c:pt>
                <c:pt idx="34">
                  <c:v>2-Feb
Feb</c:v>
                </c:pt>
                <c:pt idx="35">
                  <c:v>6-Feb</c:v>
                </c:pt>
                <c:pt idx="36">
                  <c:v>7-Feb</c:v>
                </c:pt>
                <c:pt idx="37">
                  <c:v>15-Feb</c:v>
                </c:pt>
                <c:pt idx="38">
                  <c:v>10-Mar
Mar</c:v>
                </c:pt>
                <c:pt idx="39">
                  <c:v>13-Mar</c:v>
                </c:pt>
                <c:pt idx="40">
                  <c:v>14-Mar</c:v>
                </c:pt>
                <c:pt idx="41">
                  <c:v>15-Mar</c:v>
                </c:pt>
                <c:pt idx="42">
                  <c:v>17-Mar</c:v>
                </c:pt>
                <c:pt idx="43">
                  <c:v>20-Mar</c:v>
                </c:pt>
                <c:pt idx="44">
                  <c:v>28-Mar</c:v>
                </c:pt>
                <c:pt idx="45">
                  <c:v>2-Apr
Apr</c:v>
                </c:pt>
                <c:pt idx="46">
                  <c:v>3-Apr</c:v>
                </c:pt>
                <c:pt idx="47">
                  <c:v>8-Apr</c:v>
                </c:pt>
                <c:pt idx="48">
                  <c:v>9-Apr</c:v>
                </c:pt>
                <c:pt idx="49">
                  <c:v>15-Apr</c:v>
                </c:pt>
                <c:pt idx="50">
                  <c:v>16-Apr</c:v>
                </c:pt>
                <c:pt idx="51">
                  <c:v>17-Apr</c:v>
                </c:pt>
                <c:pt idx="52">
                  <c:v>22-Apr</c:v>
                </c:pt>
                <c:pt idx="53">
                  <c:v>28-Apr</c:v>
                </c:pt>
                <c:pt idx="54">
                  <c:v>29-Apr</c:v>
                </c:pt>
                <c:pt idx="55">
                  <c:v>8-May
May</c:v>
                </c:pt>
                <c:pt idx="56">
                  <c:v>15-May</c:v>
                </c:pt>
                <c:pt idx="57">
                  <c:v>19-May</c:v>
                </c:pt>
                <c:pt idx="58">
                  <c:v>25-May</c:v>
                </c:pt>
                <c:pt idx="59">
                  <c:v>31-May</c:v>
                </c:pt>
                <c:pt idx="60">
                  <c:v>18-Jun
Jun</c:v>
                </c:pt>
                <c:pt idx="61">
                  <c:v>21-Jun</c:v>
                </c:pt>
                <c:pt idx="62">
                  <c:v>25-Jun</c:v>
                </c:pt>
                <c:pt idx="63">
                  <c:v>27-Jun</c:v>
                </c:pt>
                <c:pt idx="64">
                  <c:v>28-Jun</c:v>
                </c:pt>
                <c:pt idx="65">
                  <c:v>29-Jun</c:v>
                </c:pt>
                <c:pt idx="66">
                  <c:v>17-Jul
Jul</c:v>
                </c:pt>
                <c:pt idx="67">
                  <c:v>22-Jul</c:v>
                </c:pt>
                <c:pt idx="68">
                  <c:v>26-Jul</c:v>
                </c:pt>
                <c:pt idx="69">
                  <c:v>28-Jul</c:v>
                </c:pt>
                <c:pt idx="70">
                  <c:v>6-Sep
Sep</c:v>
                </c:pt>
                <c:pt idx="71">
                  <c:v>8-Sep</c:v>
                </c:pt>
                <c:pt idx="72">
                  <c:v>18-Sep</c:v>
                </c:pt>
                <c:pt idx="73">
                  <c:v>20-Sep</c:v>
                </c:pt>
                <c:pt idx="74">
                  <c:v>4-Oct
Oct</c:v>
                </c:pt>
                <c:pt idx="75">
                  <c:v>7-Oct</c:v>
                </c:pt>
                <c:pt idx="76">
                  <c:v>24-Oct</c:v>
                </c:pt>
                <c:pt idx="77">
                  <c:v>25-Oct</c:v>
                </c:pt>
                <c:pt idx="78">
                  <c:v>28-Oct</c:v>
                </c:pt>
                <c:pt idx="79">
                  <c:v>30-Oct</c:v>
                </c:pt>
                <c:pt idx="80">
                  <c:v>2-Nov
Nov</c:v>
                </c:pt>
                <c:pt idx="81">
                  <c:v>1-Dec
Dec</c:v>
                </c:pt>
                <c:pt idx="82">
                  <c:v>5-Dec</c:v>
                </c:pt>
                <c:pt idx="83">
                  <c:v>26-Dec</c:v>
                </c:pt>
                <c:pt idx="84">
                  <c:v>3-Jan
Jan
2014</c:v>
                </c:pt>
                <c:pt idx="85">
                  <c:v>1-Feb
Feb</c:v>
                </c:pt>
                <c:pt idx="86">
                  <c:v>8-Feb</c:v>
                </c:pt>
                <c:pt idx="87">
                  <c:v>5-Mar
Mar</c:v>
                </c:pt>
                <c:pt idx="88">
                  <c:v>15-Mar</c:v>
                </c:pt>
                <c:pt idx="89">
                  <c:v>18-Mar</c:v>
                </c:pt>
                <c:pt idx="90">
                  <c:v>27-Mar</c:v>
                </c:pt>
                <c:pt idx="91">
                  <c:v>29-Mar</c:v>
                </c:pt>
                <c:pt idx="92">
                  <c:v>22-May
May</c:v>
                </c:pt>
                <c:pt idx="93">
                  <c:v>15-Jun
Jun</c:v>
                </c:pt>
                <c:pt idx="94">
                  <c:v>16-Jun</c:v>
                </c:pt>
                <c:pt idx="95">
                  <c:v>20-Jun</c:v>
                </c:pt>
                <c:pt idx="96">
                  <c:v>24-Jun</c:v>
                </c:pt>
                <c:pt idx="97">
                  <c:v>9-Jul
Jul</c:v>
                </c:pt>
                <c:pt idx="98">
                  <c:v>14-Jul</c:v>
                </c:pt>
                <c:pt idx="99">
                  <c:v>1-Aug
Aug</c:v>
                </c:pt>
                <c:pt idx="100">
                  <c:v>30-Aug</c:v>
                </c:pt>
                <c:pt idx="101">
                  <c:v>8-Oct
Oct</c:v>
                </c:pt>
                <c:pt idx="102">
                  <c:v>17-Oct</c:v>
                </c:pt>
                <c:pt idx="103">
                  <c:v>13-Nov
Nov</c:v>
                </c:pt>
                <c:pt idx="104">
                  <c:v>16-Nov</c:v>
                </c:pt>
                <c:pt idx="105">
                  <c:v>28-Nov</c:v>
                </c:pt>
                <c:pt idx="106">
                  <c:v>30-Nov</c:v>
                </c:pt>
                <c:pt idx="107">
                  <c:v>19-Dec
Dec</c:v>
                </c:pt>
                <c:pt idx="108">
                  <c:v>24-Feb
Feb
2015</c:v>
                </c:pt>
                <c:pt idx="109">
                  <c:v>25-Feb</c:v>
                </c:pt>
                <c:pt idx="110">
                  <c:v>9-Mar
Mar</c:v>
                </c:pt>
                <c:pt idx="111">
                  <c:v>24-Mar</c:v>
                </c:pt>
                <c:pt idx="112">
                  <c:v>27-Mar</c:v>
                </c:pt>
                <c:pt idx="113">
                  <c:v>31-Mar</c:v>
                </c:pt>
                <c:pt idx="114">
                  <c:v>19-Apr
Apr</c:v>
                </c:pt>
                <c:pt idx="115">
                  <c:v>13-May
May</c:v>
                </c:pt>
                <c:pt idx="116">
                  <c:v>2-Jun
Jun</c:v>
                </c:pt>
                <c:pt idx="117">
                  <c:v>5-Jun</c:v>
                </c:pt>
                <c:pt idx="118">
                  <c:v>2-Aug
Aug</c:v>
                </c:pt>
                <c:pt idx="119">
                  <c:v>1-Sep
Sep</c:v>
                </c:pt>
                <c:pt idx="120">
                  <c:v>6-Sep</c:v>
                </c:pt>
                <c:pt idx="121">
                  <c:v>18-Sep</c:v>
                </c:pt>
                <c:pt idx="122">
                  <c:v>30-Sep</c:v>
                </c:pt>
                <c:pt idx="123">
                  <c:v>6-Oct
Oct</c:v>
                </c:pt>
                <c:pt idx="124">
                  <c:v>8-Nov
Nov</c:v>
                </c:pt>
                <c:pt idx="125">
                  <c:v>10-Nov</c:v>
                </c:pt>
                <c:pt idx="126">
                  <c:v>11-Nov</c:v>
                </c:pt>
                <c:pt idx="127">
                  <c:v>12-Nov</c:v>
                </c:pt>
                <c:pt idx="128">
                  <c:v>18-Nov</c:v>
                </c:pt>
                <c:pt idx="129">
                  <c:v>29-Nov</c:v>
                </c:pt>
                <c:pt idx="130">
                  <c:v>1-Dec
Dec</c:v>
                </c:pt>
                <c:pt idx="131">
                  <c:v>9-Jan
Jan
2016</c:v>
                </c:pt>
                <c:pt idx="132">
                  <c:v>19-Jan</c:v>
                </c:pt>
                <c:pt idx="133">
                  <c:v>9-Feb
Feb</c:v>
                </c:pt>
                <c:pt idx="134">
                  <c:v>26-Mar
Mar</c:v>
                </c:pt>
                <c:pt idx="135">
                  <c:v>28-Mar</c:v>
                </c:pt>
                <c:pt idx="136">
                  <c:v>16-May
May</c:v>
                </c:pt>
                <c:pt idx="137">
                  <c:v>26-May</c:v>
                </c:pt>
                <c:pt idx="138">
                  <c:v>31-May</c:v>
                </c:pt>
                <c:pt idx="139">
                  <c:v>5-Jun
Jun</c:v>
                </c:pt>
                <c:pt idx="140">
                  <c:v>19-Jun</c:v>
                </c:pt>
                <c:pt idx="141">
                  <c:v>28-Jul
Jul</c:v>
                </c:pt>
                <c:pt idx="142">
                  <c:v>7-Aug
Aug</c:v>
                </c:pt>
                <c:pt idx="143">
                  <c:v>14-Aug</c:v>
                </c:pt>
                <c:pt idx="144">
                  <c:v>16-Aug</c:v>
                </c:pt>
                <c:pt idx="145">
                  <c:v>18-Aug</c:v>
                </c:pt>
                <c:pt idx="146">
                  <c:v>20-Aug</c:v>
                </c:pt>
                <c:pt idx="147">
                  <c:v>27-Aug</c:v>
                </c:pt>
                <c:pt idx="148">
                  <c:v>6-Sep
Sep</c:v>
                </c:pt>
                <c:pt idx="149">
                  <c:v>7-Sep</c:v>
                </c:pt>
                <c:pt idx="150">
                  <c:v>18-Sep</c:v>
                </c:pt>
                <c:pt idx="151">
                  <c:v>12-Oct
Oct</c:v>
                </c:pt>
                <c:pt idx="152">
                  <c:v>13-Oct</c:v>
                </c:pt>
                <c:pt idx="153">
                  <c:v>1-Nov
Nov</c:v>
                </c:pt>
                <c:pt idx="154">
                  <c:v>8-Jan
Jan
2017</c:v>
                </c:pt>
                <c:pt idx="155">
                  <c:v>10-Jan</c:v>
                </c:pt>
                <c:pt idx="156">
                  <c:v>23-Jan</c:v>
                </c:pt>
                <c:pt idx="157">
                  <c:v>19-Feb
Feb</c:v>
                </c:pt>
                <c:pt idx="158">
                  <c:v>7-Mar
Mar</c:v>
                </c:pt>
                <c:pt idx="159">
                  <c:v>25-Mar</c:v>
                </c:pt>
                <c:pt idx="160">
                  <c:v>25-Apr
Apr</c:v>
                </c:pt>
                <c:pt idx="161">
                  <c:v>1-May
May</c:v>
                </c:pt>
                <c:pt idx="162">
                  <c:v>27-May</c:v>
                </c:pt>
                <c:pt idx="163">
                  <c:v>22-Jun
Jun</c:v>
                </c:pt>
                <c:pt idx="164">
                  <c:v>8-Oct
Oct</c:v>
                </c:pt>
                <c:pt idx="165">
                  <c:v>9-Oct</c:v>
                </c:pt>
                <c:pt idx="166">
                  <c:v>14-Oct</c:v>
                </c:pt>
                <c:pt idx="167">
                  <c:v>15-Oct</c:v>
                </c:pt>
                <c:pt idx="168">
                  <c:v>19-Oct</c:v>
                </c:pt>
                <c:pt idx="169">
                  <c:v>22-Oct</c:v>
                </c:pt>
                <c:pt idx="170">
                  <c:v>26-Oct</c:v>
                </c:pt>
                <c:pt idx="171">
                  <c:v>22-Nov
Nov</c:v>
                </c:pt>
                <c:pt idx="172">
                  <c:v>7-Feb
Feb
2018</c:v>
                </c:pt>
                <c:pt idx="173">
                  <c:v>5-Mar
Mar</c:v>
                </c:pt>
                <c:pt idx="174">
                  <c:v>16-Mar</c:v>
                </c:pt>
                <c:pt idx="175">
                  <c:v>9-Apr
Apr</c:v>
                </c:pt>
                <c:pt idx="176">
                  <c:v>16-Apr</c:v>
                </c:pt>
                <c:pt idx="177">
                  <c:v>6-May
May</c:v>
                </c:pt>
                <c:pt idx="178">
                  <c:v>19-May</c:v>
                </c:pt>
                <c:pt idx="179">
                  <c:v>1-Jun
Jun</c:v>
                </c:pt>
                <c:pt idx="180">
                  <c:v>13-Jun</c:v>
                </c:pt>
                <c:pt idx="181">
                  <c:v>13-Aug
Aug</c:v>
                </c:pt>
                <c:pt idx="182">
                  <c:v>14-Aug</c:v>
                </c:pt>
                <c:pt idx="183">
                  <c:v>23-Aug</c:v>
                </c:pt>
                <c:pt idx="184">
                  <c:v>22-Jan
Jan
2019</c:v>
                </c:pt>
                <c:pt idx="185">
                  <c:v>27-Feb
Feb</c:v>
                </c:pt>
                <c:pt idx="186">
                  <c:v>11-Mar
Mar</c:v>
                </c:pt>
                <c:pt idx="187">
                  <c:v>18-Mar</c:v>
                </c:pt>
                <c:pt idx="188">
                  <c:v>13-May
May</c:v>
                </c:pt>
                <c:pt idx="189">
                  <c:v>10-Sep
Sep</c:v>
                </c:pt>
                <c:pt idx="190">
                  <c:v>12-Nov
Nov</c:v>
                </c:pt>
                <c:pt idx="191">
                  <c:v>16-Feb
Feb
2020</c:v>
                </c:pt>
                <c:pt idx="192">
                  <c:v>14-Mar
Mar</c:v>
                </c:pt>
              </c:strCache>
            </c:strRef>
          </c:cat>
          <c:val>
            <c:numRef>
              <c:f>'Time Series'!$B$26:$B$294</c:f>
              <c:numCache>
                <c:formatCode>General</c:formatCode>
                <c:ptCount val="193"/>
                <c:pt idx="0">
                  <c:v>151</c:v>
                </c:pt>
                <c:pt idx="1">
                  <c:v>48</c:v>
                </c:pt>
                <c:pt idx="2">
                  <c:v>20</c:v>
                </c:pt>
                <c:pt idx="3">
                  <c:v>4</c:v>
                </c:pt>
                <c:pt idx="4">
                  <c:v>6</c:v>
                </c:pt>
                <c:pt idx="5">
                  <c:v>16</c:v>
                </c:pt>
                <c:pt idx="6">
                  <c:v>4</c:v>
                </c:pt>
                <c:pt idx="7">
                  <c:v>1</c:v>
                </c:pt>
                <c:pt idx="8">
                  <c:v>1</c:v>
                </c:pt>
                <c:pt idx="9">
                  <c:v>1</c:v>
                </c:pt>
                <c:pt idx="10">
                  <c:v>1</c:v>
                </c:pt>
                <c:pt idx="11">
                  <c:v>1</c:v>
                </c:pt>
                <c:pt idx="12">
                  <c:v>1</c:v>
                </c:pt>
                <c:pt idx="13">
                  <c:v>2</c:v>
                </c:pt>
                <c:pt idx="14">
                  <c:v>2</c:v>
                </c:pt>
                <c:pt idx="15">
                  <c:v>1</c:v>
                </c:pt>
                <c:pt idx="16">
                  <c:v>1</c:v>
                </c:pt>
                <c:pt idx="17">
                  <c:v>1</c:v>
                </c:pt>
                <c:pt idx="18">
                  <c:v>3</c:v>
                </c:pt>
                <c:pt idx="19">
                  <c:v>1</c:v>
                </c:pt>
                <c:pt idx="20">
                  <c:v>3</c:v>
                </c:pt>
                <c:pt idx="21">
                  <c:v>1</c:v>
                </c:pt>
                <c:pt idx="22">
                  <c:v>1</c:v>
                </c:pt>
                <c:pt idx="23">
                  <c:v>1</c:v>
                </c:pt>
                <c:pt idx="24">
                  <c:v>1</c:v>
                </c:pt>
                <c:pt idx="25">
                  <c:v>1</c:v>
                </c:pt>
                <c:pt idx="26">
                  <c:v>1</c:v>
                </c:pt>
                <c:pt idx="27">
                  <c:v>1</c:v>
                </c:pt>
                <c:pt idx="28">
                  <c:v>2</c:v>
                </c:pt>
                <c:pt idx="29">
                  <c:v>1</c:v>
                </c:pt>
                <c:pt idx="30">
                  <c:v>1</c:v>
                </c:pt>
                <c:pt idx="31">
                  <c:v>1</c:v>
                </c:pt>
                <c:pt idx="32">
                  <c:v>1</c:v>
                </c:pt>
                <c:pt idx="33">
                  <c:v>2</c:v>
                </c:pt>
                <c:pt idx="34">
                  <c:v>1</c:v>
                </c:pt>
                <c:pt idx="35">
                  <c:v>1</c:v>
                </c:pt>
                <c:pt idx="36">
                  <c:v>3</c:v>
                </c:pt>
                <c:pt idx="37">
                  <c:v>1</c:v>
                </c:pt>
                <c:pt idx="38">
                  <c:v>1</c:v>
                </c:pt>
                <c:pt idx="39">
                  <c:v>2</c:v>
                </c:pt>
                <c:pt idx="40">
                  <c:v>3</c:v>
                </c:pt>
                <c:pt idx="41">
                  <c:v>1</c:v>
                </c:pt>
                <c:pt idx="42">
                  <c:v>1</c:v>
                </c:pt>
                <c:pt idx="43">
                  <c:v>3</c:v>
                </c:pt>
                <c:pt idx="44">
                  <c:v>1</c:v>
                </c:pt>
                <c:pt idx="45">
                  <c:v>3</c:v>
                </c:pt>
                <c:pt idx="46">
                  <c:v>1</c:v>
                </c:pt>
                <c:pt idx="47">
                  <c:v>1</c:v>
                </c:pt>
                <c:pt idx="48">
                  <c:v>1</c:v>
                </c:pt>
                <c:pt idx="49">
                  <c:v>1</c:v>
                </c:pt>
                <c:pt idx="50">
                  <c:v>3</c:v>
                </c:pt>
                <c:pt idx="51">
                  <c:v>2</c:v>
                </c:pt>
                <c:pt idx="52">
                  <c:v>2</c:v>
                </c:pt>
                <c:pt idx="53">
                  <c:v>2</c:v>
                </c:pt>
                <c:pt idx="54">
                  <c:v>1</c:v>
                </c:pt>
                <c:pt idx="55">
                  <c:v>1</c:v>
                </c:pt>
                <c:pt idx="56">
                  <c:v>1</c:v>
                </c:pt>
                <c:pt idx="57">
                  <c:v>1</c:v>
                </c:pt>
                <c:pt idx="58">
                  <c:v>2</c:v>
                </c:pt>
                <c:pt idx="59">
                  <c:v>1</c:v>
                </c:pt>
                <c:pt idx="60">
                  <c:v>2</c:v>
                </c:pt>
                <c:pt idx="61">
                  <c:v>1</c:v>
                </c:pt>
                <c:pt idx="62">
                  <c:v>1</c:v>
                </c:pt>
                <c:pt idx="63">
                  <c:v>2</c:v>
                </c:pt>
                <c:pt idx="64">
                  <c:v>1</c:v>
                </c:pt>
                <c:pt idx="65">
                  <c:v>1</c:v>
                </c:pt>
                <c:pt idx="66">
                  <c:v>1</c:v>
                </c:pt>
                <c:pt idx="67">
                  <c:v>1</c:v>
                </c:pt>
                <c:pt idx="68">
                  <c:v>1</c:v>
                </c:pt>
                <c:pt idx="69">
                  <c:v>1</c:v>
                </c:pt>
                <c:pt idx="70">
                  <c:v>3</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4</c:v>
                </c:pt>
                <c:pt idx="91">
                  <c:v>1</c:v>
                </c:pt>
                <c:pt idx="92">
                  <c:v>1</c:v>
                </c:pt>
                <c:pt idx="93">
                  <c:v>1</c:v>
                </c:pt>
                <c:pt idx="94">
                  <c:v>1</c:v>
                </c:pt>
                <c:pt idx="95">
                  <c:v>2</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2</c:v>
                </c:pt>
                <c:pt idx="118">
                  <c:v>1</c:v>
                </c:pt>
                <c:pt idx="119">
                  <c:v>1</c:v>
                </c:pt>
                <c:pt idx="120">
                  <c:v>1</c:v>
                </c:pt>
                <c:pt idx="121">
                  <c:v>1</c:v>
                </c:pt>
                <c:pt idx="122">
                  <c:v>1</c:v>
                </c:pt>
                <c:pt idx="123">
                  <c:v>1</c:v>
                </c:pt>
                <c:pt idx="124">
                  <c:v>1</c:v>
                </c:pt>
                <c:pt idx="125">
                  <c:v>2</c:v>
                </c:pt>
                <c:pt idx="126">
                  <c:v>1</c:v>
                </c:pt>
                <c:pt idx="127">
                  <c:v>3</c:v>
                </c:pt>
                <c:pt idx="128">
                  <c:v>1</c:v>
                </c:pt>
                <c:pt idx="129">
                  <c:v>1</c:v>
                </c:pt>
                <c:pt idx="130">
                  <c:v>1</c:v>
                </c:pt>
                <c:pt idx="131">
                  <c:v>1</c:v>
                </c:pt>
                <c:pt idx="132">
                  <c:v>4</c:v>
                </c:pt>
                <c:pt idx="133">
                  <c:v>2</c:v>
                </c:pt>
                <c:pt idx="134">
                  <c:v>1</c:v>
                </c:pt>
                <c:pt idx="135">
                  <c:v>1</c:v>
                </c:pt>
                <c:pt idx="136">
                  <c:v>1</c:v>
                </c:pt>
                <c:pt idx="137">
                  <c:v>2</c:v>
                </c:pt>
                <c:pt idx="138">
                  <c:v>1</c:v>
                </c:pt>
                <c:pt idx="139">
                  <c:v>1</c:v>
                </c:pt>
                <c:pt idx="140">
                  <c:v>1</c:v>
                </c:pt>
                <c:pt idx="141">
                  <c:v>1</c:v>
                </c:pt>
                <c:pt idx="142">
                  <c:v>1</c:v>
                </c:pt>
                <c:pt idx="143">
                  <c:v>1</c:v>
                </c:pt>
                <c:pt idx="144">
                  <c:v>2</c:v>
                </c:pt>
                <c:pt idx="145">
                  <c:v>1</c:v>
                </c:pt>
                <c:pt idx="146">
                  <c:v>1</c:v>
                </c:pt>
                <c:pt idx="147">
                  <c:v>2</c:v>
                </c:pt>
                <c:pt idx="148">
                  <c:v>1</c:v>
                </c:pt>
                <c:pt idx="149">
                  <c:v>1</c:v>
                </c:pt>
                <c:pt idx="150">
                  <c:v>1</c:v>
                </c:pt>
                <c:pt idx="151">
                  <c:v>1</c:v>
                </c:pt>
                <c:pt idx="152">
                  <c:v>1</c:v>
                </c:pt>
                <c:pt idx="153">
                  <c:v>5</c:v>
                </c:pt>
                <c:pt idx="154">
                  <c:v>1</c:v>
                </c:pt>
                <c:pt idx="155">
                  <c:v>3</c:v>
                </c:pt>
                <c:pt idx="156">
                  <c:v>1</c:v>
                </c:pt>
                <c:pt idx="157">
                  <c:v>1</c:v>
                </c:pt>
                <c:pt idx="158">
                  <c:v>2</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3</c:v>
                </c:pt>
                <c:pt idx="174">
                  <c:v>1</c:v>
                </c:pt>
                <c:pt idx="175">
                  <c:v>2</c:v>
                </c:pt>
                <c:pt idx="176">
                  <c:v>1</c:v>
                </c:pt>
                <c:pt idx="177">
                  <c:v>1</c:v>
                </c:pt>
                <c:pt idx="178">
                  <c:v>1</c:v>
                </c:pt>
                <c:pt idx="179">
                  <c:v>1</c:v>
                </c:pt>
                <c:pt idx="180">
                  <c:v>1</c:v>
                </c:pt>
                <c:pt idx="181">
                  <c:v>2</c:v>
                </c:pt>
                <c:pt idx="182">
                  <c:v>1</c:v>
                </c:pt>
                <c:pt idx="183">
                  <c:v>1</c:v>
                </c:pt>
                <c:pt idx="184">
                  <c:v>1</c:v>
                </c:pt>
                <c:pt idx="185">
                  <c:v>1</c:v>
                </c:pt>
                <c:pt idx="186">
                  <c:v>1</c:v>
                </c:pt>
                <c:pt idx="187">
                  <c:v>1</c:v>
                </c:pt>
                <c:pt idx="188">
                  <c:v>1</c:v>
                </c:pt>
                <c:pt idx="189">
                  <c:v>1</c:v>
                </c:pt>
                <c:pt idx="190">
                  <c:v>1</c:v>
                </c:pt>
                <c:pt idx="191">
                  <c:v>1</c:v>
                </c:pt>
                <c:pt idx="192">
                  <c:v>1</c:v>
                </c:pt>
              </c:numCache>
            </c:numRef>
          </c:val>
        </c:ser>
        <c:axId val="10351286"/>
        <c:axId val="348991"/>
      </c:barChart>
      <c:catAx>
        <c:axId val="10351286"/>
        <c:scaling>
          <c:orientation val="minMax"/>
        </c:scaling>
        <c:axPos val="b"/>
        <c:delete val="0"/>
        <c:numFmt formatCode="General" sourceLinked="1"/>
        <c:majorTickMark val="out"/>
        <c:minorTickMark val="none"/>
        <c:tickLblPos val="nextTo"/>
        <c:crossAx val="348991"/>
        <c:crosses val="autoZero"/>
        <c:auto val="1"/>
        <c:lblOffset val="100"/>
        <c:noMultiLvlLbl val="0"/>
      </c:catAx>
      <c:valAx>
        <c:axId val="348991"/>
        <c:scaling>
          <c:orientation val="minMax"/>
        </c:scaling>
        <c:axPos val="l"/>
        <c:majorGridlines/>
        <c:delete val="0"/>
        <c:numFmt formatCode="General" sourceLinked="1"/>
        <c:majorTickMark val="out"/>
        <c:minorTickMark val="none"/>
        <c:tickLblPos val="nextTo"/>
        <c:crossAx val="103512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7342982"/>
        <c:axId val="28349903"/>
      </c:barChart>
      <c:catAx>
        <c:axId val="73429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349903"/>
        <c:crosses val="autoZero"/>
        <c:auto val="1"/>
        <c:lblOffset val="100"/>
        <c:noMultiLvlLbl val="0"/>
      </c:catAx>
      <c:valAx>
        <c:axId val="28349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429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3004420"/>
        <c:axId val="26404277"/>
      </c:barChart>
      <c:catAx>
        <c:axId val="330044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404277"/>
        <c:crosses val="autoZero"/>
        <c:auto val="1"/>
        <c:lblOffset val="100"/>
        <c:noMultiLvlLbl val="0"/>
      </c:catAx>
      <c:valAx>
        <c:axId val="26404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04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7711282"/>
        <c:axId val="33137803"/>
      </c:barChart>
      <c:catAx>
        <c:axId val="77112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137803"/>
        <c:crosses val="autoZero"/>
        <c:auto val="1"/>
        <c:lblOffset val="100"/>
        <c:noMultiLvlLbl val="0"/>
      </c:catAx>
      <c:valAx>
        <c:axId val="33137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112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8138256"/>
        <c:axId val="30253009"/>
      </c:barChart>
      <c:catAx>
        <c:axId val="281382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253009"/>
        <c:crosses val="autoZero"/>
        <c:auto val="1"/>
        <c:lblOffset val="100"/>
        <c:noMultiLvlLbl val="0"/>
      </c:catAx>
      <c:valAx>
        <c:axId val="302530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38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7744798"/>
        <c:axId val="12484871"/>
      </c:barChart>
      <c:catAx>
        <c:axId val="577447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484871"/>
        <c:crosses val="autoZero"/>
        <c:auto val="1"/>
        <c:lblOffset val="100"/>
        <c:noMultiLvlLbl val="0"/>
      </c:catAx>
      <c:valAx>
        <c:axId val="124848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44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8085596"/>
        <c:axId val="29568429"/>
      </c:barChart>
      <c:catAx>
        <c:axId val="280855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568429"/>
        <c:crosses val="autoZero"/>
        <c:auto val="1"/>
        <c:lblOffset val="100"/>
        <c:noMultiLvlLbl val="0"/>
      </c:catAx>
      <c:valAx>
        <c:axId val="295684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855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8845258"/>
        <c:axId val="31008579"/>
      </c:barChart>
      <c:catAx>
        <c:axId val="488452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008579"/>
        <c:crosses val="autoZero"/>
        <c:auto val="1"/>
        <c:lblOffset val="100"/>
        <c:noMultiLvlLbl val="0"/>
      </c:catAx>
      <c:valAx>
        <c:axId val="31008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452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58344"/>
        <c:axId val="5958473"/>
      </c:barChart>
      <c:catAx>
        <c:axId val="458344"/>
        <c:scaling>
          <c:orientation val="minMax"/>
        </c:scaling>
        <c:axPos val="b"/>
        <c:delete val="1"/>
        <c:majorTickMark val="out"/>
        <c:minorTickMark val="none"/>
        <c:tickLblPos val="none"/>
        <c:crossAx val="5958473"/>
        <c:crosses val="autoZero"/>
        <c:auto val="1"/>
        <c:lblOffset val="100"/>
        <c:noMultiLvlLbl val="0"/>
      </c:catAx>
      <c:valAx>
        <c:axId val="5958473"/>
        <c:scaling>
          <c:orientation val="minMax"/>
        </c:scaling>
        <c:axPos val="l"/>
        <c:delete val="1"/>
        <c:majorTickMark val="out"/>
        <c:minorTickMark val="none"/>
        <c:tickLblPos val="none"/>
        <c:crossAx val="4583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142875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400050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Vertex 1"/>
            <xdr:cNvGraphicFramePr/>
          </xdr:nvGraphicFramePr>
          <xdr:xfrm>
            <a:off x="4448175" y="4191000"/>
            <a:ext cx="1266825" cy="1266825"/>
          </xdr:xfrm>
          <a:graphic>
            <a:graphicData uri="http://schemas.microsoft.com/office/drawing/2010/slicer">
              <sle:slicer xmlns:sle="http://schemas.microsoft.com/office/drawing/2010/slicer" name="Vertex 1"/>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514350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Vertex 2"/>
            <xdr:cNvGraphicFramePr/>
          </xdr:nvGraphicFramePr>
          <xdr:xfrm>
            <a:off x="5781675" y="4191000"/>
            <a:ext cx="1266825" cy="1266825"/>
          </xdr:xfrm>
          <a:graphic>
            <a:graphicData uri="http://schemas.microsoft.com/office/drawing/2010/slicer">
              <sle:slicer xmlns:sle="http://schemas.microsoft.com/office/drawing/2010/slicer" name="Vertex 2"/>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88" refreshedBy="Digital Space Lab" refreshedVersion="6">
  <cacheSource type="worksheet">
    <worksheetSource ref="A2:AF490" sheet="Edges"/>
  </cacheSource>
  <cacheFields count="34">
    <cacheField name="Vertex 1" numFmtId="49">
      <sharedItems containsMixedTypes="0" count="335">
        <s v="krisklev"/>
        <s v="Noderum"/>
        <s v="alexchris32"/>
        <s v="Aksel Ladegaard"/>
        <s v="brostelio"/>
        <s v="bemanos12345"/>
        <s v="GreenGearMood"/>
        <s v="Blackdragon1331"/>
        <s v="MrStockWizard"/>
        <s v="IncredibleMouse Parker"/>
        <s v="randomsubscriber"/>
        <s v="friebender"/>
        <s v="ubernathe"/>
        <s v="zealot256"/>
        <s v="Peter Nilson"/>
        <s v="Bruno Moura"/>
        <s v="Odracir Zeravla"/>
        <s v="Travis R"/>
        <s v="JrMrOlympia"/>
        <s v="Robert Friel"/>
        <s v="TheBackwoodLink"/>
        <s v="warmaxxx"/>
        <s v="davedave9"/>
        <s v="Robeon Mew"/>
        <s v="tamsinthai"/>
        <s v="Richard Joseph Gray"/>
        <s v="matgylper"/>
        <s v="Lucas Tan"/>
        <s v="Ryan Smith"/>
        <s v="mussman717word"/>
        <s v="DaveMoustache"/>
        <s v="Aundre Wright"/>
        <s v="Axel Schultz"/>
        <s v="Lasse Trevland"/>
        <s v="Thunder Kat"/>
        <s v="Obby"/>
        <s v="Sanna Ulfsparre"/>
        <s v="Look Behind You"/>
        <s v="Voltar"/>
        <s v="tonix1993"/>
        <s v="dramon231"/>
        <s v="Waranle"/>
        <s v="EH CBunny"/>
        <s v="givemongoball"/>
        <s v="madyogaboy"/>
        <s v="Spacejunk"/>
        <s v="Jahooba"/>
        <s v="dabdab10"/>
        <s v="Hola"/>
        <s v="Jan Cloosterman"/>
        <s v="strategy"/>
        <s v="Stephen Haworth"/>
        <s v="Matt"/>
        <s v="/"/>
        <s v="Grizzle Bear Gruff"/>
        <s v="Mohamed Salah Bchir"/>
        <s v="SlugHatchet"/>
        <s v="nonchalantd"/>
        <s v="scienceisknolwedge"/>
        <s v="Phantom Cooper"/>
        <s v="yatayatayata"/>
        <s v="Libsoc"/>
        <s v="Shu"/>
        <s v="miketv"/>
        <s v="northandover"/>
        <s v="GodDamnit7711"/>
        <s v="severuxtrololo"/>
        <s v="StavroginNikolai"/>
        <s v="RobotProductions09"/>
        <s v="Truthiness231"/>
        <s v="alienfetusllc"/>
        <s v="justsharki"/>
        <s v="t3tsuyaguy1"/>
        <s v="Jonathan Acosta"/>
        <s v="Phillie103"/>
        <s v="Susano19"/>
        <s v="Ancor3"/>
        <s v="IOW"/>
        <s v="fothinator"/>
        <s v="Mandela Scipio"/>
        <s v="Jacob"/>
        <s v="Derek Carstensen"/>
        <s v="SaltyBrains"/>
        <s v="PaoLo"/>
        <s v="Staircase Wit"/>
        <s v="AdmiralBetas"/>
        <s v="Andrew Halverson"/>
        <s v="Leifur Thor"/>
        <s v="William Black"/>
        <s v="Markoslav Mikhailyevich-Makyevskiy"/>
        <s v="ProfessorAddy"/>
        <s v="Alpinex105"/>
        <s v="JustNeptuN"/>
        <s v="The other Doctor"/>
        <s v="conairsmith"/>
        <s v="TheaDragonSpirit"/>
        <s v="Evan Gutzait"/>
        <s v="Penzowned OP"/>
        <s v="Golgotha"/>
        <s v="Drop Dead Fred"/>
        <s v="DDRisTricky"/>
        <s v="agl9591"/>
        <s v="Aizacc84"/>
        <s v="Loytachi"/>
        <s v="luis magana"/>
        <s v="oldworldhuman"/>
        <s v="jimmyyu1112"/>
        <s v="colhom 1"/>
        <s v="Squall Leonhart"/>
        <s v="peter tuann"/>
        <s v="Rom Hook"/>
        <s v="Cordelle Taylor"/>
        <s v="Jeff Hirai"/>
        <s v="haku"/>
        <s v="hamdan aziz"/>
        <s v="John Gallagher"/>
        <s v="Danail Irinkov"/>
        <s v="gaibarhongkong"/>
        <s v="kristofari"/>
        <s v="Ktisu"/>
        <s v="Coffeeisnecessarynow"/>
        <s v="cozyfoxstudio"/>
        <s v="edworrld"/>
        <s v="z3bis"/>
        <s v="Marioguitar"/>
        <s v="ultraverydeepfield"/>
        <s v="Anna"/>
        <s v="John Fox"/>
        <s v="CHilL4o"/>
        <s v="Mario Nebiaj"/>
        <s v="Thom McMahon"/>
        <s v="Leviathan268"/>
        <s v="Mortis Thig"/>
        <s v="Nssto"/>
        <s v="zhangvict"/>
        <s v="Josh"/>
        <s v="Nata Dzadzamia"/>
        <s v="Marcel Wintervoss"/>
        <s v="Lewis Hamilton"/>
        <s v="m25a"/>
        <s v="Leo Kovatsch"/>
        <s v="erichitz79"/>
        <s v="Gabe Barney"/>
        <s v="oscurochu"/>
        <s v="VMLM3"/>
        <s v="Dyslexic Artist Theory on the Physics of 'Time'"/>
        <s v="meemeekoeX"/>
        <s v="Belinda Rankin"/>
        <s v="Fonzi Alf"/>
        <s v="MarStoryTime"/>
        <s v="oharari"/>
        <s v="Ninad Kothari"/>
        <s v="Daniel Koellner"/>
        <s v="sidewize"/>
        <s v="Marko Kraguljac"/>
        <s v="shivad aspiliqueta"/>
        <s v="MrBeETHICAL"/>
        <s v="Jeremy K"/>
        <s v="The Forms"/>
        <s v="Shane H"/>
        <s v="Maurovskie"/>
        <s v="Adeel Khan"/>
        <s v="Jacob Bonvie"/>
        <s v="TheKirger"/>
        <s v="SpaghettiMitch"/>
        <s v="fredguy2"/>
        <s v="Suzan Hamid"/>
        <s v="spotlightman1234"/>
        <s v="Megan K"/>
        <s v="T"/>
        <s v="accussednerfherder"/>
        <s v="james9995istaken"/>
        <s v="simon H"/>
        <s v="Elvisitor"/>
        <s v="Andre R"/>
        <s v="Zero Views"/>
        <s v="Dariusz Dominczak"/>
        <s v="ThisIsJustALotOfCrap"/>
        <s v="SaraJP20"/>
        <s v="AFMS999"/>
        <s v="DRUG ADDICTED PORNSTAR"/>
        <s v="Chino747747"/>
        <s v="Greglespecial"/>
        <s v="Dark"/>
        <s v="Corey Smith"/>
        <s v="Cinnamon crunch"/>
        <s v="Frank Lobo"/>
        <s v="Augusto blu"/>
        <s v="dat3tree"/>
        <s v="Ngan Le"/>
        <s v="K Collier"/>
        <s v="TheBushWookiie"/>
        <s v="T Tanizawa"/>
        <s v="Steven Vayding"/>
        <s v="Iwan Berry"/>
        <s v="Christian Arnold"/>
        <s v="valg8"/>
        <s v="lazyfreedom98"/>
        <s v="TsopiGuitar"/>
        <s v="legend asiam legend"/>
        <s v="Raul"/>
        <s v="Noah Carl"/>
        <s v="Curtis Worthington"/>
        <s v="DadeReamer"/>
        <s v="James Corcoran"/>
        <s v="canaj7"/>
        <s v="david briggs"/>
        <s v="Cory Cota"/>
        <s v="TGfeed"/>
        <s v="Rex allen"/>
        <s v="daniel coig"/>
        <s v="sterrty jimmy"/>
        <s v="Michael Novello"/>
        <s v="alterino222"/>
        <s v="Ajcoss"/>
        <s v="Varun Gundu"/>
        <s v="Dalrae Jin"/>
        <s v="formanorderlyque"/>
        <s v="Shaan Ciantar"/>
        <s v="Alejandro Rodríguez"/>
        <s v="Candice Jones"/>
        <s v="David Davis"/>
        <s v="Jonas Kiste"/>
        <s v="molly Ring"/>
        <s v="Squirrelterritory"/>
        <s v="Brian Uribe"/>
        <s v="MBHerbig"/>
        <s v="s.h."/>
        <s v="Martin Janjić"/>
        <s v="Patrick Hamilton"/>
        <s v="Spiketty"/>
        <s v="Dave Fischer"/>
        <s v="Tabatha Clapham"/>
        <s v="torosalvajebcn"/>
        <s v="Kyle Axl"/>
        <s v="Christian Teo"/>
        <s v="Typho0n"/>
        <s v="Алексей Дьяченко"/>
        <s v="Paty Murrieta"/>
        <s v="lisaengelbrektson"/>
        <s v="Erik Žiak"/>
        <s v="Darrin Baker"/>
        <s v="George Acheampong"/>
        <s v="chatty cathy"/>
        <s v="Joey Contreras"/>
        <s v="Kim Röder"/>
        <s v="Aravindan Umashankar"/>
        <s v="Mr Pickles"/>
        <s v="leenk11 Mokeg"/>
        <s v="Maria Alzamora"/>
        <s v="Lydia Pasitos"/>
        <s v="Nick Leoheart"/>
        <s v="Kevin Pedraza"/>
        <s v="Don Mahaffey Weaver II D2D Car and Truck Desks"/>
        <s v="Jay G"/>
        <s v="She-Ra Princess of Power"/>
        <s v="EcoVentureLogue"/>
        <s v="ERWIN ELIECER GUEVARA SOLANO"/>
        <s v="Clairie"/>
        <s v="rachcliffe"/>
        <s v="MrTnbopp123"/>
        <s v="dylan blake"/>
        <s v="Obey Silence"/>
        <s v="Christopher Canon"/>
        <s v="Néo Bourgeois Christum"/>
        <s v="Colonel Graff"/>
        <s v="Leighton Julye"/>
        <s v="Juho Sallinen"/>
        <s v="Luther Dash"/>
        <s v="Richard Carpenter Hart"/>
        <s v="Gaurav Deora"/>
        <s v="Ismail Degani"/>
        <s v="shawn burnham"/>
        <s v="brettnicholeon"/>
        <s v="ANDRÉS MUÑOZ SALGADO"/>
        <s v="meekking achor"/>
        <s v="torasclaat"/>
        <s v="D Crane"/>
        <s v="Dr. Mother Rants"/>
        <s v="minivanjack"/>
        <s v="liquid cyberpunk"/>
        <s v="Abu Daoud"/>
        <s v="Renato Vinicius Souza"/>
        <s v="Евгений Ицкович"/>
        <s v="TripleA007"/>
        <s v="Umar Khan"/>
        <s v="gladman mundingi"/>
        <s v="Darren Freeman"/>
        <s v="Godson Johnson"/>
        <s v="Raccoon City"/>
        <s v="beseeingyou6"/>
        <s v="NickosReincarnation"/>
        <s v="JJ BAER"/>
        <s v="non person"/>
        <s v="greenshadedthing"/>
        <s v="Pedro Silva"/>
        <s v="prygler"/>
        <s v="B Yohhanes"/>
        <s v="Nat Herron"/>
        <s v="stephenmwyatt2"/>
        <s v="PhiloAmericana"/>
        <s v="saborfrancias"/>
        <s v="chris d"/>
        <s v="Marra Louise"/>
        <s v="tha1ne"/>
        <s v="José Yánez"/>
        <s v="David Esteban Rojas Ospina"/>
        <s v="P l a y t a r d !"/>
        <s v="DyceBookClub"/>
        <s v="BoZmD"/>
        <s v="K-ROOK"/>
        <s v="M3Lucky"/>
        <s v="007sting"/>
        <s v="Roll0112358"/>
        <s v="Kaeso"/>
        <s v="A1tre"/>
        <s v="Akshay Srinivasan"/>
        <s v="Dimitris Gianniodis"/>
        <s v="Titus Flavius Vespasianus"/>
        <s v="Andra Daniswara"/>
        <s v="LandInbetween"/>
        <s v="Adrián De la Rosa"/>
        <s v="WolfStormAsh"/>
        <s v="Spoon Clank"/>
        <s v="Dinoshark Robopope"/>
        <s v="Kevin Hauff"/>
        <s v="MegaLangosta"/>
        <s v="Seth Topper"/>
        <s v="Dan Albl"/>
        <s v="juan espinal"/>
        <s v="asordid reality"/>
        <s v="David Ramos"/>
        <s v="Learning to fly"/>
        <s v="John Zarras"/>
        <s v="Alexander K."/>
      </sharedItems>
    </cacheField>
    <cacheField name="Vertex 2" numFmtId="49">
      <sharedItems containsMixedTypes="0" count="19">
        <s v="Big Think"/>
        <s v="tha1ne"/>
        <s v="stephenmwyatt2"/>
        <s v="saborfrancias"/>
        <s v="Raccoon City"/>
        <s v="prygler"/>
        <s v="PhiloAmericana"/>
        <s v="Pedro Silva"/>
        <s v="P l a y t a r d !"/>
        <s v="NickosReincarnation"/>
        <s v="Nat Herron"/>
        <s v="Marra Louise"/>
        <s v="José Yánez"/>
        <s v="JJ BAER"/>
        <s v="greenshadedthing"/>
        <s v="David Esteban Rojas Ospina"/>
        <s v="chris d"/>
        <s v="beseeingyou6"/>
        <s v="B Yohhanes"/>
      </sharedItems>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String="0" containsBlank="1" containsMixedTypes="1"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plyCount">
      <sharedItems containsString="0" containsBlank="1" containsMixedTypes="0" containsNumber="1" containsInteger="1" count="0"/>
    </cacheField>
    <cacheField name="likeCount">
      <sharedItems containsSemiMixedTypes="0" containsString="0" containsMixedTypes="0" containsNumber="1" containsInteger="1" count="0"/>
    </cacheField>
    <cacheField name="publishedAt" numFmtId="22">
      <sharedItems containsSemiMixedTypes="0" containsNonDate="0" containsDate="1" containsString="0" containsMixedTypes="0" count="487">
        <d v="2012-10-20T11:47:41.000"/>
        <d v="2012-10-20T11:48:07.000"/>
        <d v="2012-10-20T11:52:43.000"/>
        <d v="2012-10-20T12:39:50.000"/>
        <d v="2012-10-20T12:48:40.000"/>
        <d v="2012-10-20T12:53:00.000"/>
        <d v="2012-10-20T12:53:30.000"/>
        <d v="2012-10-20T12:57:08.000"/>
        <d v="2012-10-20T13:05:20.000"/>
        <d v="2012-10-20T13:13:57.000"/>
        <d v="2012-10-20T13:15:02.000"/>
        <d v="2012-10-20T12:40:26.000"/>
        <d v="2012-10-20T13:16:57.000"/>
        <d v="2012-10-20T12:01:01.000"/>
        <d v="2012-10-20T12:02:26.000"/>
        <d v="2012-10-20T13:17:31.000"/>
        <d v="2012-10-20T13:30:55.000"/>
        <d v="2012-10-20T13:31:26.000"/>
        <d v="2012-10-20T13:33:36.000"/>
        <d v="2012-10-20T13:40:07.000"/>
        <d v="2012-10-20T12:35:20.000"/>
        <d v="2012-10-20T13:41:45.000"/>
        <d v="2012-10-20T13:43:02.000"/>
        <d v="2012-10-20T13:43:10.000"/>
        <d v="2012-10-20T13:47:46.000"/>
        <d v="2012-10-20T13:50:46.000"/>
        <d v="2012-10-20T13:48:55.000"/>
        <d v="2012-10-20T13:54:32.000"/>
        <d v="2012-10-20T13:55:05.000"/>
        <d v="2012-10-20T14:05:01.000"/>
        <d v="2012-10-20T14:13:13.000"/>
        <d v="2012-10-20T14:19:04.000"/>
        <d v="2012-10-20T14:25:47.000"/>
        <d v="2012-10-20T14:26:13.000"/>
        <d v="2012-10-20T14:29:06.000"/>
        <d v="2012-10-20T14:34:08.000"/>
        <d v="2012-10-20T14:35:05.000"/>
        <d v="2012-10-20T14:43:19.000"/>
        <d v="2012-10-20T14:45:12.000"/>
        <d v="2012-10-20T14:53:43.000"/>
        <d v="2012-10-20T14:58:52.000"/>
        <d v="2012-10-20T14:53:55.000"/>
        <d v="2012-10-20T15:01:11.000"/>
        <d v="2012-10-20T15:02:46.000"/>
        <d v="2012-10-20T15:07:54.000"/>
        <d v="2012-10-20T15:13:32.000"/>
        <d v="2012-10-20T15:20:20.000"/>
        <d v="2012-10-20T15:30:11.000"/>
        <d v="2012-10-20T15:31:12.000"/>
        <d v="2012-10-20T15:50:17.000"/>
        <d v="2012-10-20T15:54:41.000"/>
        <d v="2012-10-20T15:54:49.000"/>
        <d v="2012-10-20T15:56:09.000"/>
        <d v="2012-10-20T15:57:42.000"/>
        <d v="2012-10-20T16:04:49.000"/>
        <d v="2012-10-20T15:44:17.000"/>
        <d v="2012-10-20T16:05:39.000"/>
        <d v="2012-10-20T13:56:52.000"/>
        <d v="2012-10-20T14:00:24.000"/>
        <d v="2012-10-20T15:33:24.000"/>
        <d v="2012-10-20T16:11:26.000"/>
        <d v="2012-10-20T16:34:45.000"/>
        <d v="2012-10-20T16:46:43.000"/>
        <d v="2012-10-20T16:47:25.000"/>
        <d v="2012-10-20T16:49:08.000"/>
        <d v="2012-10-20T17:00:59.000"/>
        <d v="2012-10-20T17:01:26.000"/>
        <d v="2012-10-20T16:56:19.000"/>
        <d v="2012-10-20T16:57:24.000"/>
        <d v="2012-10-20T17:03:17.000"/>
        <d v="2012-10-20T17:08:53.000"/>
        <d v="2012-10-20T17:08:54.000"/>
        <d v="2012-10-20T17:13:17.000"/>
        <d v="2012-10-20T17:14:14.000"/>
        <d v="2012-10-20T17:22:06.000"/>
        <d v="2012-10-20T17:24:39.000"/>
        <d v="2012-10-20T17:27:30.000"/>
        <d v="2012-10-20T11:51:55.000"/>
        <d v="2012-10-20T11:58:34.000"/>
        <d v="2012-10-20T12:09:35.000"/>
        <d v="2012-10-20T12:12:15.000"/>
        <d v="2012-10-20T17:29:57.000"/>
        <d v="2012-10-20T17:45:25.000"/>
        <d v="2012-10-20T17:41:07.000"/>
        <d v="2012-10-20T17:50:25.000"/>
        <d v="2012-10-20T17:55:27.000"/>
        <d v="2012-10-20T17:56:18.000"/>
        <d v="2012-10-20T18:02:24.000"/>
        <d v="2012-10-20T13:24:33.000"/>
        <d v="2012-10-20T18:03:09.000"/>
        <d v="2012-10-20T18:07:12.000"/>
        <d v="2012-10-20T18:15:59.000"/>
        <d v="2012-10-20T18:23:01.000"/>
        <d v="2012-10-20T18:26:28.000"/>
        <d v="2012-10-20T17:21:06.000"/>
        <d v="2012-10-20T17:31:54.000"/>
        <d v="2012-10-20T18:32:45.000"/>
        <d v="2012-10-20T18:47:10.000"/>
        <d v="2012-10-20T18:50:06.000"/>
        <d v="2012-10-20T18:52:25.000"/>
        <d v="2012-10-20T12:25:18.000"/>
        <d v="2012-10-20T12:40:59.000"/>
        <d v="2012-10-20T12:59:14.000"/>
        <d v="2012-10-20T13:01:19.000"/>
        <d v="2012-10-20T19:01:13.000"/>
        <d v="2012-10-20T19:14:40.000"/>
        <d v="2012-10-20T19:21:40.000"/>
        <d v="2012-10-20T19:26:01.000"/>
        <d v="2012-10-20T19:27:50.000"/>
        <d v="2012-10-20T19:40:09.000"/>
        <d v="2012-10-20T19:45:29.000"/>
        <d v="2012-10-20T20:28:35.000"/>
        <d v="2012-10-20T21:00:12.000"/>
        <d v="2012-10-20T21:02:43.000"/>
        <d v="2012-10-20T21:14:45.000"/>
        <d v="2012-10-20T16:39:31.000"/>
        <d v="2012-10-20T21:39:29.000"/>
        <d v="2012-10-20T22:07:46.000"/>
        <d v="2012-10-20T11:47:28.000"/>
        <d v="2012-10-20T11:48:14.000"/>
        <d v="2012-10-20T11:59:30.000"/>
        <d v="2012-10-20T12:08:36.000"/>
        <d v="2012-10-20T17:09:30.000"/>
        <d v="2012-10-20T17:10:17.000"/>
        <d v="2012-10-20T22:24:39.000"/>
        <d v="2012-10-20T22:32:01.000"/>
        <d v="2012-10-20T14:11:59.000"/>
        <d v="2012-10-20T15:39:11.000"/>
        <d v="2012-10-20T16:02:43.000"/>
        <d v="2012-10-20T22:45:13.000"/>
        <d v="2012-10-20T22:54:52.000"/>
        <d v="2012-10-20T23:11:23.000"/>
        <d v="2012-10-20T23:40:11.000"/>
        <d v="2012-10-20T23:09:19.000"/>
        <d v="2012-10-20T23:37:44.000"/>
        <d v="2012-10-20T23:47:54.000"/>
        <d v="2012-10-20T23:56:22.000"/>
        <d v="2012-10-20T23:59:33.000"/>
        <d v="2012-10-21T00:09:15.000"/>
        <d v="2012-10-21T00:24:00.000"/>
        <d v="2012-10-21T00:42:18.000"/>
        <d v="2012-10-21T00:42:52.000"/>
        <d v="2012-10-20T13:23:52.000"/>
        <d v="2012-10-20T14:15:48.000"/>
        <d v="2012-10-20T15:48:17.000"/>
        <d v="2012-10-20T15:50:56.000"/>
        <d v="2012-10-20T17:31:18.000"/>
        <d v="2012-10-20T18:24:05.000"/>
        <d v="2012-10-20T20:28:39.000"/>
        <d v="2012-10-20T23:15:26.000"/>
        <d v="2012-10-21T00:23:16.000"/>
        <d v="2012-10-21T00:40:10.000"/>
        <d v="2012-10-21T00:47:00.000"/>
        <d v="2012-10-21T01:09:40.000"/>
        <d v="2012-10-21T01:25:00.000"/>
        <d v="2012-10-21T01:25:05.000"/>
        <d v="2012-10-21T01:47:02.000"/>
        <d v="2012-10-20T19:19:44.000"/>
        <d v="2012-10-21T01:51:52.000"/>
        <d v="2012-10-21T02:09:46.000"/>
        <d v="2012-10-21T03:15:53.000"/>
        <d v="2012-10-21T05:17:36.000"/>
        <d v="2012-10-21T05:34:40.000"/>
        <d v="2012-10-20T13:13:59.000"/>
        <d v="2012-10-21T06:01:31.000"/>
        <d v="2012-10-21T06:07:10.000"/>
        <d v="2012-10-21T06:40:50.000"/>
        <d v="2012-10-21T06:48:23.000"/>
        <d v="2012-10-21T08:04:25.000"/>
        <d v="2012-10-20T22:59:03.000"/>
        <d v="2012-10-21T12:28:13.000"/>
        <d v="2012-10-21T13:39:51.000"/>
        <d v="2012-10-21T14:46:14.000"/>
        <d v="2012-10-21T14:46:57.000"/>
        <d v="2012-10-20T11:49:20.000"/>
        <d v="2012-10-21T16:22:20.000"/>
        <d v="2012-10-21T17:01:24.000"/>
        <d v="2012-10-21T17:12:03.000"/>
        <d v="2012-10-21T17:44:27.000"/>
        <d v="2012-10-21T18:05:22.000"/>
        <d v="2012-10-21T20:01:37.000"/>
        <d v="2012-10-21T20:15:44.000"/>
        <d v="2012-10-21T20:21:18.000"/>
        <d v="2012-10-21T21:32:49.000"/>
        <d v="2012-10-21T21:49:37.000"/>
        <d v="2012-10-21T22:10:38.000"/>
        <d v="2012-10-21T12:59:01.000"/>
        <d v="2012-10-21T16:30:12.000"/>
        <d v="2012-10-21T16:33:37.000"/>
        <d v="2012-10-21T22:30:39.000"/>
        <d v="2012-10-21T22:48:23.000"/>
        <d v="2012-10-21T23:02:57.000"/>
        <d v="2012-10-21T23:09:17.000"/>
        <d v="2012-10-22T01:07:49.000"/>
        <d v="2012-10-22T01:19:33.000"/>
        <d v="2012-10-22T02:25:31.000"/>
        <d v="2012-10-22T03:59:15.000"/>
        <d v="2012-10-22T04:05:10.000"/>
        <d v="2012-10-22T04:27:35.000"/>
        <d v="2012-10-22T05:26:49.000"/>
        <d v="2012-10-21T10:02:30.000"/>
        <d v="2012-10-21T15:18:06.000"/>
        <d v="2012-10-21T15:18:44.000"/>
        <d v="2012-10-22T05:56:07.000"/>
        <d v="2012-10-22T05:56:31.000"/>
        <d v="2012-10-21T14:44:58.000"/>
        <d v="2012-10-22T00:44:53.000"/>
        <d v="2012-10-22T08:31:06.000"/>
        <d v="2012-10-22T12:14:34.000"/>
        <d v="2012-10-22T12:25:11.000"/>
        <d v="2012-10-21T13:25:32.000"/>
        <d v="2012-10-22T13:50:50.000"/>
        <d v="2012-10-22T16:53:47.000"/>
        <d v="2012-10-22T16:54:10.000"/>
        <d v="2012-10-22T19:39:10.000"/>
        <d v="2012-10-22T21:19:12.000"/>
        <d v="2012-10-23T02:07:42.000"/>
        <d v="2012-10-23T02:09:04.000"/>
        <d v="2012-10-23T18:47:30.000"/>
        <d v="2012-10-22T21:49:13.000"/>
        <d v="2012-10-23T19:03:26.000"/>
        <d v="2012-10-24T00:31:07.000"/>
        <d v="2012-10-24T02:41:33.000"/>
        <d v="2012-10-24T07:47:23.000"/>
        <d v="2012-10-24T09:31:47.000"/>
        <d v="2012-10-24T11:35:34.000"/>
        <d v="2012-10-24T19:25:56.000"/>
        <d v="2012-10-25T17:17:38.000"/>
        <d v="2012-10-25T17:18:27.000"/>
        <d v="2012-10-25T19:22:50.000"/>
        <d v="2012-10-25T23:38:22.000"/>
        <d v="2012-10-25T16:01:06.000"/>
        <d v="2012-10-25T19:04:55.000"/>
        <d v="2012-10-25T21:30:36.000"/>
        <d v="2012-10-25T21:55:32.000"/>
        <d v="2012-10-25T22:05:24.000"/>
        <d v="2012-10-25T23:05:52.000"/>
        <d v="2012-10-25T23:10:20.000"/>
        <d v="2012-10-25T23:14:14.000"/>
        <d v="2012-10-26T03:43:02.000"/>
        <d v="2012-10-25T21:02:54.000"/>
        <d v="2012-10-25T21:03:02.000"/>
        <d v="2012-10-25T22:23:04.000"/>
        <d v="2012-10-25T22:26:34.000"/>
        <d v="2012-10-26T03:21:36.000"/>
        <d v="2012-10-26T04:43:56.000"/>
        <d v="2012-10-26T22:31:36.000"/>
        <d v="2012-10-22T19:57:05.000"/>
        <d v="2012-10-27T10:51:37.000"/>
        <d v="2012-10-28T18:43:03.000"/>
        <d v="2012-10-29T11:53:22.000"/>
        <d v="2012-11-01T00:11:02.000"/>
        <d v="2012-11-02T19:19:42.000"/>
        <d v="2012-11-04T22:48:15.000"/>
        <d v="2012-11-07T18:10:23.000"/>
        <d v="2012-11-07T22:00:28.000"/>
        <d v="2012-11-08T00:37:14.000"/>
        <d v="2012-11-08T22:24:12.000"/>
        <d v="2012-11-10T20:29:38.000"/>
        <d v="2012-11-11T05:27:04.000"/>
        <d v="2012-11-13T03:52:43.000"/>
        <d v="2012-11-13T21:01:11.000"/>
        <d v="2012-11-13T22:23:38.000"/>
        <d v="2012-11-09T14:07:27.000"/>
        <d v="2012-11-14T11:09:56.000"/>
        <d v="2012-11-15T16:17:46.000"/>
        <d v="2012-11-15T15:03:49.000"/>
        <d v="2012-11-15T21:29:26.000"/>
        <d v="2012-11-19T07:00:42.000"/>
        <d v="2012-12-05T14:53:15.000"/>
        <d v="2012-12-06T00:12:39.000"/>
        <d v="2012-12-09T23:21:37.000"/>
        <d v="2012-12-12T20:59:23.000"/>
        <d v="2012-12-17T13:25:05.000"/>
        <d v="2012-12-22T23:43:04.000"/>
        <d v="2012-12-29T01:58:14.000"/>
        <d v="2012-12-29T02:27:01.000"/>
        <d v="2012-12-31T07:41:21.000"/>
        <d v="2013-01-07T19:04:58.000"/>
        <d v="2013-01-16T03:42:18.000"/>
        <d v="2013-01-21T22:53:50.000"/>
        <d v="2013-01-30T12:57:57.000"/>
        <d v="2013-02-06T19:18:53.000"/>
        <d v="2013-02-07T16:39:50.000"/>
        <d v="2013-02-07T23:38:38.000"/>
        <d v="2013-02-07T23:39:32.000"/>
        <d v="2013-02-15T03:04:33.000"/>
        <d v="2013-03-10T22:54:25.000"/>
        <d v="2013-02-02T11:33:28.000"/>
        <d v="2013-03-13T23:19:20.000"/>
        <d v="2013-03-14T04:59:41.000"/>
        <d v="2013-01-30T19:12:29.000"/>
        <d v="2013-03-13T20:19:09.000"/>
        <d v="2013-03-14T19:09:34.000"/>
        <d v="2013-03-14T20:43:49.000"/>
        <d v="2013-03-15T01:31:11.000"/>
        <d v="2013-03-17T02:02:25.000"/>
        <d v="2013-03-20T10:18:14.000"/>
        <d v="2013-03-20T10:46:32.000"/>
        <d v="2013-03-20T10:51:18.000"/>
        <d v="2013-03-28T12:19:26.000"/>
        <d v="2013-04-02T21:09:47.000"/>
        <d v="2013-04-03T05:19:52.000"/>
        <d v="2013-04-08T19:56:16.000"/>
        <d v="2013-04-09T13:25:33.000"/>
        <d v="2013-04-15T02:10:29.000"/>
        <d v="2013-04-02T07:20:30.000"/>
        <d v="2013-04-02T07:33:00.000"/>
        <d v="2013-04-17T13:36:29.000"/>
        <d v="2013-04-16T15:47:20.000"/>
        <d v="2013-04-16T21:23:59.000"/>
        <d v="2013-04-16T21:24:11.000"/>
        <d v="2013-04-17T14:25:37.000"/>
        <d v="2013-04-22T02:08:09.000"/>
        <d v="2013-04-22T02:44:19.000"/>
        <d v="2013-04-28T10:50:29.000"/>
        <d v="2013-04-29T17:49:09.000"/>
        <d v="2013-05-08T23:08:37.000"/>
        <d v="2013-04-28T11:40:19.000"/>
        <d v="2013-05-15T03:14:51.000"/>
        <d v="2013-05-19T16:33:42.000"/>
        <d v="2013-05-25T09:40:23.000"/>
        <d v="2013-05-25T15:21:24.000"/>
        <d v="2013-05-31T17:28:01.000"/>
        <d v="2013-06-18T02:05:03.000"/>
        <d v="2013-06-18T16:23:58.000"/>
        <d v="2013-06-21T22:14:53.000"/>
        <d v="2013-06-25T05:57:30.000"/>
        <d v="2013-06-27T16:20:48.000"/>
        <d v="2013-06-27T16:24:40.000"/>
        <d v="2013-06-28T06:43:37.000"/>
        <d v="2013-06-29T06:44:11.000"/>
        <d v="2013-07-22T03:04:15.000"/>
        <d v="2013-07-28T18:50:57.000"/>
        <d v="2013-09-06T12:40:54.000"/>
        <d v="2013-09-06T06:18:37.000"/>
        <d v="2013-09-06T06:18:58.000"/>
        <d v="2013-09-08T06:22:37.000"/>
        <d v="2013-09-18T23:36:00.000"/>
        <d v="2013-07-26T22:28:10.000"/>
        <d v="2013-09-20T09:06:33.000"/>
        <d v="2013-10-04T07:29:45.000"/>
        <d v="2013-10-07T22:05:47.000"/>
        <d v="2013-10-24T22:35:15.000"/>
        <d v="2013-10-25T21:18:34.000"/>
        <d v="2013-10-28T15:58:18.000"/>
        <d v="2013-10-30T01:42:48.000"/>
        <d v="2013-11-02T00:19:19.000"/>
        <d v="2014-01-03T22:36:52.000"/>
        <d v="2014-02-01T13:44:43.000"/>
        <d v="2014-02-08T05:32:46.000"/>
        <d v="2014-03-29T07:10:19.000"/>
        <d v="2014-05-22T12:55:51.000"/>
        <d v="2014-06-20T01:20:08.000"/>
        <d v="2014-07-09T19:59:36.000"/>
        <d v="2013-07-17T01:48:19.000"/>
        <d v="2014-07-14T15:58:18.000"/>
        <d v="2014-08-01T01:41:45.000"/>
        <d v="2014-08-30T02:55:33.000"/>
        <d v="2014-10-08T00:48:17.000"/>
        <d v="2014-10-17T14:03:50.000"/>
        <d v="2014-11-16T05:34:42.000"/>
        <d v="2015-05-13T02:10:25.000"/>
        <d v="2015-06-02T03:29:13.000"/>
        <d v="2015-06-05T14:49:56.000"/>
        <d v="2015-08-02T14:48:31.000"/>
        <d v="2015-09-06T14:36:43.000"/>
        <d v="2015-09-18T03:06:42.000"/>
        <d v="2015-09-30T18:29:32.000"/>
        <d v="2015-11-08T16:57:48.000"/>
        <d v="2015-11-18T00:29:32.000"/>
        <d v="2016-01-09T16:34:58.000"/>
        <d v="2016-01-19T21:02:52.000"/>
        <d v="2016-01-19T21:31:42.000"/>
        <d v="2016-05-16T07:44:35.000"/>
        <d v="2016-05-31T18:53:41.000"/>
        <d v="2016-09-07T22:03:43.000"/>
        <d v="2016-09-18T05:38:51.000"/>
        <d v="2017-01-23T12:12:52.000"/>
        <d v="2017-02-19T01:49:34.000"/>
        <d v="2017-03-07T00:11:12.000"/>
        <d v="2017-03-07T00:27:53.000"/>
        <d v="2017-03-25T03:18:39.000"/>
        <d v="2017-04-25T03:31:57.000"/>
        <d v="2017-05-01T06:12:15.000"/>
        <d v="2017-05-27T15:12:47.000"/>
        <d v="2017-06-22T03:01:16.000"/>
        <d v="2017-10-08T09:13:49.000"/>
        <d v="2017-10-15T04:22:45.000"/>
        <d v="2016-08-16T16:04:59.000"/>
        <d v="2016-08-16T16:22:12.000"/>
        <d v="2016-08-18T06:09:44.000"/>
        <d v="2016-08-20T23:10:16.000"/>
        <d v="2016-08-27T02:44:19.000"/>
        <d v="2016-08-27T02:45:56.000"/>
        <d v="2016-09-06T21:00:51.000"/>
        <d v="2017-10-09T09:54:57.000"/>
        <d v="2017-10-14T03:20:31.000"/>
        <d v="2017-10-19T06:25:20.000"/>
        <d v="2017-10-22T06:37:01.000"/>
        <d v="2017-10-26T10:44:31.000"/>
        <d v="2017-11-22T05:42:35.000"/>
        <d v="2018-02-07T16:21:47.000"/>
        <d v="2018-03-05T23:20:16.000"/>
        <d v="2018-03-05T23:27:56.000"/>
        <d v="2018-03-05T23:28:12.000"/>
        <d v="2018-03-16T05:14:16.000"/>
        <d v="2018-04-16T06:37:07.000"/>
        <d v="2018-05-06T18:35:32.000"/>
        <d v="2018-05-19T06:05:11.000"/>
        <d v="2018-06-13T07:43:18.000"/>
        <d v="2018-08-14T16:04:07.000"/>
        <d v="2019-01-22T06:18:26.000"/>
        <d v="2019-02-27T15:09:20.000"/>
        <d v="2019-03-11T08:17:17.000"/>
        <d v="2019-03-18T13:21:07.000"/>
        <d v="2019-05-13T17:55:23.000"/>
        <d v="2019-09-10T22:44:50.000"/>
        <d v="2020-02-16T23:00:57.000"/>
        <d v="2013-12-01T01:20:30.000"/>
        <d v="2014-03-05T19:26:25.000"/>
        <d v="2014-03-15T01:00:55.000"/>
        <d v="2014-03-18T23:45:21.000"/>
        <d v="2014-06-16T04:07:07.000"/>
        <d v="2014-06-24T07:51:03.000"/>
        <d v="2014-11-13T06:33:54.000"/>
        <d v="2014-11-28T00:27:11.000"/>
        <d v="2015-03-24T08:22:07.000"/>
        <d v="2015-04-19T23:55:02.000"/>
        <d v="2015-09-01T10:57:09.000"/>
        <d v="2015-11-10T07:23:31.000"/>
        <d v="2015-11-11T17:35:58.000"/>
        <d v="2015-11-29T23:18:45.000"/>
        <d v="2015-12-01T07:19:39.000"/>
        <d v="2016-02-09T16:59:31.000"/>
        <d v="2016-03-28T21:49:46.000"/>
        <d v="2016-07-28T04:40:01.000"/>
        <d v="2016-08-14T04:02:43.000"/>
        <d v="2016-11-01T20:14:04.000"/>
        <d v="2018-08-13T13:39:45.000"/>
        <d v="2020-03-14T09:25:32.000"/>
        <d v="2017-01-08T12:48:11.000"/>
        <d v="2017-01-10T17:05:56.000"/>
        <d v="2017-01-10T17:47:42.000"/>
        <d v="2017-01-10T18:12:21.000"/>
        <d v="2016-05-26T13:28:03.000"/>
        <d v="2016-02-09T23:44:15.000"/>
        <d v="2016-01-19T13:26:25.000"/>
        <d v="2016-01-19T20:44:59.000"/>
        <d v="2016-06-19T22:51:01.000"/>
        <d v="2013-12-05T19:48:07.000"/>
        <d v="2013-12-26T13:19:49.000"/>
        <d v="2014-06-15T20:22:46.000"/>
        <d v="2014-06-20T16:19:39.000"/>
        <d v="2014-12-19T14:48:23.000"/>
        <d v="2015-02-25T01:24:06.000"/>
        <d v="2015-03-09T10:57:57.000"/>
        <d v="2015-02-24T20:34:55.000"/>
        <d v="2015-10-06T13:30:40.000"/>
        <d v="2015-11-12T02:38:20.000"/>
        <d v="2015-11-12T17:23:22.000"/>
        <d v="2018-04-09T15:37:41.000"/>
        <d v="2015-11-10T15:34:26.000"/>
        <d v="2016-03-26T23:50:52.000"/>
        <d v="2016-06-05T05:29:40.000"/>
        <d v="2016-08-07T14:33:45.000"/>
        <d v="2018-04-09T15:13:34.000"/>
        <d v="2019-11-12T20:30:04.000"/>
        <d v="2014-11-30T01:51:43.000"/>
        <d v="2015-06-05T20:28:43.000"/>
        <d v="2016-10-12T23:17:30.000"/>
        <d v="2016-10-13T02:49:12.000"/>
        <d v="2014-03-27T00:14:28.000"/>
        <d v="2018-08-23T06:01:22.000"/>
        <d v="2016-11-01T20:16:48.000"/>
        <d v="2016-11-01T20:15:23.000"/>
        <d v="2014-03-27T00:09:25.000"/>
        <d v="2014-03-27T02:26:08.000"/>
        <d v="2014-03-27T03:14:01.000"/>
        <d v="2016-05-26T13:31:37.000"/>
        <d v="2016-11-01T20:14:56.000"/>
        <d v="2016-11-01T20:16:22.000"/>
        <d v="2015-11-12T02:44:14.000"/>
        <d v="2018-08-13T13:41:31.000"/>
        <d v="2015-03-27T13:39:46.000"/>
        <d v="2015-03-31T20:42:54.000"/>
        <d v="2018-06-01T16:41:18.000"/>
      </sharedItems>
      <fieldGroup par="33" base="16">
        <rangePr groupBy="days" autoEnd="1" autoStart="1" startDate="2012-10-20T11:47:28.000" endDate="2020-03-14T09:25:32.000"/>
        <groupItems count="368">
          <s v="&lt;10/20/201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4/2020"/>
        </groupItems>
      </fieldGroup>
    </cacheField>
    <cacheField name="text">
      <sharedItems containsBlank="1" containsMixedTypes="1" containsNumber="1" containsInteger="1" longText="1" count="0"/>
    </cacheField>
    <cacheField name="isReply">
      <sharedItems containsSemiMixedTypes="0" containsString="0" containsMixedTypes="0" containsNumber="1" containsInteger="1" count="0"/>
    </cacheField>
    <cacheField name="isReplyTo">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dd your own word list) Word Count" numFmtId="1">
      <sharedItems containsString="0" containsBlank="1" containsMixedTypes="0" containsNumber="1" containsInteger="1" count="0"/>
    </cacheField>
    <cacheField name="Sentiment List #3: (Add your own word lis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6">
        <rangePr groupBy="months" autoEnd="1" autoStart="1" startDate="2012-10-20T11:47:28.000" endDate="2020-03-14T09:25:32.000"/>
        <groupItems count="14">
          <s v="&lt;10/20/2012"/>
          <s v="Jan"/>
          <s v="Feb"/>
          <s v="Mar"/>
          <s v="Apr"/>
          <s v="May"/>
          <s v="Jun"/>
          <s v="Jul"/>
          <s v="Aug"/>
          <s v="Sep"/>
          <s v="Oct"/>
          <s v="Nov"/>
          <s v="Dec"/>
          <s v="&gt;3/14/2020"/>
        </groupItems>
      </fieldGroup>
    </cacheField>
    <cacheField name="Years" databaseField="0">
      <sharedItems containsMixedTypes="0" count="0"/>
      <fieldGroup base="16">
        <rangePr groupBy="years" autoEnd="1" autoStart="1" startDate="2012-10-20T11:47:28.000" endDate="2020-03-14T09:25:32.000"/>
        <groupItems count="11">
          <s v="&lt;10/20/2012"/>
          <s v="2012"/>
          <s v="2013"/>
          <s v="2014"/>
          <s v="2015"/>
          <s v="2016"/>
          <s v="2017"/>
          <s v="2018"/>
          <s v="2019"/>
          <s v="2020"/>
          <s v="&gt;3/14/2020"/>
        </groupItems>
      </fieldGroup>
    </cacheField>
  </cacheFields>
  <extLst>
    <ext xmlns:x14="http://schemas.microsoft.com/office/spreadsheetml/2009/9/main" uri="{725AE2AE-9491-48be-B2B4-4EB974FC3084}">
      <x14:pivotCacheDefinition pivotCacheId="538973127"/>
    </ext>
  </extLst>
</pivotCacheDefinition>
</file>

<file path=xl/pivotCache/pivotCacheRecords1.xml><?xml version="1.0" encoding="utf-8"?>
<pivotCacheRecords xmlns="http://schemas.openxmlformats.org/spreadsheetml/2006/main" xmlns:r="http://schemas.openxmlformats.org/officeDocument/2006/relationships" count="488">
  <r>
    <x v="0"/>
    <x v="0"/>
    <s v="192, 192, 192"/>
    <n v="3"/>
    <m/>
    <n v="50"/>
    <m/>
    <m/>
    <m/>
    <m/>
    <s v="No"/>
    <n v="3"/>
    <m/>
    <m/>
    <n v="0"/>
    <n v="0"/>
    <x v="0"/>
    <s v="got firts u guys r the best"/>
    <n v="0"/>
    <m/>
    <n v="1"/>
    <s v="1"/>
    <s v="1"/>
    <n v="1"/>
    <n v="14.285714285714286"/>
    <n v="0"/>
    <n v="0"/>
    <n v="0"/>
    <n v="0"/>
    <n v="6"/>
    <n v="85.71428571428571"/>
    <n v="7"/>
  </r>
  <r>
    <x v="1"/>
    <x v="0"/>
    <s v="192, 192, 192"/>
    <n v="3"/>
    <m/>
    <n v="50"/>
    <m/>
    <m/>
    <m/>
    <m/>
    <s v="No"/>
    <n v="4"/>
    <m/>
    <m/>
    <n v="0"/>
    <n v="0"/>
    <x v="1"/>
    <s v="Nice."/>
    <n v="0"/>
    <m/>
    <n v="1"/>
    <s v="1"/>
    <s v="1"/>
    <n v="1"/>
    <n v="100"/>
    <n v="0"/>
    <n v="0"/>
    <n v="0"/>
    <n v="0"/>
    <n v="0"/>
    <n v="0"/>
    <n v="1"/>
  </r>
  <r>
    <x v="2"/>
    <x v="0"/>
    <s v="192, 192, 192"/>
    <n v="3"/>
    <m/>
    <n v="50"/>
    <m/>
    <m/>
    <m/>
    <m/>
    <s v="No"/>
    <n v="5"/>
    <m/>
    <m/>
    <n v="0"/>
    <n v="0"/>
    <x v="2"/>
    <s v="hah,he's greek an ive never heard of him"/>
    <n v="0"/>
    <m/>
    <n v="1"/>
    <s v="1"/>
    <s v="1"/>
    <n v="0"/>
    <n v="0"/>
    <n v="0"/>
    <n v="0"/>
    <n v="0"/>
    <n v="0"/>
    <n v="9"/>
    <n v="100"/>
    <n v="9"/>
  </r>
  <r>
    <x v="3"/>
    <x v="0"/>
    <s v="192, 192, 192"/>
    <n v="3"/>
    <m/>
    <n v="50"/>
    <m/>
    <m/>
    <m/>
    <m/>
    <s v="No"/>
    <n v="6"/>
    <m/>
    <m/>
    <n v="0"/>
    <n v="0"/>
    <x v="3"/>
    <s v="And in Denmark you dont pay for shcool or university!"/>
    <n v="0"/>
    <m/>
    <n v="1"/>
    <s v="1"/>
    <s v="1"/>
    <n v="0"/>
    <n v="0"/>
    <n v="0"/>
    <n v="0"/>
    <n v="0"/>
    <n v="0"/>
    <n v="10"/>
    <n v="100"/>
    <n v="10"/>
  </r>
  <r>
    <x v="4"/>
    <x v="0"/>
    <s v="192, 192, 192"/>
    <n v="3"/>
    <m/>
    <n v="50"/>
    <m/>
    <m/>
    <m/>
    <m/>
    <s v="No"/>
    <n v="7"/>
    <m/>
    <m/>
    <n v="0"/>
    <n v="0"/>
    <x v="4"/>
    <s v="One of the most thought-provoking videos I've seen in a long time."/>
    <n v="0"/>
    <m/>
    <n v="1"/>
    <s v="1"/>
    <s v="1"/>
    <n v="0"/>
    <n v="0"/>
    <n v="0"/>
    <n v="0"/>
    <n v="0"/>
    <n v="0"/>
    <n v="13"/>
    <n v="100"/>
    <n v="13"/>
  </r>
  <r>
    <x v="5"/>
    <x v="0"/>
    <s v="192, 192, 192"/>
    <n v="3"/>
    <m/>
    <n v="50"/>
    <m/>
    <m/>
    <m/>
    <m/>
    <s v="No"/>
    <n v="8"/>
    <m/>
    <m/>
    <n v="0"/>
    <n v="0"/>
    <x v="5"/>
    <s v="nice"/>
    <n v="0"/>
    <m/>
    <n v="1"/>
    <s v="1"/>
    <s v="1"/>
    <n v="1"/>
    <n v="100"/>
    <n v="0"/>
    <n v="0"/>
    <n v="0"/>
    <n v="0"/>
    <n v="0"/>
    <n v="0"/>
    <n v="1"/>
  </r>
  <r>
    <x v="6"/>
    <x v="0"/>
    <s v="192, 192, 192"/>
    <n v="3"/>
    <m/>
    <n v="50"/>
    <m/>
    <m/>
    <m/>
    <m/>
    <s v="No"/>
    <n v="9"/>
    <m/>
    <m/>
    <n v="0"/>
    <n v="0"/>
    <x v="6"/>
    <s v="Jesus. Lucky bastards."/>
    <n v="0"/>
    <m/>
    <n v="1"/>
    <s v="1"/>
    <s v="1"/>
    <n v="1"/>
    <n v="33.333333333333336"/>
    <n v="1"/>
    <n v="33.333333333333336"/>
    <n v="0"/>
    <n v="0"/>
    <n v="1"/>
    <n v="33.333333333333336"/>
    <n v="3"/>
  </r>
  <r>
    <x v="7"/>
    <x v="0"/>
    <s v="192, 192, 192"/>
    <n v="3"/>
    <m/>
    <n v="50"/>
    <m/>
    <m/>
    <m/>
    <m/>
    <s v="No"/>
    <n v="10"/>
    <m/>
    <m/>
    <n v="0"/>
    <n v="0"/>
    <x v="7"/>
    <s v="Same here, im from Sweden. :)"/>
    <n v="0"/>
    <m/>
    <n v="1"/>
    <s v="1"/>
    <s v="1"/>
    <n v="0"/>
    <n v="0"/>
    <n v="0"/>
    <n v="0"/>
    <n v="0"/>
    <n v="0"/>
    <n v="5"/>
    <n v="100"/>
    <n v="5"/>
  </r>
  <r>
    <x v="8"/>
    <x v="0"/>
    <s v="192, 192, 192"/>
    <n v="3"/>
    <m/>
    <n v="50"/>
    <m/>
    <m/>
    <m/>
    <m/>
    <s v="No"/>
    <n v="11"/>
    <m/>
    <m/>
    <n v="0"/>
    <n v="0"/>
    <x v="8"/>
    <s v="Save yourself 56 mins .. basically.. if your group is into eating you will become fat. Fat people hang out with fat people and all you will learn is that &quot;we don't act independently, we are connected to our friends and we follow the group in order to be a part of our group&quot; Peer pressure is a mother trucker =)"/>
    <n v="0"/>
    <m/>
    <n v="1"/>
    <s v="1"/>
    <s v="1"/>
    <n v="0"/>
    <n v="0"/>
    <n v="4"/>
    <n v="6.779661016949152"/>
    <n v="0"/>
    <n v="0"/>
    <n v="55"/>
    <n v="93.22033898305085"/>
    <n v="59"/>
  </r>
  <r>
    <x v="9"/>
    <x v="0"/>
    <s v="192, 192, 192"/>
    <n v="3"/>
    <m/>
    <n v="50"/>
    <m/>
    <m/>
    <m/>
    <m/>
    <s v="No"/>
    <n v="12"/>
    <m/>
    <m/>
    <n v="0"/>
    <n v="0"/>
    <x v="9"/>
    <s v="Thanks. Thoroughly enjoyed it."/>
    <n v="0"/>
    <m/>
    <n v="1"/>
    <s v="1"/>
    <s v="1"/>
    <n v="1"/>
    <n v="25"/>
    <n v="0"/>
    <n v="0"/>
    <n v="0"/>
    <n v="0"/>
    <n v="3"/>
    <n v="75"/>
    <n v="4"/>
  </r>
  <r>
    <x v="10"/>
    <x v="0"/>
    <s v="192, 192, 192"/>
    <n v="3"/>
    <m/>
    <n v="50"/>
    <m/>
    <m/>
    <m/>
    <m/>
    <s v="No"/>
    <n v="13"/>
    <m/>
    <m/>
    <n v="0"/>
    <n v="0"/>
    <x v="10"/>
    <s v="Except they won't be mad that they got the little piece of paper that allows them to have social mobility :)"/>
    <n v="0"/>
    <m/>
    <n v="1"/>
    <s v="1"/>
    <s v="1"/>
    <n v="0"/>
    <n v="0"/>
    <n v="1"/>
    <n v="5"/>
    <n v="0"/>
    <n v="0"/>
    <n v="19"/>
    <n v="95"/>
    <n v="20"/>
  </r>
  <r>
    <x v="11"/>
    <x v="0"/>
    <s v="208, 143, 143"/>
    <n v="3.6363636363636362"/>
    <m/>
    <n v="46.36363636363637"/>
    <m/>
    <m/>
    <m/>
    <m/>
    <s v="No"/>
    <n v="14"/>
    <m/>
    <m/>
    <n v="0"/>
    <n v="0"/>
    <x v="11"/>
    <s v="How do you percive it? Is it worth it to study it, if you got a strong intrest for it. (not a pation tho, but it comes the most nearest to it) And which skills are the most important to have if i want to study it?"/>
    <n v="0"/>
    <m/>
    <n v="2"/>
    <s v="1"/>
    <s v="1"/>
    <n v="3"/>
    <n v="6.382978723404255"/>
    <n v="0"/>
    <n v="0"/>
    <n v="0"/>
    <n v="0"/>
    <n v="44"/>
    <n v="93.61702127659575"/>
    <n v="47"/>
  </r>
  <r>
    <x v="11"/>
    <x v="0"/>
    <s v="208, 143, 143"/>
    <n v="3.6363636363636362"/>
    <m/>
    <n v="46.36363636363637"/>
    <m/>
    <m/>
    <m/>
    <m/>
    <s v="No"/>
    <n v="15"/>
    <m/>
    <m/>
    <n v="0"/>
    <n v="0"/>
    <x v="12"/>
    <s v="Thanks a lot for you answer. I will try to suit myself for it. And i guess from my perspective i am open minded. ^^ ...Better beginn to practive speed reading again."/>
    <n v="0"/>
    <m/>
    <n v="2"/>
    <s v="1"/>
    <s v="1"/>
    <n v="1"/>
    <n v="3.225806451612903"/>
    <n v="0"/>
    <n v="0"/>
    <n v="0"/>
    <n v="0"/>
    <n v="30"/>
    <n v="96.7741935483871"/>
    <n v="31"/>
  </r>
  <r>
    <x v="12"/>
    <x v="0"/>
    <s v="225, 94, 94"/>
    <n v="4.2727272727272725"/>
    <m/>
    <n v="42.72727272727273"/>
    <m/>
    <m/>
    <m/>
    <m/>
    <s v="No"/>
    <n v="16"/>
    <m/>
    <m/>
    <n v="0"/>
    <n v="0"/>
    <x v="13"/>
    <s v="I hope you're in high school if that's the case."/>
    <n v="0"/>
    <m/>
    <n v="3"/>
    <s v="1"/>
    <s v="1"/>
    <n v="0"/>
    <n v="0"/>
    <n v="0"/>
    <n v="0"/>
    <n v="0"/>
    <n v="0"/>
    <n v="10"/>
    <n v="100"/>
    <n v="10"/>
  </r>
  <r>
    <x v="12"/>
    <x v="0"/>
    <s v="225, 94, 94"/>
    <n v="4.2727272727272725"/>
    <m/>
    <n v="42.72727272727273"/>
    <m/>
    <m/>
    <m/>
    <m/>
    <s v="No"/>
    <n v="17"/>
    <m/>
    <m/>
    <n v="0"/>
    <n v="0"/>
    <x v="14"/>
    <s v="It's called intelligence but you wouldn't know anything about intelligence."/>
    <n v="0"/>
    <m/>
    <n v="3"/>
    <s v="1"/>
    <s v="1"/>
    <n v="2"/>
    <n v="20"/>
    <n v="0"/>
    <n v="0"/>
    <n v="0"/>
    <n v="0"/>
    <n v="8"/>
    <n v="80"/>
    <n v="10"/>
  </r>
  <r>
    <x v="12"/>
    <x v="0"/>
    <s v="225, 94, 94"/>
    <n v="4.2727272727272725"/>
    <m/>
    <n v="42.72727272727273"/>
    <m/>
    <m/>
    <m/>
    <m/>
    <s v="No"/>
    <n v="18"/>
    <m/>
    <m/>
    <n v="0"/>
    <n v="0"/>
    <x v="15"/>
    <s v="haha cool, was worried you were in university and done no research yet lol"/>
    <n v="0"/>
    <m/>
    <n v="3"/>
    <s v="1"/>
    <s v="1"/>
    <n v="1"/>
    <n v="7.142857142857143"/>
    <n v="1"/>
    <n v="7.142857142857143"/>
    <n v="0"/>
    <n v="0"/>
    <n v="12"/>
    <n v="85.71428571428571"/>
    <n v="14"/>
  </r>
  <r>
    <x v="13"/>
    <x v="0"/>
    <s v="192, 192, 192"/>
    <n v="3"/>
    <m/>
    <n v="50"/>
    <m/>
    <m/>
    <m/>
    <m/>
    <s v="No"/>
    <n v="19"/>
    <m/>
    <m/>
    <n v="0"/>
    <n v="0"/>
    <x v="16"/>
    <s v="He doesn't go to college to learn this stuff, he goes to college for a degree."/>
    <n v="0"/>
    <m/>
    <n v="1"/>
    <s v="1"/>
    <s v="1"/>
    <n v="0"/>
    <n v="0"/>
    <n v="0"/>
    <n v="0"/>
    <n v="0"/>
    <n v="0"/>
    <n v="16"/>
    <n v="100"/>
    <n v="16"/>
  </r>
  <r>
    <x v="14"/>
    <x v="0"/>
    <s v="192, 192, 192"/>
    <n v="3"/>
    <m/>
    <n v="50"/>
    <m/>
    <m/>
    <m/>
    <m/>
    <s v="No"/>
    <n v="20"/>
    <m/>
    <m/>
    <n v="0"/>
    <n v="0"/>
    <x v="17"/>
    <s v="&quot;social networks&quot; in the title is fairly misleading ; this is so much more interesting than facebook or myspace and Im glad I started to watch the video despite my hesitation. This is fascinating."/>
    <n v="0"/>
    <m/>
    <n v="1"/>
    <s v="1"/>
    <s v="1"/>
    <n v="4"/>
    <n v="12.121212121212121"/>
    <n v="1"/>
    <n v="3.0303030303030303"/>
    <n v="0"/>
    <n v="0"/>
    <n v="28"/>
    <n v="84.84848484848484"/>
    <n v="33"/>
  </r>
  <r>
    <x v="15"/>
    <x v="0"/>
    <s v="192, 192, 192"/>
    <n v="3"/>
    <m/>
    <n v="50"/>
    <m/>
    <m/>
    <m/>
    <m/>
    <s v="No"/>
    <n v="21"/>
    <m/>
    <m/>
    <n v="0"/>
    <n v="0"/>
    <x v="18"/>
    <s v="Fat people prefers to hang out with fat people."/>
    <n v="0"/>
    <m/>
    <n v="1"/>
    <s v="1"/>
    <s v="1"/>
    <n v="1"/>
    <n v="11.11111111111111"/>
    <n v="3"/>
    <n v="33.333333333333336"/>
    <n v="0"/>
    <n v="0"/>
    <n v="5"/>
    <n v="55.55555555555556"/>
    <n v="9"/>
  </r>
  <r>
    <x v="16"/>
    <x v="0"/>
    <s v="192, 192, 192"/>
    <n v="3"/>
    <m/>
    <n v="50"/>
    <m/>
    <m/>
    <m/>
    <m/>
    <s v="No"/>
    <n v="22"/>
    <m/>
    <m/>
    <n v="0"/>
    <n v="0"/>
    <x v="19"/>
    <s v="Big Think has been going balls deep lately."/>
    <n v="0"/>
    <m/>
    <n v="1"/>
    <s v="1"/>
    <s v="1"/>
    <n v="0"/>
    <n v="0"/>
    <n v="0"/>
    <n v="0"/>
    <n v="0"/>
    <n v="0"/>
    <n v="8"/>
    <n v="100"/>
    <n v="8"/>
  </r>
  <r>
    <x v="17"/>
    <x v="0"/>
    <s v="225, 94, 94"/>
    <n v="4.2727272727272725"/>
    <m/>
    <n v="42.72727272727273"/>
    <m/>
    <m/>
    <m/>
    <m/>
    <s v="No"/>
    <n v="23"/>
    <m/>
    <m/>
    <n v="0"/>
    <n v="0"/>
    <x v="20"/>
    <s v="Don't be mad that you know the material that's in the video already. Be mad that you pay for college to learn this stuff when the information is free through many forms of media lol"/>
    <n v="0"/>
    <m/>
    <n v="3"/>
    <s v="1"/>
    <s v="1"/>
    <n v="1"/>
    <n v="2.857142857142857"/>
    <n v="2"/>
    <n v="5.714285714285714"/>
    <n v="0"/>
    <n v="0"/>
    <n v="32"/>
    <n v="91.42857142857143"/>
    <n v="35"/>
  </r>
  <r>
    <x v="17"/>
    <x v="0"/>
    <s v="225, 94, 94"/>
    <n v="4.2727272727272725"/>
    <m/>
    <n v="42.72727272727273"/>
    <m/>
    <m/>
    <m/>
    <m/>
    <s v="No"/>
    <n v="24"/>
    <m/>
    <m/>
    <n v="0"/>
    <n v="0"/>
    <x v="21"/>
    <s v="And you see, that's the problem these days. I'm not saying getting a degree is bad or anything, but alot of people join a college now adays, not because they want to learn, but because they want a better job and earn money. Many of the people I talk to, especially in the medical field, say they wanted to take the courses in hopes of a job that pays big money. They don't want to be nurses, doctors or even lawyers to help people. It's all about the pay check. Sure, youtube won't get you a degree."/>
    <n v="0"/>
    <m/>
    <n v="3"/>
    <s v="1"/>
    <s v="1"/>
    <n v="1"/>
    <n v="1.0309278350515463"/>
    <n v="2"/>
    <n v="2.0618556701030926"/>
    <n v="0"/>
    <n v="0"/>
    <n v="94"/>
    <n v="96.90721649484536"/>
    <n v="97"/>
  </r>
  <r>
    <x v="17"/>
    <x v="0"/>
    <s v="225, 94, 94"/>
    <n v="4.2727272727272725"/>
    <m/>
    <n v="42.72727272727273"/>
    <m/>
    <m/>
    <m/>
    <m/>
    <s v="No"/>
    <n v="25"/>
    <m/>
    <m/>
    <n v="0"/>
    <n v="0"/>
    <x v="22"/>
    <s v="But the idea of why a college exist has changed dramatically over the years. Go to college to get a degree, not to learn about things you love or better yourself. You NEED that degree. But that's just my perspective. Cheers!"/>
    <n v="0"/>
    <m/>
    <n v="3"/>
    <s v="1"/>
    <s v="1"/>
    <n v="2"/>
    <n v="4.878048780487805"/>
    <n v="0"/>
    <n v="0"/>
    <n v="0"/>
    <n v="0"/>
    <n v="39"/>
    <n v="95.1219512195122"/>
    <n v="41"/>
  </r>
  <r>
    <x v="18"/>
    <x v="0"/>
    <s v="192, 192, 192"/>
    <n v="3"/>
    <m/>
    <n v="50"/>
    <m/>
    <m/>
    <m/>
    <m/>
    <s v="No"/>
    <n v="26"/>
    <m/>
    <m/>
    <n v="0"/>
    <n v="0"/>
    <x v="23"/>
    <s v="I love watching each video you put out and learning new shit."/>
    <n v="0"/>
    <m/>
    <n v="1"/>
    <s v="1"/>
    <s v="1"/>
    <n v="1"/>
    <n v="8.333333333333334"/>
    <n v="1"/>
    <n v="8.333333333333334"/>
    <n v="0"/>
    <n v="0"/>
    <n v="10"/>
    <n v="83.33333333333333"/>
    <n v="12"/>
  </r>
  <r>
    <x v="19"/>
    <x v="0"/>
    <s v="208, 143, 143"/>
    <n v="3.6363636363636362"/>
    <m/>
    <n v="46.36363636363637"/>
    <m/>
    <m/>
    <m/>
    <m/>
    <s v="No"/>
    <n v="27"/>
    <m/>
    <m/>
    <n v="0"/>
    <n v="0"/>
    <x v="24"/>
    <s v="Collective responsibility is BULLSHIT. It's just an excuse for controlling people."/>
    <n v="0"/>
    <m/>
    <n v="2"/>
    <s v="1"/>
    <s v="1"/>
    <n v="0"/>
    <n v="0"/>
    <n v="2"/>
    <n v="18.181818181818183"/>
    <n v="0"/>
    <n v="0"/>
    <n v="9"/>
    <n v="81.81818181818181"/>
    <n v="11"/>
  </r>
  <r>
    <x v="19"/>
    <x v="0"/>
    <s v="208, 143, 143"/>
    <n v="3.6363636363636362"/>
    <m/>
    <n v="46.36363636363637"/>
    <m/>
    <m/>
    <m/>
    <m/>
    <s v="No"/>
    <n v="28"/>
    <m/>
    <m/>
    <n v="0"/>
    <n v="0"/>
    <x v="25"/>
    <s v="Individuality is the basis for a moral society. Collectivism is wrong."/>
    <n v="0"/>
    <m/>
    <n v="2"/>
    <s v="1"/>
    <s v="1"/>
    <n v="0"/>
    <n v="0"/>
    <n v="1"/>
    <n v="9.090909090909092"/>
    <n v="0"/>
    <n v="0"/>
    <n v="10"/>
    <n v="90.9090909090909"/>
    <n v="11"/>
  </r>
  <r>
    <x v="20"/>
    <x v="0"/>
    <s v="208, 143, 143"/>
    <n v="3.6363636363636362"/>
    <m/>
    <n v="46.36363636363637"/>
    <m/>
    <m/>
    <m/>
    <m/>
    <s v="No"/>
    <n v="29"/>
    <m/>
    <m/>
    <n v="0"/>
    <n v="0"/>
    <x v="26"/>
    <s v="This is why bullying should not be taken away from us. When we see our friends get fat we need to make fun of them so they won't kill themselves over being depressed about it."/>
    <n v="0"/>
    <m/>
    <n v="2"/>
    <s v="1"/>
    <s v="1"/>
    <n v="1"/>
    <n v="2.857142857142857"/>
    <n v="4"/>
    <n v="11.428571428571429"/>
    <n v="0"/>
    <n v="0"/>
    <n v="30"/>
    <n v="85.71428571428571"/>
    <n v="35"/>
  </r>
  <r>
    <x v="20"/>
    <x v="0"/>
    <s v="208, 143, 143"/>
    <n v="3.6363636363636362"/>
    <m/>
    <n v="46.36363636363637"/>
    <m/>
    <m/>
    <m/>
    <m/>
    <s v="No"/>
    <n v="30"/>
    <m/>
    <m/>
    <n v="0"/>
    <n v="0"/>
    <x v="27"/>
    <s v="If you find yourself grouped with the large yellow dots you will be sent to camp and it won't be fat camp."/>
    <n v="0"/>
    <m/>
    <n v="2"/>
    <s v="1"/>
    <s v="1"/>
    <n v="0"/>
    <n v="0"/>
    <n v="1"/>
    <n v="4.545454545454546"/>
    <n v="0"/>
    <n v="0"/>
    <n v="21"/>
    <n v="95.45454545454545"/>
    <n v="22"/>
  </r>
  <r>
    <x v="21"/>
    <x v="0"/>
    <s v="192, 192, 192"/>
    <n v="3"/>
    <m/>
    <n v="50"/>
    <m/>
    <m/>
    <m/>
    <m/>
    <s v="No"/>
    <n v="31"/>
    <m/>
    <m/>
    <n v="0"/>
    <n v="0"/>
    <x v="28"/>
    <s v="oh you crazy people"/>
    <n v="0"/>
    <m/>
    <n v="1"/>
    <s v="1"/>
    <s v="1"/>
    <n v="0"/>
    <n v="0"/>
    <n v="1"/>
    <n v="25"/>
    <n v="0"/>
    <n v="0"/>
    <n v="3"/>
    <n v="75"/>
    <n v="4"/>
  </r>
  <r>
    <x v="22"/>
    <x v="0"/>
    <s v="192, 192, 192"/>
    <n v="3"/>
    <m/>
    <n v="50"/>
    <m/>
    <m/>
    <m/>
    <m/>
    <s v="No"/>
    <n v="32"/>
    <m/>
    <m/>
    <n v="0"/>
    <n v="0"/>
    <x v="29"/>
    <s v="Great, now I have something good to watch."/>
    <n v="0"/>
    <m/>
    <n v="1"/>
    <s v="1"/>
    <s v="1"/>
    <n v="2"/>
    <n v="25"/>
    <n v="0"/>
    <n v="0"/>
    <n v="0"/>
    <n v="0"/>
    <n v="6"/>
    <n v="75"/>
    <n v="8"/>
  </r>
  <r>
    <x v="23"/>
    <x v="0"/>
    <s v="192, 192, 192"/>
    <n v="3"/>
    <m/>
    <n v="50"/>
    <m/>
    <m/>
    <m/>
    <m/>
    <s v="No"/>
    <n v="33"/>
    <m/>
    <m/>
    <n v="0"/>
    <n v="0"/>
    <x v="30"/>
    <s v="like Christians?"/>
    <n v="0"/>
    <m/>
    <n v="1"/>
    <s v="1"/>
    <s v="1"/>
    <n v="1"/>
    <n v="50"/>
    <n v="0"/>
    <n v="0"/>
    <n v="0"/>
    <n v="0"/>
    <n v="1"/>
    <n v="50"/>
    <n v="2"/>
  </r>
  <r>
    <x v="24"/>
    <x v="0"/>
    <s v="192, 192, 192"/>
    <n v="3"/>
    <m/>
    <n v="50"/>
    <m/>
    <m/>
    <m/>
    <m/>
    <s v="No"/>
    <n v="34"/>
    <m/>
    <m/>
    <n v="0"/>
    <n v="0"/>
    <x v="31"/>
    <s v="I just clicked on the title to 'dislike' it. Why do SOME people assume EVERBODY follows others. I DON'T."/>
    <n v="0"/>
    <m/>
    <n v="1"/>
    <s v="1"/>
    <s v="1"/>
    <n v="0"/>
    <n v="0"/>
    <n v="0"/>
    <n v="0"/>
    <n v="0"/>
    <n v="0"/>
    <n v="19"/>
    <n v="100"/>
    <n v="19"/>
  </r>
  <r>
    <x v="25"/>
    <x v="0"/>
    <s v="192, 192, 192"/>
    <n v="3"/>
    <m/>
    <n v="50"/>
    <m/>
    <m/>
    <m/>
    <m/>
    <s v="No"/>
    <n v="35"/>
    <m/>
    <m/>
    <n v="0"/>
    <n v="0"/>
    <x v="32"/>
    <s v="I love these hour long lectures, they're just as long as a TV show and more informative too! ^.^"/>
    <n v="0"/>
    <m/>
    <n v="1"/>
    <s v="1"/>
    <s v="1"/>
    <n v="1"/>
    <n v="5.555555555555555"/>
    <n v="0"/>
    <n v="0"/>
    <n v="0"/>
    <n v="0"/>
    <n v="17"/>
    <n v="94.44444444444444"/>
    <n v="18"/>
  </r>
  <r>
    <x v="26"/>
    <x v="0"/>
    <s v="192, 192, 192"/>
    <n v="3"/>
    <m/>
    <n v="50"/>
    <m/>
    <m/>
    <m/>
    <m/>
    <s v="No"/>
    <n v="36"/>
    <m/>
    <m/>
    <n v="0"/>
    <n v="0"/>
    <x v="33"/>
    <s v="I'm going to study study Sociology next year and this has only increased my interest. Thank you very much, Bigthink!"/>
    <n v="0"/>
    <m/>
    <n v="1"/>
    <s v="1"/>
    <s v="1"/>
    <n v="1"/>
    <n v="5"/>
    <n v="0"/>
    <n v="0"/>
    <n v="0"/>
    <n v="0"/>
    <n v="19"/>
    <n v="95"/>
    <n v="20"/>
  </r>
  <r>
    <x v="27"/>
    <x v="0"/>
    <s v="192, 192, 192"/>
    <n v="3"/>
    <m/>
    <n v="50"/>
    <m/>
    <m/>
    <m/>
    <m/>
    <s v="No"/>
    <n v="37"/>
    <m/>
    <m/>
    <n v="0"/>
    <n v="0"/>
    <x v="34"/>
    <s v="Epic 1 hour video I've watched from start to end. Amazing."/>
    <n v="0"/>
    <m/>
    <n v="1"/>
    <s v="1"/>
    <s v="1"/>
    <n v="1"/>
    <n v="9.090909090909092"/>
    <n v="0"/>
    <n v="0"/>
    <n v="0"/>
    <n v="0"/>
    <n v="10"/>
    <n v="90.9090909090909"/>
    <n v="11"/>
  </r>
  <r>
    <x v="28"/>
    <x v="0"/>
    <s v="192, 192, 192"/>
    <n v="3"/>
    <m/>
    <n v="50"/>
    <m/>
    <m/>
    <m/>
    <m/>
    <s v="No"/>
    <n v="38"/>
    <m/>
    <m/>
    <n v="0"/>
    <n v="0"/>
    <x v="35"/>
    <s v="lol What a rebel. Ahem: Look out guys, we've got a bad-ass over here!"/>
    <n v="0"/>
    <m/>
    <n v="1"/>
    <s v="1"/>
    <s v="1"/>
    <n v="0"/>
    <n v="0"/>
    <n v="1"/>
    <n v="6.666666666666667"/>
    <n v="0"/>
    <n v="0"/>
    <n v="14"/>
    <n v="93.33333333333333"/>
    <n v="15"/>
  </r>
  <r>
    <x v="29"/>
    <x v="0"/>
    <s v="192, 192, 192"/>
    <n v="3"/>
    <m/>
    <n v="50"/>
    <m/>
    <m/>
    <m/>
    <m/>
    <s v="No"/>
    <n v="39"/>
    <m/>
    <m/>
    <n v="0"/>
    <n v="0"/>
    <x v="36"/>
    <s v="In the words of George Carlin: &quot;Adam Smith's invisible hand, sometimes, extends the middle digit.&quot;"/>
    <n v="0"/>
    <m/>
    <n v="1"/>
    <s v="1"/>
    <s v="1"/>
    <n v="0"/>
    <n v="0"/>
    <n v="1"/>
    <n v="6.666666666666667"/>
    <n v="0"/>
    <n v="0"/>
    <n v="14"/>
    <n v="93.33333333333333"/>
    <n v="15"/>
  </r>
  <r>
    <x v="30"/>
    <x v="0"/>
    <s v="192, 192, 192"/>
    <n v="3"/>
    <m/>
    <n v="50"/>
    <m/>
    <m/>
    <m/>
    <m/>
    <s v="No"/>
    <n v="40"/>
    <m/>
    <m/>
    <n v="0"/>
    <n v="0"/>
    <x v="37"/>
    <s v="haha, owned :P"/>
    <n v="0"/>
    <m/>
    <n v="1"/>
    <s v="1"/>
    <s v="1"/>
    <n v="0"/>
    <n v="0"/>
    <n v="0"/>
    <n v="0"/>
    <n v="0"/>
    <n v="0"/>
    <n v="3"/>
    <n v="100"/>
    <n v="3"/>
  </r>
  <r>
    <x v="31"/>
    <x v="0"/>
    <s v="192, 192, 192"/>
    <n v="3"/>
    <m/>
    <n v="50"/>
    <m/>
    <m/>
    <m/>
    <m/>
    <s v="No"/>
    <n v="41"/>
    <m/>
    <m/>
    <n v="0"/>
    <n v="0"/>
    <x v="38"/>
    <s v="big think is the best shit ever yo!!!!!!!!!!!!!!! all i do is burn 1 and watch lol"/>
    <n v="0"/>
    <m/>
    <n v="1"/>
    <s v="1"/>
    <s v="1"/>
    <n v="1"/>
    <n v="5.882352941176471"/>
    <n v="2"/>
    <n v="11.764705882352942"/>
    <n v="0"/>
    <n v="0"/>
    <n v="14"/>
    <n v="82.3529411764706"/>
    <n v="17"/>
  </r>
  <r>
    <x v="32"/>
    <x v="0"/>
    <s v="192, 192, 192"/>
    <n v="3"/>
    <m/>
    <n v="50"/>
    <m/>
    <m/>
    <m/>
    <m/>
    <s v="No"/>
    <n v="42"/>
    <m/>
    <m/>
    <n v="0"/>
    <n v="0"/>
    <x v="39"/>
    <s v="you are right! I wonder why is this marked as spam? maybe some sociology and psychological youtuber behavior involved?"/>
    <n v="0"/>
    <m/>
    <n v="1"/>
    <s v="1"/>
    <s v="1"/>
    <n v="2"/>
    <n v="10.526315789473685"/>
    <n v="0"/>
    <n v="0"/>
    <n v="0"/>
    <n v="0"/>
    <n v="17"/>
    <n v="89.47368421052632"/>
    <n v="19"/>
  </r>
  <r>
    <x v="33"/>
    <x v="0"/>
    <s v="192, 192, 192"/>
    <n v="3"/>
    <m/>
    <n v="50"/>
    <m/>
    <m/>
    <m/>
    <m/>
    <s v="No"/>
    <n v="43"/>
    <m/>
    <m/>
    <n v="0"/>
    <n v="0"/>
    <x v="40"/>
    <s v="I think that he's mad because he's in the wrong field of study :p"/>
    <n v="0"/>
    <m/>
    <n v="1"/>
    <s v="1"/>
    <s v="1"/>
    <n v="0"/>
    <n v="0"/>
    <n v="2"/>
    <n v="14.285714285714286"/>
    <n v="0"/>
    <n v="0"/>
    <n v="12"/>
    <n v="85.71428571428571"/>
    <n v="14"/>
  </r>
  <r>
    <x v="34"/>
    <x v="0"/>
    <s v="225, 94, 94"/>
    <n v="4.2727272727272725"/>
    <m/>
    <n v="42.72727272727273"/>
    <m/>
    <m/>
    <m/>
    <m/>
    <s v="No"/>
    <n v="44"/>
    <m/>
    <m/>
    <n v="0"/>
    <n v="0"/>
    <x v="41"/>
    <s v="I don´t smoke becuase i imitate people...I smoke because i get to know the product because of society and was available, and then i was sick of my life and take this little path. I would never try drugs or become fat because my friends are fat, is so stupid ^_^. And i probably have few to none friend just cause i don´t like what i get on the friend market :P"/>
    <n v="0"/>
    <m/>
    <n v="3"/>
    <s v="1"/>
    <s v="1"/>
    <n v="2"/>
    <n v="2.6666666666666665"/>
    <n v="6"/>
    <n v="8"/>
    <n v="0"/>
    <n v="0"/>
    <n v="67"/>
    <n v="89.33333333333333"/>
    <n v="75"/>
  </r>
  <r>
    <x v="34"/>
    <x v="0"/>
    <s v="225, 94, 94"/>
    <n v="4.2727272727272725"/>
    <m/>
    <n v="42.72727272727273"/>
    <m/>
    <m/>
    <m/>
    <m/>
    <s v="No"/>
    <n v="45"/>
    <m/>
    <m/>
    <n v="0"/>
    <n v="0"/>
    <x v="42"/>
    <s v="Almost sound like that movie Good Will Hunting ^_^ I love that dude thoughts and perspective about the world."/>
    <n v="0"/>
    <m/>
    <n v="3"/>
    <s v="1"/>
    <s v="1"/>
    <n v="3"/>
    <n v="15.789473684210526"/>
    <n v="0"/>
    <n v="0"/>
    <n v="0"/>
    <n v="0"/>
    <n v="16"/>
    <n v="84.21052631578948"/>
    <n v="19"/>
  </r>
  <r>
    <x v="34"/>
    <x v="0"/>
    <s v="225, 94, 94"/>
    <n v="4.2727272727272725"/>
    <m/>
    <n v="42.72727272727273"/>
    <m/>
    <m/>
    <m/>
    <m/>
    <s v="No"/>
    <n v="46"/>
    <m/>
    <m/>
    <n v="0"/>
    <n v="0"/>
    <x v="43"/>
    <s v="We need to nuke that social network for the greater good..."/>
    <n v="0"/>
    <m/>
    <n v="3"/>
    <s v="1"/>
    <s v="1"/>
    <n v="1"/>
    <n v="9.090909090909092"/>
    <n v="0"/>
    <n v="0"/>
    <n v="0"/>
    <n v="0"/>
    <n v="10"/>
    <n v="90.9090909090909"/>
    <n v="11"/>
  </r>
  <r>
    <x v="35"/>
    <x v="0"/>
    <s v="192, 192, 192"/>
    <n v="3"/>
    <m/>
    <n v="50"/>
    <m/>
    <m/>
    <m/>
    <m/>
    <s v="No"/>
    <n v="47"/>
    <m/>
    <m/>
    <n v="0"/>
    <n v="0"/>
    <x v="44"/>
    <s v="They may have paid for college for that degree, not just to learn."/>
    <n v="0"/>
    <m/>
    <n v="1"/>
    <s v="1"/>
    <s v="1"/>
    <n v="0"/>
    <n v="0"/>
    <n v="0"/>
    <n v="0"/>
    <n v="0"/>
    <n v="0"/>
    <n v="13"/>
    <n v="100"/>
    <n v="13"/>
  </r>
  <r>
    <x v="36"/>
    <x v="0"/>
    <s v="192, 192, 192"/>
    <n v="3"/>
    <m/>
    <n v="50"/>
    <m/>
    <m/>
    <m/>
    <m/>
    <s v="No"/>
    <n v="48"/>
    <m/>
    <m/>
    <n v="0"/>
    <n v="0"/>
    <x v="45"/>
    <s v="Something seems to be odd with the subtitles"/>
    <n v="0"/>
    <m/>
    <n v="1"/>
    <s v="1"/>
    <s v="1"/>
    <n v="0"/>
    <n v="0"/>
    <n v="1"/>
    <n v="12.5"/>
    <n v="0"/>
    <n v="0"/>
    <n v="7"/>
    <n v="87.5"/>
    <n v="8"/>
  </r>
  <r>
    <x v="37"/>
    <x v="0"/>
    <s v="192, 192, 192"/>
    <n v="3"/>
    <m/>
    <n v="50"/>
    <m/>
    <m/>
    <m/>
    <m/>
    <s v="No"/>
    <n v="49"/>
    <m/>
    <m/>
    <n v="0"/>
    <n v="0"/>
    <x v="46"/>
    <s v="DAMMIT! I already speak english, so these words are all familiar &gt;:("/>
    <n v="0"/>
    <m/>
    <n v="1"/>
    <s v="1"/>
    <s v="1"/>
    <n v="0"/>
    <n v="0"/>
    <n v="0"/>
    <n v="0"/>
    <n v="0"/>
    <n v="0"/>
    <n v="11"/>
    <n v="100"/>
    <n v="11"/>
  </r>
  <r>
    <x v="38"/>
    <x v="0"/>
    <s v="192, 192, 192"/>
    <n v="3"/>
    <m/>
    <n v="50"/>
    <m/>
    <m/>
    <m/>
    <m/>
    <s v="No"/>
    <n v="50"/>
    <m/>
    <m/>
    <n v="0"/>
    <n v="0"/>
    <x v="47"/>
    <s v="I have a sudden compulsion to go get muffins and beer now..."/>
    <n v="0"/>
    <m/>
    <n v="1"/>
    <s v="1"/>
    <s v="1"/>
    <n v="0"/>
    <n v="0"/>
    <n v="1"/>
    <n v="8.333333333333334"/>
    <n v="0"/>
    <n v="0"/>
    <n v="11"/>
    <n v="91.66666666666667"/>
    <n v="12"/>
  </r>
  <r>
    <x v="39"/>
    <x v="0"/>
    <s v="192, 192, 192"/>
    <n v="3"/>
    <m/>
    <n v="50"/>
    <m/>
    <m/>
    <m/>
    <m/>
    <s v="No"/>
    <n v="51"/>
    <m/>
    <m/>
    <n v="0"/>
    <n v="0"/>
    <x v="48"/>
    <s v="Παμε ρε ελλαδαρααααα"/>
    <n v="0"/>
    <m/>
    <n v="1"/>
    <s v="1"/>
    <s v="1"/>
    <n v="0"/>
    <n v="0"/>
    <n v="0"/>
    <n v="0"/>
    <n v="0"/>
    <n v="0"/>
    <n v="3"/>
    <n v="100"/>
    <n v="3"/>
  </r>
  <r>
    <x v="40"/>
    <x v="0"/>
    <s v="192, 192, 192"/>
    <n v="3"/>
    <m/>
    <n v="50"/>
    <m/>
    <m/>
    <m/>
    <m/>
    <s v="No"/>
    <n v="52"/>
    <m/>
    <m/>
    <n v="0"/>
    <n v="0"/>
    <x v="49"/>
    <s v="University's do an excellent job of teaching these skills... the problem comes from students who dont engage...our prof's are better than ever but students dont care to learn.. usually because they are attending for the wrong reasons."/>
    <n v="0"/>
    <m/>
    <n v="1"/>
    <s v="1"/>
    <s v="1"/>
    <n v="2"/>
    <n v="5.2631578947368425"/>
    <n v="2"/>
    <n v="5.2631578947368425"/>
    <n v="0"/>
    <n v="0"/>
    <n v="34"/>
    <n v="89.47368421052632"/>
    <n v="38"/>
  </r>
  <r>
    <x v="41"/>
    <x v="0"/>
    <s v="192, 192, 192"/>
    <n v="3"/>
    <m/>
    <n v="50"/>
    <m/>
    <m/>
    <m/>
    <m/>
    <s v="No"/>
    <n v="53"/>
    <m/>
    <m/>
    <n v="0"/>
    <n v="0"/>
    <x v="50"/>
    <s v="go to MIT Opencourseware homepage, section Engineering*"/>
    <n v="0"/>
    <m/>
    <n v="1"/>
    <s v="1"/>
    <s v="1"/>
    <n v="0"/>
    <n v="0"/>
    <n v="0"/>
    <n v="0"/>
    <n v="0"/>
    <n v="0"/>
    <n v="7"/>
    <n v="100"/>
    <n v="7"/>
  </r>
  <r>
    <x v="42"/>
    <x v="0"/>
    <s v="208, 143, 143"/>
    <n v="3.6363636363636362"/>
    <m/>
    <n v="46.36363636363637"/>
    <m/>
    <m/>
    <m/>
    <m/>
    <s v="No"/>
    <n v="54"/>
    <m/>
    <m/>
    <n v="0"/>
    <n v="0"/>
    <x v="51"/>
    <s v="Doesn't it mean socialism is good? Why are fighting it?"/>
    <n v="0"/>
    <m/>
    <n v="2"/>
    <s v="1"/>
    <s v="1"/>
    <n v="1"/>
    <n v="10"/>
    <n v="0"/>
    <n v="0"/>
    <n v="0"/>
    <n v="0"/>
    <n v="9"/>
    <n v="90"/>
    <n v="10"/>
  </r>
  <r>
    <x v="42"/>
    <x v="0"/>
    <s v="208, 143, 143"/>
    <n v="3.6363636363636362"/>
    <m/>
    <n v="46.36363636363637"/>
    <m/>
    <m/>
    <m/>
    <m/>
    <s v="No"/>
    <n v="55"/>
    <m/>
    <m/>
    <n v="0"/>
    <n v="0"/>
    <x v="52"/>
    <s v="Your wireless is selling your information for profit."/>
    <n v="0"/>
    <m/>
    <n v="2"/>
    <s v="1"/>
    <s v="1"/>
    <n v="0"/>
    <n v="0"/>
    <n v="0"/>
    <n v="0"/>
    <n v="0"/>
    <n v="0"/>
    <n v="8"/>
    <n v="100"/>
    <n v="8"/>
  </r>
  <r>
    <x v="43"/>
    <x v="0"/>
    <s v="192, 192, 192"/>
    <n v="3"/>
    <m/>
    <n v="50"/>
    <m/>
    <m/>
    <m/>
    <m/>
    <s v="No"/>
    <n v="56"/>
    <m/>
    <m/>
    <n v="0"/>
    <n v="0"/>
    <x v="53"/>
    <s v="awesome"/>
    <n v="0"/>
    <m/>
    <n v="1"/>
    <s v="1"/>
    <s v="1"/>
    <n v="1"/>
    <n v="100"/>
    <n v="0"/>
    <n v="0"/>
    <n v="0"/>
    <n v="0"/>
    <n v="0"/>
    <n v="0"/>
    <n v="1"/>
  </r>
  <r>
    <x v="44"/>
    <x v="0"/>
    <s v="192, 192, 192"/>
    <n v="3"/>
    <m/>
    <n v="50"/>
    <m/>
    <m/>
    <m/>
    <m/>
    <s v="No"/>
    <n v="57"/>
    <m/>
    <m/>
    <n v="0"/>
    <n v="0"/>
    <x v="54"/>
    <s v="Thank you bigthink for an actual lecture. The sound bites are cool, but this is so much better!"/>
    <n v="0"/>
    <m/>
    <n v="1"/>
    <s v="1"/>
    <s v="1"/>
    <n v="3"/>
    <n v="16.666666666666668"/>
    <n v="0"/>
    <n v="0"/>
    <n v="0"/>
    <n v="0"/>
    <n v="15"/>
    <n v="83.33333333333333"/>
    <n v="18"/>
  </r>
  <r>
    <x v="45"/>
    <x v="0"/>
    <s v="208, 143, 143"/>
    <n v="3.6363636363636362"/>
    <m/>
    <n v="46.36363636363637"/>
    <m/>
    <m/>
    <m/>
    <m/>
    <s v="No"/>
    <n v="58"/>
    <m/>
    <m/>
    <n v="0"/>
    <n v="0"/>
    <x v="55"/>
    <s v="I would happily watch a video like that on the basics of electric engineering. I'm about to get my diploma but it feels like I'm missing something from the big picture."/>
    <n v="0"/>
    <m/>
    <n v="2"/>
    <s v="1"/>
    <s v="1"/>
    <n v="3"/>
    <n v="9.67741935483871"/>
    <n v="0"/>
    <n v="0"/>
    <n v="0"/>
    <n v="0"/>
    <n v="28"/>
    <n v="90.3225806451613"/>
    <n v="31"/>
  </r>
  <r>
    <x v="45"/>
    <x v="0"/>
    <s v="208, 143, 143"/>
    <n v="3.6363636363636362"/>
    <m/>
    <n v="46.36363636363637"/>
    <m/>
    <m/>
    <m/>
    <m/>
    <s v="No"/>
    <n v="59"/>
    <m/>
    <m/>
    <n v="0"/>
    <n v="0"/>
    <x v="56"/>
    <s v="Thanks!"/>
    <n v="0"/>
    <m/>
    <n v="2"/>
    <s v="1"/>
    <s v="1"/>
    <n v="0"/>
    <n v="0"/>
    <n v="0"/>
    <n v="0"/>
    <n v="0"/>
    <n v="0"/>
    <n v="1"/>
    <n v="100"/>
    <n v="1"/>
  </r>
  <r>
    <x v="46"/>
    <x v="0"/>
    <s v="240, 44, 44"/>
    <n v="4.909090909090909"/>
    <m/>
    <n v="39.09090909090909"/>
    <m/>
    <m/>
    <m/>
    <m/>
    <s v="No"/>
    <n v="60"/>
    <m/>
    <m/>
    <n v="0"/>
    <n v="0"/>
    <x v="57"/>
    <s v="I like these BigThink lectures - it's like getting a college lecture for free."/>
    <n v="0"/>
    <m/>
    <n v="4"/>
    <s v="1"/>
    <s v="1"/>
    <n v="3"/>
    <n v="23.076923076923077"/>
    <n v="0"/>
    <n v="0"/>
    <n v="0"/>
    <n v="0"/>
    <n v="10"/>
    <n v="76.92307692307692"/>
    <n v="13"/>
  </r>
  <r>
    <x v="46"/>
    <x v="0"/>
    <s v="240, 44, 44"/>
    <n v="4.909090909090909"/>
    <m/>
    <n v="39.09090909090909"/>
    <m/>
    <m/>
    <m/>
    <m/>
    <s v="No"/>
    <n v="61"/>
    <m/>
    <m/>
    <n v="0"/>
    <n v="0"/>
    <x v="58"/>
    <s v="No, a sphere will distort the connections, particularly at the poles. A torus is the only way to have a flat image wrap around and connect with itself on all sides, evenly. Any 3D artist knows how awkward it can be to wrap a flat image around a sphere. :)"/>
    <n v="0"/>
    <m/>
    <n v="4"/>
    <s v="1"/>
    <s v="1"/>
    <n v="1"/>
    <n v="2.0408163265306123"/>
    <n v="2"/>
    <n v="4.081632653061225"/>
    <n v="0"/>
    <n v="0"/>
    <n v="46"/>
    <n v="93.87755102040816"/>
    <n v="49"/>
  </r>
  <r>
    <x v="46"/>
    <x v="0"/>
    <s v="240, 44, 44"/>
    <n v="4.909090909090909"/>
    <m/>
    <n v="39.09090909090909"/>
    <m/>
    <m/>
    <m/>
    <m/>
    <s v="No"/>
    <n v="62"/>
    <m/>
    <m/>
    <n v="0"/>
    <n v="0"/>
    <x v="59"/>
    <s v="Both a sphere and a torus will distort the image, yes, but this isn't about one being more or less distorted once mapped on the surface - the question is, which one can transition from a logical 2D grid onto a 3D surface efficiently? Peel off the surface of a globe, then lay it flat - it will distort into an odd shape and the connections will be severed. Peel off the surface of a torus and lay it flat and it will be slightly distorted, but the logical grid of connections will be intact."/>
    <n v="0"/>
    <m/>
    <n v="4"/>
    <s v="1"/>
    <s v="1"/>
    <n v="3"/>
    <n v="3.225806451612903"/>
    <n v="5"/>
    <n v="5.376344086021505"/>
    <n v="0"/>
    <n v="0"/>
    <n v="85"/>
    <n v="91.39784946236558"/>
    <n v="93"/>
  </r>
  <r>
    <x v="46"/>
    <x v="0"/>
    <s v="240, 44, 44"/>
    <n v="4.909090909090909"/>
    <m/>
    <n v="39.09090909090909"/>
    <m/>
    <m/>
    <m/>
    <m/>
    <s v="No"/>
    <n v="63"/>
    <m/>
    <m/>
    <n v="0"/>
    <n v="0"/>
    <x v="60"/>
    <s v="Yes, to properly understand his point you need to understand how information is displayed. He specifically makes it a point to display the information rationally, in two dimensions, then he explains how to visualize that in three dimensions. His point is the point, as it were."/>
    <n v="0"/>
    <m/>
    <n v="4"/>
    <s v="1"/>
    <s v="1"/>
    <n v="1"/>
    <n v="2.1739130434782608"/>
    <n v="0"/>
    <n v="0"/>
    <n v="0"/>
    <n v="0"/>
    <n v="45"/>
    <n v="97.82608695652173"/>
    <n v="46"/>
  </r>
  <r>
    <x v="47"/>
    <x v="0"/>
    <s v="192, 192, 192"/>
    <n v="3"/>
    <m/>
    <n v="50"/>
    <m/>
    <m/>
    <m/>
    <m/>
    <s v="No"/>
    <n v="64"/>
    <m/>
    <m/>
    <n v="0"/>
    <n v="0"/>
    <x v="61"/>
    <s v="I am learning so much from this channel; new ideas, new ways to approach ideas."/>
    <n v="0"/>
    <m/>
    <n v="1"/>
    <s v="1"/>
    <s v="1"/>
    <n v="0"/>
    <n v="0"/>
    <n v="0"/>
    <n v="0"/>
    <n v="0"/>
    <n v="0"/>
    <n v="15"/>
    <n v="100"/>
    <n v="15"/>
  </r>
  <r>
    <x v="48"/>
    <x v="0"/>
    <s v="192, 192, 192"/>
    <n v="3"/>
    <m/>
    <n v="50"/>
    <m/>
    <m/>
    <m/>
    <m/>
    <s v="No"/>
    <n v="65"/>
    <m/>
    <m/>
    <n v="0"/>
    <n v="0"/>
    <x v="62"/>
    <s v="You gotta do a video like this about argumentation skills."/>
    <n v="0"/>
    <m/>
    <n v="1"/>
    <s v="1"/>
    <s v="1"/>
    <n v="1"/>
    <n v="10"/>
    <n v="0"/>
    <n v="0"/>
    <n v="0"/>
    <n v="0"/>
    <n v="9"/>
    <n v="90"/>
    <n v="10"/>
  </r>
  <r>
    <x v="49"/>
    <x v="0"/>
    <s v="192, 192, 192"/>
    <n v="3"/>
    <m/>
    <n v="50"/>
    <m/>
    <m/>
    <m/>
    <m/>
    <s v="No"/>
    <n v="66"/>
    <m/>
    <m/>
    <n v="0"/>
    <n v="0"/>
    <x v="63"/>
    <s v="When will these sociological facts propagate through to the political systems worldwide?"/>
    <n v="0"/>
    <m/>
    <n v="1"/>
    <s v="1"/>
    <s v="1"/>
    <n v="0"/>
    <n v="0"/>
    <n v="0"/>
    <n v="0"/>
    <n v="0"/>
    <n v="0"/>
    <n v="12"/>
    <n v="100"/>
    <n v="12"/>
  </r>
  <r>
    <x v="50"/>
    <x v="0"/>
    <s v="192, 192, 192"/>
    <n v="3"/>
    <m/>
    <n v="50"/>
    <m/>
    <m/>
    <m/>
    <m/>
    <s v="No"/>
    <n v="67"/>
    <m/>
    <m/>
    <n v="0"/>
    <n v="1"/>
    <x v="64"/>
    <s v="This stuff is incredible."/>
    <n v="0"/>
    <m/>
    <n v="1"/>
    <s v="1"/>
    <s v="1"/>
    <n v="1"/>
    <n v="25"/>
    <n v="0"/>
    <n v="0"/>
    <n v="0"/>
    <n v="0"/>
    <n v="3"/>
    <n v="75"/>
    <n v="4"/>
  </r>
  <r>
    <x v="51"/>
    <x v="0"/>
    <s v="192, 192, 192"/>
    <n v="3"/>
    <m/>
    <n v="50"/>
    <m/>
    <m/>
    <m/>
    <m/>
    <s v="No"/>
    <n v="68"/>
    <m/>
    <m/>
    <n v="0"/>
    <n v="0"/>
    <x v="65"/>
    <s v="keep making these, Ill keep sharing them."/>
    <n v="0"/>
    <m/>
    <n v="1"/>
    <s v="1"/>
    <s v="1"/>
    <n v="0"/>
    <n v="0"/>
    <n v="0"/>
    <n v="0"/>
    <n v="0"/>
    <n v="0"/>
    <n v="7"/>
    <n v="100"/>
    <n v="7"/>
  </r>
  <r>
    <x v="52"/>
    <x v="0"/>
    <s v="192, 192, 192"/>
    <n v="3"/>
    <m/>
    <n v="50"/>
    <m/>
    <m/>
    <m/>
    <m/>
    <s v="No"/>
    <n v="69"/>
    <m/>
    <m/>
    <n v="0"/>
    <n v="0"/>
    <x v="66"/>
    <s v="Holy sh*t this is almost an hour long...."/>
    <n v="0"/>
    <m/>
    <n v="1"/>
    <s v="1"/>
    <s v="1"/>
    <n v="1"/>
    <n v="11.11111111111111"/>
    <n v="0"/>
    <n v="0"/>
    <n v="0"/>
    <n v="0"/>
    <n v="8"/>
    <n v="88.88888888888889"/>
    <n v="9"/>
  </r>
  <r>
    <x v="53"/>
    <x v="0"/>
    <s v="225, 94, 94"/>
    <n v="4.2727272727272725"/>
    <m/>
    <n v="42.72727272727273"/>
    <m/>
    <m/>
    <m/>
    <m/>
    <s v="No"/>
    <n v="70"/>
    <m/>
    <m/>
    <n v="0"/>
    <n v="0"/>
    <x v="67"/>
    <s v="Holon (philosophy) en.wikipedia[dot]org/wiki/Holon_%28philosophy%29"/>
    <n v="0"/>
    <m/>
    <n v="3"/>
    <s v="1"/>
    <s v="1"/>
    <n v="0"/>
    <n v="0"/>
    <n v="0"/>
    <n v="0"/>
    <n v="0"/>
    <n v="0"/>
    <n v="10"/>
    <n v="100"/>
    <n v="10"/>
  </r>
  <r>
    <x v="53"/>
    <x v="0"/>
    <s v="225, 94, 94"/>
    <n v="4.2727272727272725"/>
    <m/>
    <n v="42.72727272727273"/>
    <m/>
    <m/>
    <m/>
    <m/>
    <s v="No"/>
    <n v="71"/>
    <m/>
    <m/>
    <n v="0"/>
    <n v="0"/>
    <x v="68"/>
    <s v="Holon"/>
    <n v="0"/>
    <m/>
    <n v="3"/>
    <s v="1"/>
    <s v="1"/>
    <n v="0"/>
    <n v="0"/>
    <n v="0"/>
    <n v="0"/>
    <n v="0"/>
    <n v="0"/>
    <n v="1"/>
    <n v="100"/>
    <n v="1"/>
  </r>
  <r>
    <x v="53"/>
    <x v="0"/>
    <s v="225, 94, 94"/>
    <n v="4.2727272727272725"/>
    <m/>
    <n v="42.72727272727273"/>
    <m/>
    <m/>
    <m/>
    <m/>
    <s v="No"/>
    <n v="72"/>
    <m/>
    <m/>
    <n v="0"/>
    <n v="0"/>
    <x v="69"/>
    <s v="Or he simply seeks to express himself, to voice his opinion or be heard. Also, there is no information without interaction."/>
    <n v="0"/>
    <m/>
    <n v="3"/>
    <s v="1"/>
    <s v="1"/>
    <n v="0"/>
    <n v="0"/>
    <n v="0"/>
    <n v="0"/>
    <n v="0"/>
    <n v="0"/>
    <n v="21"/>
    <n v="100"/>
    <n v="21"/>
  </r>
  <r>
    <x v="54"/>
    <x v="0"/>
    <s v="192, 192, 192"/>
    <n v="3"/>
    <m/>
    <n v="50"/>
    <m/>
    <m/>
    <m/>
    <m/>
    <s v="No"/>
    <n v="73"/>
    <m/>
    <m/>
    <n v="0"/>
    <n v="0"/>
    <x v="70"/>
    <s v="If you think that social and cultural factors don't influence you in one way or another, you are ignorant or stupid. Your pick."/>
    <n v="0"/>
    <m/>
    <n v="1"/>
    <s v="1"/>
    <s v="1"/>
    <n v="0"/>
    <n v="0"/>
    <n v="2"/>
    <n v="8.695652173913043"/>
    <n v="0"/>
    <n v="0"/>
    <n v="21"/>
    <n v="91.30434782608695"/>
    <n v="23"/>
  </r>
  <r>
    <x v="55"/>
    <x v="0"/>
    <s v="192, 192, 192"/>
    <n v="3"/>
    <m/>
    <n v="50"/>
    <m/>
    <m/>
    <m/>
    <m/>
    <s v="No"/>
    <n v="74"/>
    <m/>
    <m/>
    <n v="0"/>
    <n v="0"/>
    <x v="71"/>
    <s v="Watch &quot;Social Pathology&quot; Lecture, by Peter Joseph"/>
    <n v="0"/>
    <m/>
    <n v="1"/>
    <s v="1"/>
    <s v="1"/>
    <n v="0"/>
    <n v="0"/>
    <n v="0"/>
    <n v="0"/>
    <n v="0"/>
    <n v="0"/>
    <n v="7"/>
    <n v="100"/>
    <n v="7"/>
  </r>
  <r>
    <x v="56"/>
    <x v="0"/>
    <s v="192, 192, 192"/>
    <n v="3"/>
    <m/>
    <n v="50"/>
    <m/>
    <m/>
    <m/>
    <m/>
    <s v="No"/>
    <n v="75"/>
    <m/>
    <m/>
    <n v="0"/>
    <n v="0"/>
    <x v="72"/>
    <s v="I hate these things now because i want more ....."/>
    <n v="0"/>
    <m/>
    <n v="1"/>
    <s v="1"/>
    <s v="1"/>
    <n v="0"/>
    <n v="0"/>
    <n v="1"/>
    <n v="11.11111111111111"/>
    <n v="0"/>
    <n v="0"/>
    <n v="8"/>
    <n v="88.88888888888889"/>
    <n v="9"/>
  </r>
  <r>
    <x v="57"/>
    <x v="0"/>
    <s v="192, 192, 192"/>
    <n v="3"/>
    <m/>
    <n v="50"/>
    <m/>
    <m/>
    <m/>
    <m/>
    <s v="No"/>
    <n v="76"/>
    <m/>
    <m/>
    <n v="0"/>
    <n v="0"/>
    <x v="73"/>
    <s v="You make a good point, but what you've said is not always true. Some people like me, don't care what others think, but we care what we think and enjoy communicating that to others sometimes. Therefore, people like me communicate for the joy of communicating regardless of whether my idea is accepted. Here's another example: sometimes I do things that I think are funny to me even though I know some people won't get it, merely for the sake of entertaining myself."/>
    <n v="0"/>
    <m/>
    <n v="1"/>
    <s v="1"/>
    <s v="1"/>
    <n v="6"/>
    <n v="7.317073170731708"/>
    <n v="1"/>
    <n v="1.2195121951219512"/>
    <n v="0"/>
    <n v="0"/>
    <n v="75"/>
    <n v="91.46341463414635"/>
    <n v="82"/>
  </r>
  <r>
    <x v="58"/>
    <x v="0"/>
    <s v="192, 192, 192"/>
    <n v="3"/>
    <m/>
    <n v="50"/>
    <m/>
    <m/>
    <m/>
    <m/>
    <s v="No"/>
    <n v="77"/>
    <m/>
    <m/>
    <n v="0"/>
    <n v="0"/>
    <x v="74"/>
    <s v="You just clicked to dislike it... Does that mean you didn't watch the video? You judged the book by it's cover? How stupid of you."/>
    <n v="0"/>
    <m/>
    <n v="1"/>
    <s v="1"/>
    <s v="1"/>
    <n v="0"/>
    <n v="0"/>
    <n v="2"/>
    <n v="8"/>
    <n v="0"/>
    <n v="0"/>
    <n v="23"/>
    <n v="92"/>
    <n v="25"/>
  </r>
  <r>
    <x v="59"/>
    <x v="0"/>
    <s v="192, 192, 192"/>
    <n v="3"/>
    <m/>
    <n v="50"/>
    <m/>
    <m/>
    <m/>
    <m/>
    <s v="No"/>
    <n v="78"/>
    <m/>
    <m/>
    <n v="0"/>
    <n v="0"/>
    <x v="75"/>
    <s v="Lmaooo, you're probably one of those high school herbs that complain about people &quot;labeling&quot; you."/>
    <n v="0"/>
    <m/>
    <n v="1"/>
    <s v="1"/>
    <s v="1"/>
    <n v="0"/>
    <n v="0"/>
    <n v="1"/>
    <n v="6.666666666666667"/>
    <n v="0"/>
    <n v="0"/>
    <n v="14"/>
    <n v="93.33333333333333"/>
    <n v="15"/>
  </r>
  <r>
    <x v="60"/>
    <x v="0"/>
    <s v="192, 192, 192"/>
    <n v="3"/>
    <m/>
    <n v="50"/>
    <m/>
    <m/>
    <m/>
    <m/>
    <s v="No"/>
    <n v="79"/>
    <m/>
    <m/>
    <n v="0"/>
    <n v="0"/>
    <x v="76"/>
    <s v="Move the prompt closer to the camera so its not as obvious when speakers look at it. I'm of the belief that it distracts the viewer and takes away from the speech."/>
    <n v="0"/>
    <m/>
    <n v="1"/>
    <s v="1"/>
    <s v="1"/>
    <n v="1"/>
    <n v="3.125"/>
    <n v="0"/>
    <n v="0"/>
    <n v="0"/>
    <n v="0"/>
    <n v="31"/>
    <n v="96.875"/>
    <n v="32"/>
  </r>
  <r>
    <x v="61"/>
    <x v="0"/>
    <s v="Red"/>
    <n v="5.545454545454545"/>
    <m/>
    <n v="35.45454545454545"/>
    <m/>
    <m/>
    <m/>
    <m/>
    <s v="No"/>
    <n v="80"/>
    <m/>
    <m/>
    <n v="0"/>
    <n v="0"/>
    <x v="77"/>
    <s v="We need your name for people like you xD (sorry if anyones offfened by that but hay its the internet)"/>
    <n v="0"/>
    <m/>
    <n v="5"/>
    <s v="1"/>
    <s v="1"/>
    <n v="1"/>
    <n v="5"/>
    <n v="1"/>
    <n v="5"/>
    <n v="0"/>
    <n v="0"/>
    <n v="18"/>
    <n v="90"/>
    <n v="20"/>
  </r>
  <r>
    <x v="61"/>
    <x v="0"/>
    <s v="Red"/>
    <n v="5.545454545454545"/>
    <m/>
    <n v="35.45454545454545"/>
    <m/>
    <m/>
    <m/>
    <m/>
    <s v="No"/>
    <n v="81"/>
    <m/>
    <m/>
    <n v="0"/>
    <n v="0"/>
    <x v="78"/>
    <s v="I study sociology. This might be the first bit of outside of the classroom reseach i doxD"/>
    <n v="0"/>
    <m/>
    <n v="5"/>
    <s v="1"/>
    <s v="1"/>
    <n v="0"/>
    <n v="0"/>
    <n v="0"/>
    <n v="0"/>
    <n v="0"/>
    <n v="0"/>
    <n v="17"/>
    <n v="100"/>
    <n v="17"/>
  </r>
  <r>
    <x v="61"/>
    <x v="0"/>
    <s v="Red"/>
    <n v="5.545454545454545"/>
    <m/>
    <n v="35.45454545454545"/>
    <m/>
    <m/>
    <m/>
    <m/>
    <s v="No"/>
    <n v="82"/>
    <m/>
    <m/>
    <n v="0"/>
    <n v="0"/>
    <x v="79"/>
    <s v="haha yeah. dont worry im getting Bs its all goooood"/>
    <n v="0"/>
    <m/>
    <n v="5"/>
    <s v="1"/>
    <s v="1"/>
    <n v="0"/>
    <n v="0"/>
    <n v="2"/>
    <n v="20"/>
    <n v="0"/>
    <n v="0"/>
    <n v="8"/>
    <n v="80"/>
    <n v="10"/>
  </r>
  <r>
    <x v="61"/>
    <x v="0"/>
    <s v="Red"/>
    <n v="5.545454545454545"/>
    <m/>
    <n v="35.45454545454545"/>
    <m/>
    <m/>
    <m/>
    <m/>
    <s v="No"/>
    <n v="83"/>
    <m/>
    <m/>
    <n v="0"/>
    <n v="0"/>
    <x v="80"/>
    <s v="good. lol"/>
    <n v="0"/>
    <m/>
    <n v="5"/>
    <s v="1"/>
    <s v="1"/>
    <n v="1"/>
    <n v="50"/>
    <n v="0"/>
    <n v="0"/>
    <n v="0"/>
    <n v="0"/>
    <n v="1"/>
    <n v="50"/>
    <n v="2"/>
  </r>
  <r>
    <x v="61"/>
    <x v="0"/>
    <s v="Red"/>
    <n v="5.545454545454545"/>
    <m/>
    <n v="35.45454545454545"/>
    <m/>
    <m/>
    <m/>
    <m/>
    <s v="No"/>
    <n v="84"/>
    <m/>
    <m/>
    <n v="0"/>
    <n v="0"/>
    <x v="81"/>
    <s v="Lol no :P"/>
    <n v="0"/>
    <m/>
    <n v="5"/>
    <s v="1"/>
    <s v="1"/>
    <n v="0"/>
    <n v="0"/>
    <n v="0"/>
    <n v="0"/>
    <n v="0"/>
    <n v="0"/>
    <n v="3"/>
    <n v="100"/>
    <n v="3"/>
  </r>
  <r>
    <x v="62"/>
    <x v="0"/>
    <s v="192, 192, 192"/>
    <n v="3"/>
    <m/>
    <n v="50"/>
    <m/>
    <m/>
    <m/>
    <m/>
    <s v="No"/>
    <n v="85"/>
    <m/>
    <m/>
    <n v="0"/>
    <n v="0"/>
    <x v="82"/>
    <s v="Metohodological :D lol, error at 49:38 up to 49:50"/>
    <n v="0"/>
    <m/>
    <n v="1"/>
    <s v="1"/>
    <s v="1"/>
    <n v="0"/>
    <n v="0"/>
    <n v="1"/>
    <n v="9.090909090909092"/>
    <n v="0"/>
    <n v="0"/>
    <n v="10"/>
    <n v="90.9090909090909"/>
    <n v="11"/>
  </r>
  <r>
    <x v="63"/>
    <x v="0"/>
    <s v="208, 143, 143"/>
    <n v="3.6363636363636362"/>
    <m/>
    <n v="46.36363636363637"/>
    <m/>
    <m/>
    <m/>
    <m/>
    <s v="No"/>
    <n v="86"/>
    <m/>
    <m/>
    <n v="0"/>
    <n v="0"/>
    <x v="83"/>
    <s v="wow...BigThink just doesn't give up on trying to justify collectivism &amp; ignore individuality"/>
    <n v="0"/>
    <m/>
    <n v="2"/>
    <s v="1"/>
    <s v="1"/>
    <n v="1"/>
    <n v="7.6923076923076925"/>
    <n v="1"/>
    <n v="7.6923076923076925"/>
    <n v="0"/>
    <n v="0"/>
    <n v="11"/>
    <n v="84.61538461538461"/>
    <n v="13"/>
  </r>
  <r>
    <x v="63"/>
    <x v="0"/>
    <s v="208, 143, 143"/>
    <n v="3.6363636363636362"/>
    <m/>
    <n v="46.36363636363637"/>
    <m/>
    <m/>
    <m/>
    <m/>
    <s v="No"/>
    <n v="87"/>
    <m/>
    <m/>
    <n v="0"/>
    <n v="0"/>
    <x v="84"/>
    <s v="I don't think commenting is necessarily &quot;seeking social acceptance.&quot; Plenty of people leave comments solely to piss off others. Some do it to leave a token that they were there (see: &quot;FIRST!&quot;). There are many more reasons, but these amply show the fallacy of your initial statement. Your argument failed to recognize intrinsic motives. It was locked in the autocentric (read: individualist) idea that everyone comments for the same reason you do. Sorry...had to point out the hypocrisy."/>
    <n v="0"/>
    <m/>
    <n v="2"/>
    <s v="1"/>
    <s v="1"/>
    <n v="1"/>
    <n v="1.2658227848101267"/>
    <n v="4"/>
    <n v="5.063291139240507"/>
    <n v="0"/>
    <n v="0"/>
    <n v="74"/>
    <n v="93.67088607594937"/>
    <n v="79"/>
  </r>
  <r>
    <x v="64"/>
    <x v="0"/>
    <s v="192, 192, 192"/>
    <n v="3"/>
    <m/>
    <n v="50"/>
    <m/>
    <m/>
    <m/>
    <m/>
    <s v="No"/>
    <n v="88"/>
    <m/>
    <m/>
    <n v="0"/>
    <n v="0"/>
    <x v="85"/>
    <s v="Loving these hour lectures Big Think. Brilliant topics by brilliant people!"/>
    <n v="0"/>
    <m/>
    <n v="1"/>
    <s v="1"/>
    <s v="1"/>
    <n v="3"/>
    <n v="27.272727272727273"/>
    <n v="0"/>
    <n v="0"/>
    <n v="0"/>
    <n v="0"/>
    <n v="8"/>
    <n v="72.72727272727273"/>
    <n v="11"/>
  </r>
  <r>
    <x v="65"/>
    <x v="0"/>
    <s v="192, 192, 192"/>
    <n v="3"/>
    <m/>
    <n v="50"/>
    <m/>
    <m/>
    <m/>
    <m/>
    <s v="No"/>
    <n v="89"/>
    <m/>
    <m/>
    <n v="0"/>
    <n v="0"/>
    <x v="86"/>
    <s v="You're following the others who try to not fit it. You're a conformist of non-conformists."/>
    <n v="0"/>
    <m/>
    <n v="1"/>
    <s v="1"/>
    <s v="1"/>
    <n v="0"/>
    <n v="0"/>
    <n v="0"/>
    <n v="0"/>
    <n v="0"/>
    <n v="0"/>
    <n v="16"/>
    <n v="100"/>
    <n v="16"/>
  </r>
  <r>
    <x v="66"/>
    <x v="0"/>
    <s v="192, 192, 192"/>
    <n v="3"/>
    <m/>
    <n v="50"/>
    <m/>
    <m/>
    <m/>
    <m/>
    <s v="No"/>
    <n v="90"/>
    <m/>
    <m/>
    <n v="0"/>
    <n v="0"/>
    <x v="87"/>
    <s v="half-way through this i realised it was an hour long wtf"/>
    <n v="0"/>
    <m/>
    <n v="1"/>
    <s v="1"/>
    <s v="1"/>
    <n v="0"/>
    <n v="0"/>
    <n v="0"/>
    <n v="0"/>
    <n v="0"/>
    <n v="0"/>
    <n v="12"/>
    <n v="100"/>
    <n v="12"/>
  </r>
  <r>
    <x v="67"/>
    <x v="0"/>
    <s v="208, 143, 143"/>
    <n v="3.6363636363636362"/>
    <m/>
    <n v="46.36363636363637"/>
    <m/>
    <m/>
    <m/>
    <m/>
    <s v="No"/>
    <n v="91"/>
    <m/>
    <m/>
    <n v="0"/>
    <n v="0"/>
    <x v="88"/>
    <s v="Sure, but no form of media will give you a degree that will help you find good work in the field."/>
    <n v="0"/>
    <m/>
    <n v="2"/>
    <s v="1"/>
    <s v="1"/>
    <n v="2"/>
    <n v="9.523809523809524"/>
    <n v="0"/>
    <n v="0"/>
    <n v="0"/>
    <n v="0"/>
    <n v="19"/>
    <n v="90.47619047619048"/>
    <n v="21"/>
  </r>
  <r>
    <x v="67"/>
    <x v="0"/>
    <s v="208, 143, 143"/>
    <n v="3.6363636363636362"/>
    <m/>
    <n v="46.36363636363637"/>
    <m/>
    <m/>
    <m/>
    <m/>
    <s v="No"/>
    <n v="92"/>
    <m/>
    <m/>
    <n v="0"/>
    <n v="0"/>
    <x v="89"/>
    <s v="I couldn't agree more - I have a degree in engineering but I pursued a different career altogether. However, we have to function within society and a degree is society's way of proving expertise (I use that term very loosely) in something."/>
    <n v="0"/>
    <m/>
    <n v="2"/>
    <s v="1"/>
    <s v="1"/>
    <n v="1"/>
    <n v="2.4390243902439024"/>
    <n v="0"/>
    <n v="0"/>
    <n v="0"/>
    <n v="0"/>
    <n v="40"/>
    <n v="97.5609756097561"/>
    <n v="41"/>
  </r>
  <r>
    <x v="68"/>
    <x v="0"/>
    <s v="192, 192, 192"/>
    <n v="3"/>
    <m/>
    <n v="50"/>
    <m/>
    <m/>
    <m/>
    <m/>
    <s v="No"/>
    <n v="93"/>
    <m/>
    <m/>
    <n v="0"/>
    <n v="0"/>
    <x v="90"/>
    <s v="These videos are a great way for me to practice taking notes during lectures before college."/>
    <n v="0"/>
    <m/>
    <n v="1"/>
    <s v="1"/>
    <s v="1"/>
    <n v="1"/>
    <n v="6.25"/>
    <n v="0"/>
    <n v="0"/>
    <n v="0"/>
    <n v="0"/>
    <n v="15"/>
    <n v="93.75"/>
    <n v="16"/>
  </r>
  <r>
    <x v="69"/>
    <x v="0"/>
    <s v="192, 192, 192"/>
    <n v="3"/>
    <m/>
    <n v="50"/>
    <m/>
    <m/>
    <m/>
    <m/>
    <s v="No"/>
    <n v="94"/>
    <m/>
    <m/>
    <n v="0"/>
    <n v="0"/>
    <x v="91"/>
    <s v="We don't all have a group mentality, having to be follower or leader. Surely I'm not alone in thinking this; who's with me!?!"/>
    <n v="0"/>
    <m/>
    <n v="1"/>
    <s v="1"/>
    <s v="1"/>
    <n v="0"/>
    <n v="0"/>
    <n v="0"/>
    <n v="0"/>
    <n v="0"/>
    <n v="0"/>
    <n v="23"/>
    <n v="100"/>
    <n v="23"/>
  </r>
  <r>
    <x v="70"/>
    <x v="0"/>
    <s v="192, 192, 192"/>
    <n v="3"/>
    <m/>
    <n v="50"/>
    <m/>
    <m/>
    <m/>
    <m/>
    <s v="No"/>
    <n v="95"/>
    <m/>
    <m/>
    <n v="0"/>
    <n v="0"/>
    <x v="92"/>
    <s v="if he didnt want social acceptance he wouldnt speak at all well put!"/>
    <n v="0"/>
    <m/>
    <n v="1"/>
    <s v="1"/>
    <s v="1"/>
    <n v="1"/>
    <n v="7.6923076923076925"/>
    <n v="0"/>
    <n v="0"/>
    <n v="0"/>
    <n v="0"/>
    <n v="12"/>
    <n v="92.3076923076923"/>
    <n v="13"/>
  </r>
  <r>
    <x v="71"/>
    <x v="0"/>
    <s v="192, 192, 192"/>
    <n v="3"/>
    <m/>
    <n v="50"/>
    <m/>
    <m/>
    <m/>
    <m/>
    <s v="No"/>
    <n v="96"/>
    <m/>
    <m/>
    <n v="0"/>
    <n v="0"/>
    <x v="93"/>
    <s v="It's simple true that when you're part of any society you're not free, but you're safer and the other way around."/>
    <n v="0"/>
    <m/>
    <n v="1"/>
    <s v="1"/>
    <s v="1"/>
    <n v="1"/>
    <n v="4.761904761904762"/>
    <n v="0"/>
    <n v="0"/>
    <n v="0"/>
    <n v="0"/>
    <n v="20"/>
    <n v="95.23809523809524"/>
    <n v="21"/>
  </r>
  <r>
    <x v="72"/>
    <x v="0"/>
    <s v="225, 94, 94"/>
    <n v="4.2727272727272725"/>
    <m/>
    <n v="42.72727272727273"/>
    <m/>
    <m/>
    <m/>
    <m/>
    <s v="No"/>
    <n v="97"/>
    <m/>
    <m/>
    <n v="0"/>
    <n v="0"/>
    <x v="94"/>
    <s v="Let me get this straight. You're proud of judging a video by it's title alone? Wow....that's genuinely stupid."/>
    <n v="0"/>
    <m/>
    <n v="3"/>
    <s v="1"/>
    <s v="1"/>
    <n v="2"/>
    <n v="10.526315789473685"/>
    <n v="1"/>
    <n v="5.2631578947368425"/>
    <n v="0"/>
    <n v="0"/>
    <n v="16"/>
    <n v="84.21052631578948"/>
    <n v="19"/>
  </r>
  <r>
    <x v="72"/>
    <x v="0"/>
    <s v="225, 94, 94"/>
    <n v="4.2727272727272725"/>
    <m/>
    <n v="42.72727272727273"/>
    <m/>
    <m/>
    <m/>
    <m/>
    <s v="No"/>
    <n v="98"/>
    <m/>
    <m/>
    <n v="0"/>
    <n v="0"/>
    <x v="95"/>
    <s v="&quot;Suicide is a permanent solution to a temporary problem.&quot; I don't know who first said that, but I think it's true. I don't know why a put the knife down. I really don't. When I picked it up, I felt relieved that the pain was going to be over. Somewhere before I actually put it to my flesh I froze, and I didn't think it was a good idea anymore. I don't know why. I think I'm just lucky. Later things got better. Much better. I think I'm very lucky."/>
    <n v="0"/>
    <m/>
    <n v="3"/>
    <s v="1"/>
    <s v="1"/>
    <n v="5"/>
    <n v="5.555555555555555"/>
    <n v="5"/>
    <n v="5.555555555555555"/>
    <n v="0"/>
    <n v="0"/>
    <n v="80"/>
    <n v="88.88888888888889"/>
    <n v="90"/>
  </r>
  <r>
    <x v="72"/>
    <x v="0"/>
    <s v="225, 94, 94"/>
    <n v="4.2727272727272725"/>
    <m/>
    <n v="42.72727272727273"/>
    <m/>
    <m/>
    <m/>
    <m/>
    <s v="No"/>
    <n v="99"/>
    <m/>
    <m/>
    <n v="0"/>
    <n v="0"/>
    <x v="96"/>
    <s v="No. Absolutely not. You grossly misunderstood. I was only lucky I didn't kill myself. My life got better through hard work and making good choices. In that regard, I haven't been lucky at all. Almost nothing went as planned, and I had to buckle down and fight to get everything I have, pushing myself right to the edge of physical and mental capacity for over a decade. My happiness isn't luck in any sense of the word. I carved it out of the bullshit miasma of my circumstance. I earned it."/>
    <n v="0"/>
    <m/>
    <n v="3"/>
    <s v="1"/>
    <s v="1"/>
    <n v="9"/>
    <n v="9.89010989010989"/>
    <n v="6"/>
    <n v="6.593406593406593"/>
    <n v="0"/>
    <n v="0"/>
    <n v="76"/>
    <n v="83.51648351648352"/>
    <n v="91"/>
  </r>
  <r>
    <x v="73"/>
    <x v="0"/>
    <s v="192, 192, 192"/>
    <n v="3"/>
    <m/>
    <n v="50"/>
    <m/>
    <m/>
    <m/>
    <m/>
    <s v="No"/>
    <n v="100"/>
    <m/>
    <m/>
    <n v="0"/>
    <n v="0"/>
    <x v="97"/>
    <s v="23 unhappy, ignorant bastards dislike this video, amazing."/>
    <n v="0"/>
    <m/>
    <n v="1"/>
    <s v="1"/>
    <s v="1"/>
    <n v="1"/>
    <n v="12.5"/>
    <n v="4"/>
    <n v="50"/>
    <n v="0"/>
    <n v="0"/>
    <n v="3"/>
    <n v="37.5"/>
    <n v="8"/>
  </r>
  <r>
    <x v="74"/>
    <x v="0"/>
    <s v="192, 192, 192"/>
    <n v="3"/>
    <m/>
    <n v="50"/>
    <m/>
    <m/>
    <m/>
    <m/>
    <s v="No"/>
    <n v="101"/>
    <m/>
    <m/>
    <n v="0"/>
    <n v="0"/>
    <x v="98"/>
    <s v="are you subscribed to bigthink?"/>
    <n v="0"/>
    <m/>
    <n v="1"/>
    <s v="1"/>
    <s v="1"/>
    <n v="0"/>
    <n v="0"/>
    <n v="0"/>
    <n v="0"/>
    <n v="0"/>
    <n v="0"/>
    <n v="5"/>
    <n v="100"/>
    <n v="5"/>
  </r>
  <r>
    <x v="75"/>
    <x v="0"/>
    <s v="192, 192, 192"/>
    <n v="3"/>
    <m/>
    <n v="50"/>
    <m/>
    <m/>
    <m/>
    <m/>
    <s v="No"/>
    <n v="102"/>
    <m/>
    <m/>
    <n v="0"/>
    <n v="0"/>
    <x v="99"/>
    <s v="I fucking love this 1 hour segments.So good."/>
    <n v="0"/>
    <m/>
    <n v="1"/>
    <s v="1"/>
    <s v="1"/>
    <n v="2"/>
    <n v="22.22222222222222"/>
    <n v="1"/>
    <n v="11.11111111111111"/>
    <n v="0"/>
    <n v="0"/>
    <n v="6"/>
    <n v="66.66666666666667"/>
    <n v="9"/>
  </r>
  <r>
    <x v="76"/>
    <x v="0"/>
    <s v="Red"/>
    <n v="5.545454545454545"/>
    <m/>
    <n v="35.45454545454545"/>
    <m/>
    <m/>
    <m/>
    <m/>
    <s v="No"/>
    <n v="103"/>
    <m/>
    <m/>
    <n v="0"/>
    <n v="0"/>
    <x v="100"/>
    <s v="DAMMIT! I already am a psychology student, so this is all familiar! &gt;:("/>
    <n v="0"/>
    <m/>
    <n v="5"/>
    <s v="1"/>
    <s v="1"/>
    <n v="0"/>
    <n v="0"/>
    <n v="0"/>
    <n v="0"/>
    <n v="0"/>
    <n v="0"/>
    <n v="12"/>
    <n v="100"/>
    <n v="12"/>
  </r>
  <r>
    <x v="76"/>
    <x v="0"/>
    <s v="Red"/>
    <n v="5.545454545454545"/>
    <m/>
    <n v="35.45454545454545"/>
    <m/>
    <m/>
    <m/>
    <m/>
    <s v="No"/>
    <n v="104"/>
    <m/>
    <m/>
    <n v="0"/>
    <n v="0"/>
    <x v="101"/>
    <s v="You are not helping! &gt;:("/>
    <n v="0"/>
    <m/>
    <n v="5"/>
    <s v="1"/>
    <s v="1"/>
    <n v="1"/>
    <n v="25"/>
    <n v="0"/>
    <n v="0"/>
    <n v="0"/>
    <n v="0"/>
    <n v="3"/>
    <n v="75"/>
    <n v="4"/>
  </r>
  <r>
    <x v="76"/>
    <x v="0"/>
    <s v="Red"/>
    <n v="5.545454545454545"/>
    <m/>
    <n v="35.45454545454545"/>
    <m/>
    <m/>
    <m/>
    <m/>
    <s v="No"/>
    <n v="105"/>
    <m/>
    <m/>
    <n v="0"/>
    <n v="0"/>
    <x v="102"/>
    <s v="Dammit people, YOU ARE NOT HELPING! &gt;:("/>
    <n v="0"/>
    <m/>
    <n v="5"/>
    <s v="1"/>
    <s v="1"/>
    <n v="1"/>
    <n v="16.666666666666668"/>
    <n v="0"/>
    <n v="0"/>
    <n v="0"/>
    <n v="0"/>
    <n v="5"/>
    <n v="83.33333333333333"/>
    <n v="6"/>
  </r>
  <r>
    <x v="76"/>
    <x v="0"/>
    <s v="Red"/>
    <n v="5.545454545454545"/>
    <m/>
    <n v="35.45454545454545"/>
    <m/>
    <m/>
    <m/>
    <m/>
    <s v="No"/>
    <n v="106"/>
    <m/>
    <m/>
    <n v="0"/>
    <n v="0"/>
    <x v="103"/>
    <s v="If you're strongly interested in psychology, yes, it's worth it. You have a lot of options within the study and afterwards like clinical, social and educational psychology etc (I'm personally a neuro-psychology student) so you'll probably find something that suits you. Having a basic understanding of biology helps and ofcourse being open-minded and interpersonal. And you'll have to read A LOT!"/>
    <n v="0"/>
    <m/>
    <n v="5"/>
    <s v="1"/>
    <s v="1"/>
    <n v="2"/>
    <n v="3.1746031746031744"/>
    <n v="0"/>
    <n v="0"/>
    <n v="0"/>
    <n v="0"/>
    <n v="61"/>
    <n v="96.82539682539682"/>
    <n v="63"/>
  </r>
  <r>
    <x v="76"/>
    <x v="0"/>
    <s v="Red"/>
    <n v="5.545454545454545"/>
    <m/>
    <n v="35.45454545454545"/>
    <m/>
    <m/>
    <m/>
    <m/>
    <s v="No"/>
    <n v="107"/>
    <m/>
    <m/>
    <n v="0"/>
    <n v="0"/>
    <x v="104"/>
    <s v="9/10 Troll"/>
    <n v="0"/>
    <m/>
    <n v="5"/>
    <s v="1"/>
    <s v="1"/>
    <n v="0"/>
    <n v="0"/>
    <n v="0"/>
    <n v="0"/>
    <n v="0"/>
    <n v="0"/>
    <n v="3"/>
    <n v="100"/>
    <n v="3"/>
  </r>
  <r>
    <x v="77"/>
    <x v="0"/>
    <s v="192, 192, 192"/>
    <n v="3"/>
    <m/>
    <n v="50"/>
    <m/>
    <m/>
    <m/>
    <m/>
    <s v="No"/>
    <n v="108"/>
    <m/>
    <m/>
    <n v="0"/>
    <n v="0"/>
    <x v="105"/>
    <s v="I skipped class to operate on kids... lol sounds so messed up out of context"/>
    <n v="0"/>
    <m/>
    <n v="1"/>
    <s v="1"/>
    <s v="1"/>
    <n v="0"/>
    <n v="0"/>
    <n v="1"/>
    <n v="6.666666666666667"/>
    <n v="0"/>
    <n v="0"/>
    <n v="14"/>
    <n v="93.33333333333333"/>
    <n v="15"/>
  </r>
  <r>
    <x v="78"/>
    <x v="0"/>
    <s v="192, 192, 192"/>
    <n v="3"/>
    <m/>
    <n v="50"/>
    <m/>
    <m/>
    <m/>
    <m/>
    <s v="No"/>
    <n v="109"/>
    <m/>
    <m/>
    <n v="0"/>
    <n v="0"/>
    <x v="106"/>
    <s v="Comparing the different assembly of carbon atoms that create graphite vs diamonds to different assemblies of social networks that create different properties is GENIUS!!!"/>
    <n v="0"/>
    <m/>
    <n v="1"/>
    <s v="1"/>
    <s v="1"/>
    <n v="1"/>
    <n v="4.166666666666667"/>
    <n v="0"/>
    <n v="0"/>
    <n v="0"/>
    <n v="0"/>
    <n v="23"/>
    <n v="95.83333333333333"/>
    <n v="24"/>
  </r>
  <r>
    <x v="79"/>
    <x v="0"/>
    <s v="192, 192, 192"/>
    <n v="3"/>
    <m/>
    <n v="50"/>
    <m/>
    <m/>
    <m/>
    <m/>
    <s v="No"/>
    <n v="110"/>
    <m/>
    <m/>
    <n v="0"/>
    <n v="0"/>
    <x v="107"/>
    <s v="The answer is simple, apply mud to the wounds."/>
    <n v="0"/>
    <m/>
    <n v="1"/>
    <s v="1"/>
    <s v="1"/>
    <n v="0"/>
    <n v="0"/>
    <n v="1"/>
    <n v="11.11111111111111"/>
    <n v="0"/>
    <n v="0"/>
    <n v="8"/>
    <n v="88.88888888888889"/>
    <n v="9"/>
  </r>
  <r>
    <x v="80"/>
    <x v="0"/>
    <s v="192, 192, 192"/>
    <n v="3"/>
    <m/>
    <n v="50"/>
    <m/>
    <m/>
    <m/>
    <m/>
    <s v="No"/>
    <n v="111"/>
    <m/>
    <m/>
    <n v="0"/>
    <n v="0"/>
    <x v="108"/>
    <s v="Good video. I like how there is an increase in intellectual material on youtube."/>
    <n v="0"/>
    <m/>
    <n v="1"/>
    <s v="1"/>
    <s v="1"/>
    <n v="2"/>
    <n v="14.285714285714286"/>
    <n v="0"/>
    <n v="0"/>
    <n v="0"/>
    <n v="0"/>
    <n v="12"/>
    <n v="85.71428571428571"/>
    <n v="14"/>
  </r>
  <r>
    <x v="81"/>
    <x v="0"/>
    <s v="192, 192, 192"/>
    <n v="3"/>
    <m/>
    <n v="50"/>
    <m/>
    <m/>
    <m/>
    <m/>
    <s v="No"/>
    <n v="112"/>
    <m/>
    <m/>
    <n v="0"/>
    <n v="0"/>
    <x v="109"/>
    <s v="Trolling someone means you DO seek acceptance, you want them to engage u for it, or want a response. We piss someone off wanting them to retaliate in some form, just like people love dramas and such. Same concept"/>
    <n v="0"/>
    <m/>
    <n v="1"/>
    <s v="1"/>
    <s v="1"/>
    <n v="2"/>
    <n v="5.128205128205129"/>
    <n v="1"/>
    <n v="2.5641025641025643"/>
    <n v="0"/>
    <n v="0"/>
    <n v="36"/>
    <n v="92.3076923076923"/>
    <n v="39"/>
  </r>
  <r>
    <x v="82"/>
    <x v="0"/>
    <s v="192, 192, 192"/>
    <n v="3"/>
    <m/>
    <n v="50"/>
    <m/>
    <m/>
    <m/>
    <m/>
    <s v="No"/>
    <n v="113"/>
    <m/>
    <m/>
    <n v="0"/>
    <n v="0"/>
    <x v="110"/>
    <s v="wank wank wank blah blah wank wank"/>
    <n v="0"/>
    <m/>
    <n v="1"/>
    <s v="1"/>
    <s v="1"/>
    <n v="0"/>
    <n v="0"/>
    <n v="2"/>
    <n v="28.571428571428573"/>
    <n v="0"/>
    <n v="0"/>
    <n v="5"/>
    <n v="71.42857142857143"/>
    <n v="7"/>
  </r>
  <r>
    <x v="83"/>
    <x v="0"/>
    <s v="192, 192, 192"/>
    <n v="3"/>
    <m/>
    <n v="50"/>
    <m/>
    <m/>
    <m/>
    <m/>
    <s v="No"/>
    <n v="114"/>
    <m/>
    <m/>
    <n v="0"/>
    <n v="0"/>
    <x v="111"/>
    <s v="Damn it, at the end I realized that I heard physicist and scientist stead!!"/>
    <n v="0"/>
    <m/>
    <n v="1"/>
    <s v="1"/>
    <s v="1"/>
    <n v="0"/>
    <n v="0"/>
    <n v="1"/>
    <n v="7.142857142857143"/>
    <n v="0"/>
    <n v="0"/>
    <n v="13"/>
    <n v="92.85714285714286"/>
    <n v="14"/>
  </r>
  <r>
    <x v="84"/>
    <x v="0"/>
    <s v="192, 192, 192"/>
    <n v="3"/>
    <m/>
    <n v="50"/>
    <m/>
    <m/>
    <m/>
    <m/>
    <s v="No"/>
    <n v="115"/>
    <m/>
    <m/>
    <n v="0"/>
    <n v="0"/>
    <x v="112"/>
    <s v="i hope it only continues"/>
    <n v="0"/>
    <m/>
    <n v="1"/>
    <s v="1"/>
    <s v="1"/>
    <n v="0"/>
    <n v="0"/>
    <n v="0"/>
    <n v="0"/>
    <n v="0"/>
    <n v="0"/>
    <n v="5"/>
    <n v="100"/>
    <n v="5"/>
  </r>
  <r>
    <x v="85"/>
    <x v="0"/>
    <s v="192, 192, 192"/>
    <n v="3"/>
    <m/>
    <n v="50"/>
    <m/>
    <m/>
    <m/>
    <m/>
    <s v="No"/>
    <n v="116"/>
    <m/>
    <m/>
    <n v="0"/>
    <n v="0"/>
    <x v="113"/>
    <s v="I'm liking these hour-long talks. Much more in-depth analysis to the usual good ideas. Keep it up, BT."/>
    <n v="0"/>
    <m/>
    <n v="1"/>
    <s v="1"/>
    <s v="1"/>
    <n v="2"/>
    <n v="10"/>
    <n v="0"/>
    <n v="0"/>
    <n v="0"/>
    <n v="0"/>
    <n v="18"/>
    <n v="90"/>
    <n v="20"/>
  </r>
  <r>
    <x v="86"/>
    <x v="0"/>
    <s v="192, 192, 192"/>
    <n v="3"/>
    <m/>
    <n v="50"/>
    <m/>
    <m/>
    <m/>
    <m/>
    <s v="No"/>
    <n v="117"/>
    <m/>
    <m/>
    <n v="0"/>
    <n v="0"/>
    <x v="114"/>
    <s v="I think it has less to do with where you were born and more with where you were raised."/>
    <n v="0"/>
    <m/>
    <n v="1"/>
    <s v="1"/>
    <s v="1"/>
    <n v="0"/>
    <n v="0"/>
    <n v="0"/>
    <n v="0"/>
    <n v="0"/>
    <n v="0"/>
    <n v="19"/>
    <n v="100"/>
    <n v="19"/>
  </r>
  <r>
    <x v="87"/>
    <x v="0"/>
    <s v="208, 143, 143"/>
    <n v="3.6363636363636362"/>
    <m/>
    <n v="46.36363636363637"/>
    <m/>
    <m/>
    <m/>
    <m/>
    <s v="No"/>
    <n v="118"/>
    <m/>
    <m/>
    <n v="0"/>
    <n v="0"/>
    <x v="115"/>
    <s v="You don't know why the GG Bridge doesn't have and can't have a suicide barrier? Socially what does the GG represent to the average person, or what word comes up for the average person socially when they think of the GG Bridge. Yes, &quot;Freedom&quot; is the word so many come to when they think of the GG Bridge, which is one of the world's most famous land marks. This is why the GG Bridge can never have suicide barriers, and why if they tried, there would be a large outpouring of people not allowing it."/>
    <n v="0"/>
    <m/>
    <n v="2"/>
    <s v="1"/>
    <s v="1"/>
    <n v="2"/>
    <n v="2.1052631578947367"/>
    <n v="2"/>
    <n v="2.1052631578947367"/>
    <n v="0"/>
    <n v="0"/>
    <n v="91"/>
    <n v="95.78947368421052"/>
    <n v="95"/>
  </r>
  <r>
    <x v="87"/>
    <x v="0"/>
    <s v="208, 143, 143"/>
    <n v="3.6363636363636362"/>
    <m/>
    <n v="46.36363636363637"/>
    <m/>
    <m/>
    <m/>
    <m/>
    <s v="No"/>
    <n v="119"/>
    <m/>
    <m/>
    <n v="0"/>
    <n v="0"/>
    <x v="116"/>
    <s v="38:35 WTF? Wow that's fantastic!"/>
    <n v="0"/>
    <m/>
    <n v="2"/>
    <s v="1"/>
    <s v="1"/>
    <n v="2"/>
    <n v="33.333333333333336"/>
    <n v="0"/>
    <n v="0"/>
    <n v="0"/>
    <n v="0"/>
    <n v="4"/>
    <n v="66.66666666666667"/>
    <n v="6"/>
  </r>
  <r>
    <x v="88"/>
    <x v="0"/>
    <s v="192, 192, 192"/>
    <n v="3"/>
    <m/>
    <n v="50"/>
    <m/>
    <m/>
    <m/>
    <m/>
    <s v="No"/>
    <n v="120"/>
    <m/>
    <m/>
    <n v="0"/>
    <n v="0"/>
    <x v="117"/>
    <s v="I used to not be interested in sociology. But everything change when he used the word hyperdimensional."/>
    <n v="0"/>
    <m/>
    <n v="1"/>
    <s v="1"/>
    <s v="1"/>
    <n v="0"/>
    <n v="0"/>
    <n v="0"/>
    <n v="0"/>
    <n v="0"/>
    <n v="0"/>
    <n v="17"/>
    <n v="100"/>
    <n v="17"/>
  </r>
  <r>
    <x v="89"/>
    <x v="0"/>
    <s v="Red"/>
    <n v="6.818181818181818"/>
    <m/>
    <n v="28.181818181818183"/>
    <m/>
    <m/>
    <m/>
    <m/>
    <s v="No"/>
    <n v="121"/>
    <m/>
    <m/>
    <n v="0"/>
    <n v="0"/>
    <x v="118"/>
    <s v="1st"/>
    <n v="0"/>
    <m/>
    <n v="7"/>
    <s v="1"/>
    <s v="1"/>
    <n v="0"/>
    <n v="0"/>
    <n v="0"/>
    <n v="0"/>
    <n v="0"/>
    <n v="0"/>
    <n v="1"/>
    <n v="100"/>
    <n v="1"/>
  </r>
  <r>
    <x v="89"/>
    <x v="0"/>
    <s v="Red"/>
    <n v="6.818181818181818"/>
    <m/>
    <n v="28.181818181818183"/>
    <m/>
    <m/>
    <m/>
    <m/>
    <s v="No"/>
    <n v="122"/>
    <m/>
    <m/>
    <n v="0"/>
    <n v="0"/>
    <x v="119"/>
    <s v="Sorry I was ten seconds faster."/>
    <n v="0"/>
    <m/>
    <n v="7"/>
    <s v="1"/>
    <s v="1"/>
    <n v="1"/>
    <n v="16.666666666666668"/>
    <n v="1"/>
    <n v="16.666666666666668"/>
    <n v="0"/>
    <n v="0"/>
    <n v="4"/>
    <n v="66.66666666666667"/>
    <n v="6"/>
  </r>
  <r>
    <x v="89"/>
    <x v="0"/>
    <s v="Red"/>
    <n v="6.818181818181818"/>
    <m/>
    <n v="28.181818181818183"/>
    <m/>
    <m/>
    <m/>
    <m/>
    <s v="No"/>
    <n v="123"/>
    <m/>
    <m/>
    <n v="0"/>
    <n v="0"/>
    <x v="120"/>
    <s v="How come you need my name?"/>
    <n v="0"/>
    <m/>
    <n v="7"/>
    <s v="1"/>
    <s v="1"/>
    <n v="0"/>
    <n v="0"/>
    <n v="0"/>
    <n v="0"/>
    <n v="0"/>
    <n v="0"/>
    <n v="6"/>
    <n v="100"/>
    <n v="6"/>
  </r>
  <r>
    <x v="89"/>
    <x v="0"/>
    <s v="Red"/>
    <n v="6.818181818181818"/>
    <m/>
    <n v="28.181818181818183"/>
    <m/>
    <m/>
    <m/>
    <m/>
    <s v="No"/>
    <n v="124"/>
    <m/>
    <m/>
    <n v="0"/>
    <n v="0"/>
    <x v="121"/>
    <s v="Also that doesn't offend me, it's alright."/>
    <n v="0"/>
    <m/>
    <n v="7"/>
    <s v="1"/>
    <s v="1"/>
    <n v="0"/>
    <n v="0"/>
    <n v="1"/>
    <n v="14.285714285714286"/>
    <n v="0"/>
    <n v="0"/>
    <n v="6"/>
    <n v="85.71428571428571"/>
    <n v="7"/>
  </r>
  <r>
    <x v="89"/>
    <x v="0"/>
    <s v="Red"/>
    <n v="6.818181818181818"/>
    <m/>
    <n v="28.181818181818183"/>
    <m/>
    <m/>
    <m/>
    <m/>
    <s v="No"/>
    <n v="125"/>
    <m/>
    <m/>
    <n v="0"/>
    <n v="0"/>
    <x v="122"/>
    <s v="One would believe that individuals would be intelligent enough not to use informal emoticons when presenting a personal attack on another YouTube member who views bigthink. I find it interesting how someone would write a comment such as yours just because I claimed I was the first to comment. I'm not going to insult your English because there is a possibility you are not present with English-Native tongue, if so you should think about improving your structure. Don't target useless comments."/>
    <n v="0"/>
    <m/>
    <n v="7"/>
    <s v="1"/>
    <s v="1"/>
    <n v="4"/>
    <n v="4.878048780487805"/>
    <n v="3"/>
    <n v="3.658536585365854"/>
    <n v="0"/>
    <n v="0"/>
    <n v="75"/>
    <n v="91.46341463414635"/>
    <n v="82"/>
  </r>
  <r>
    <x v="89"/>
    <x v="0"/>
    <s v="Red"/>
    <n v="6.818181818181818"/>
    <m/>
    <n v="28.181818181818183"/>
    <m/>
    <m/>
    <m/>
    <m/>
    <s v="No"/>
    <n v="126"/>
    <m/>
    <m/>
    <n v="0"/>
    <n v="0"/>
    <x v="123"/>
    <s v="Second note: Don't respond telling me not to make a useless comment because creating useless comment &gt; targeting useless comments."/>
    <n v="0"/>
    <m/>
    <n v="7"/>
    <s v="1"/>
    <s v="1"/>
    <n v="0"/>
    <n v="0"/>
    <n v="3"/>
    <n v="15.789473684210526"/>
    <n v="0"/>
    <n v="0"/>
    <n v="16"/>
    <n v="84.21052631578948"/>
    <n v="19"/>
  </r>
  <r>
    <x v="89"/>
    <x v="0"/>
    <s v="Red"/>
    <n v="6.818181818181818"/>
    <m/>
    <n v="28.181818181818183"/>
    <m/>
    <m/>
    <m/>
    <m/>
    <s v="No"/>
    <n v="127"/>
    <m/>
    <m/>
    <n v="0"/>
    <n v="0"/>
    <x v="124"/>
    <s v="You used an ellipses wrong at the end of your comment. I really love your comment though. I got first and I only commented first because why wouldn't I do it if I knew that the video was released literally four seconds ago (this is non-fiction). So I only did it because I had a chance."/>
    <n v="0"/>
    <m/>
    <n v="7"/>
    <s v="1"/>
    <s v="1"/>
    <n v="1"/>
    <n v="1.7543859649122806"/>
    <n v="2"/>
    <n v="3.508771929824561"/>
    <n v="0"/>
    <n v="0"/>
    <n v="54"/>
    <n v="94.73684210526316"/>
    <n v="57"/>
  </r>
  <r>
    <x v="90"/>
    <x v="0"/>
    <s v="192, 192, 192"/>
    <n v="3"/>
    <m/>
    <n v="50"/>
    <m/>
    <m/>
    <m/>
    <m/>
    <s v="No"/>
    <n v="128"/>
    <m/>
    <m/>
    <n v="0"/>
    <n v="0"/>
    <x v="125"/>
    <s v="very enjoyable. i would love to see more psychological and sociological talks. now what would be really great to see is the sociology of crime and law. it seems rather straightforward but i would like to see what more there could be."/>
    <n v="0"/>
    <m/>
    <n v="1"/>
    <s v="1"/>
    <s v="1"/>
    <n v="5"/>
    <n v="11.904761904761905"/>
    <n v="1"/>
    <n v="2.380952380952381"/>
    <n v="0"/>
    <n v="0"/>
    <n v="36"/>
    <n v="85.71428571428571"/>
    <n v="42"/>
  </r>
  <r>
    <x v="91"/>
    <x v="0"/>
    <s v="240, 44, 44"/>
    <n v="4.909090909090909"/>
    <m/>
    <n v="39.09090909090909"/>
    <m/>
    <m/>
    <m/>
    <m/>
    <s v="No"/>
    <n v="129"/>
    <m/>
    <m/>
    <n v="0"/>
    <n v="0"/>
    <x v="126"/>
    <s v="I get that you are joking, but a college education is in no way equal to the content on the internet in anyway,"/>
    <n v="0"/>
    <m/>
    <n v="4"/>
    <s v="1"/>
    <s v="1"/>
    <n v="0"/>
    <n v="0"/>
    <n v="0"/>
    <n v="0"/>
    <n v="0"/>
    <n v="0"/>
    <n v="23"/>
    <n v="100"/>
    <n v="23"/>
  </r>
  <r>
    <x v="91"/>
    <x v="0"/>
    <s v="240, 44, 44"/>
    <n v="4.909090909090909"/>
    <m/>
    <n v="39.09090909090909"/>
    <m/>
    <m/>
    <m/>
    <m/>
    <s v="No"/>
    <n v="130"/>
    <m/>
    <m/>
    <n v="0"/>
    <n v="0"/>
    <x v="127"/>
    <s v="Better."/>
    <n v="0"/>
    <m/>
    <n v="4"/>
    <s v="1"/>
    <s v="1"/>
    <n v="1"/>
    <n v="100"/>
    <n v="0"/>
    <n v="0"/>
    <n v="0"/>
    <n v="0"/>
    <n v="0"/>
    <n v="0"/>
    <n v="1"/>
  </r>
  <r>
    <x v="91"/>
    <x v="0"/>
    <s v="240, 44, 44"/>
    <n v="4.909090909090909"/>
    <m/>
    <n v="39.09090909090909"/>
    <m/>
    <m/>
    <m/>
    <m/>
    <s v="No"/>
    <n v="131"/>
    <m/>
    <m/>
    <n v="0"/>
    <n v="0"/>
    <x v="128"/>
    <s v="Your college experiences might be yours alone. We study critical theory at my university. Colleges do not just provide critical thinking skills in lectures, they give you access to resources, forms/debates and other networks. Experience is the key. The critical thinkers we see today that influence us all have college degrees. That stuff is around everywhere, but it's up to the individual to keep up."/>
    <n v="0"/>
    <m/>
    <n v="4"/>
    <s v="1"/>
    <s v="1"/>
    <n v="0"/>
    <n v="0"/>
    <n v="3"/>
    <n v="4.545454545454546"/>
    <n v="0"/>
    <n v="0"/>
    <n v="63"/>
    <n v="95.45454545454545"/>
    <n v="66"/>
  </r>
  <r>
    <x v="91"/>
    <x v="0"/>
    <s v="240, 44, 44"/>
    <n v="4.909090909090909"/>
    <m/>
    <n v="39.09090909090909"/>
    <m/>
    <m/>
    <m/>
    <m/>
    <s v="No"/>
    <n v="132"/>
    <m/>
    <m/>
    <n v="0"/>
    <n v="0"/>
    <x v="129"/>
    <s v="Colleges are also paces where people test their ideas, access to resources and engage with each other in an effective-fixed way. Also it can be difficult to trust many things on the net. Knowledge sharing are very much linked to the institutions. The work place requires specialization and colleges provide. The degree has become somewhat of a requirement. I agree, you don't need to go to college to be well educated, but it is a more difficult process."/>
    <n v="0"/>
    <m/>
    <n v="4"/>
    <s v="1"/>
    <s v="1"/>
    <n v="5"/>
    <n v="6.329113924050633"/>
    <n v="2"/>
    <n v="2.5316455696202533"/>
    <n v="0"/>
    <n v="0"/>
    <n v="72"/>
    <n v="91.13924050632912"/>
    <n v="79"/>
  </r>
  <r>
    <x v="92"/>
    <x v="0"/>
    <s v="192, 192, 192"/>
    <n v="3"/>
    <m/>
    <n v="50"/>
    <m/>
    <m/>
    <m/>
    <m/>
    <s v="No"/>
    <n v="133"/>
    <m/>
    <m/>
    <n v="0"/>
    <n v="0"/>
    <x v="130"/>
    <s v="SUPER"/>
    <n v="0"/>
    <m/>
    <n v="1"/>
    <s v="1"/>
    <s v="1"/>
    <n v="1"/>
    <n v="100"/>
    <n v="0"/>
    <n v="0"/>
    <n v="0"/>
    <n v="0"/>
    <n v="0"/>
    <n v="0"/>
    <n v="1"/>
  </r>
  <r>
    <x v="93"/>
    <x v="0"/>
    <s v="192, 192, 192"/>
    <n v="3"/>
    <m/>
    <n v="50"/>
    <m/>
    <m/>
    <m/>
    <m/>
    <s v="No"/>
    <n v="134"/>
    <m/>
    <m/>
    <n v="0"/>
    <n v="0"/>
    <x v="131"/>
    <s v="Psycho = psyches, mind, inner self Socios = society, large groups and its interacctions ...."/>
    <n v="0"/>
    <m/>
    <n v="1"/>
    <s v="1"/>
    <s v="1"/>
    <n v="0"/>
    <n v="0"/>
    <n v="0"/>
    <n v="0"/>
    <n v="0"/>
    <n v="0"/>
    <n v="12"/>
    <n v="100"/>
    <n v="12"/>
  </r>
  <r>
    <x v="94"/>
    <x v="0"/>
    <s v="192, 192, 192"/>
    <n v="3"/>
    <m/>
    <n v="50"/>
    <m/>
    <m/>
    <m/>
    <m/>
    <s v="No"/>
    <n v="135"/>
    <m/>
    <m/>
    <n v="0"/>
    <n v="0"/>
    <x v="132"/>
    <s v="I like how literally the only other thing in this video is a podium and he never uses it"/>
    <n v="0"/>
    <m/>
    <n v="1"/>
    <s v="1"/>
    <s v="1"/>
    <n v="1"/>
    <n v="5.2631578947368425"/>
    <n v="0"/>
    <n v="0"/>
    <n v="0"/>
    <n v="0"/>
    <n v="18"/>
    <n v="94.73684210526316"/>
    <n v="19"/>
  </r>
  <r>
    <x v="95"/>
    <x v="0"/>
    <s v="Red"/>
    <n v="6.181818181818182"/>
    <m/>
    <n v="31.818181818181817"/>
    <m/>
    <m/>
    <m/>
    <m/>
    <s v="No"/>
    <n v="136"/>
    <m/>
    <m/>
    <n v="0"/>
    <n v="0"/>
    <x v="133"/>
    <s v="No I still rather be D. I hate gossip. Ha"/>
    <n v="0"/>
    <m/>
    <n v="6"/>
    <s v="1"/>
    <s v="1"/>
    <n v="0"/>
    <n v="0"/>
    <n v="2"/>
    <n v="20"/>
    <n v="0"/>
    <n v="0"/>
    <n v="8"/>
    <n v="80"/>
    <n v="10"/>
  </r>
  <r>
    <x v="95"/>
    <x v="0"/>
    <s v="Red"/>
    <n v="6.181818181818182"/>
    <m/>
    <n v="31.818181818181817"/>
    <m/>
    <m/>
    <m/>
    <m/>
    <s v="No"/>
    <n v="137"/>
    <m/>
    <m/>
    <n v="0"/>
    <n v="0"/>
    <x v="134"/>
    <s v="It's got a complex. Ha."/>
    <n v="0"/>
    <m/>
    <n v="6"/>
    <s v="1"/>
    <s v="1"/>
    <n v="0"/>
    <n v="0"/>
    <n v="1"/>
    <n v="20"/>
    <n v="0"/>
    <n v="0"/>
    <n v="4"/>
    <n v="80"/>
    <n v="5"/>
  </r>
  <r>
    <x v="95"/>
    <x v="0"/>
    <s v="Red"/>
    <n v="6.181818181818182"/>
    <m/>
    <n v="31.818181818181817"/>
    <m/>
    <m/>
    <m/>
    <m/>
    <s v="No"/>
    <n v="138"/>
    <m/>
    <m/>
    <n v="0"/>
    <n v="0"/>
    <x v="135"/>
    <s v="I think you miss his point. When you do something to piss someone off you want people to be pissed off and react to the comment. You need social reply. If no one replies or gets pissed off then they feel there comment has not done what they wanted it to do within the social network. Just because they do it to have a negative influence. They still want it to INFLUENCE society else they would not leave the comment. Therefore he wants his opinion to affect society there in taking part in society."/>
    <n v="0"/>
    <m/>
    <n v="6"/>
    <s v="1"/>
    <s v="1"/>
    <n v="0"/>
    <n v="0"/>
    <n v="2"/>
    <n v="2.127659574468085"/>
    <n v="0"/>
    <n v="0"/>
    <n v="92"/>
    <n v="97.87234042553192"/>
    <n v="94"/>
  </r>
  <r>
    <x v="95"/>
    <x v="0"/>
    <s v="Red"/>
    <n v="6.181818181818182"/>
    <m/>
    <n v="31.818181818181817"/>
    <m/>
    <m/>
    <m/>
    <m/>
    <s v="No"/>
    <n v="139"/>
    <m/>
    <m/>
    <n v="0"/>
    <n v="0"/>
    <x v="136"/>
    <s v="So he seeks negative approval. As in he wants many people to dislike it so he is happy. You assumed that approval is always positive. But if they want people to dislike it and they do dislike it. He has got there negative approval. Attention Seeker. Also stating first is looking to show that you was the most interested and got there first. Hoping people like it and try to get there before you next time like a social challenge. And a lot people stopped this when people though it was stupid."/>
    <n v="0"/>
    <m/>
    <n v="6"/>
    <s v="1"/>
    <s v="1"/>
    <n v="7"/>
    <n v="7.608695652173913"/>
    <n v="6"/>
    <n v="6.521739130434782"/>
    <n v="0"/>
    <n v="0"/>
    <n v="79"/>
    <n v="85.8695652173913"/>
    <n v="92"/>
  </r>
  <r>
    <x v="95"/>
    <x v="0"/>
    <s v="Red"/>
    <n v="6.181818181818182"/>
    <m/>
    <n v="31.818181818181817"/>
    <m/>
    <m/>
    <m/>
    <m/>
    <s v="No"/>
    <n v="140"/>
    <m/>
    <m/>
    <n v="0"/>
    <n v="0"/>
    <x v="137"/>
    <s v="Finally: I agree somewhat with the original point people don't always follow people. Personally I do what I am interested and if I like something I might do it, but if someone puts weight on I don't feel the need too. However if someone got fitter, then I might feel the need too. People generally follow what they feel is positive and socially acceptable. Smoking... not socially accepted lot people stopped doing it because of this. People generally want to be accepted by people. Empathy is why."/>
    <n v="0"/>
    <m/>
    <n v="6"/>
    <s v="1"/>
    <s v="1"/>
    <n v="3"/>
    <n v="3.4482758620689653"/>
    <n v="0"/>
    <n v="0"/>
    <n v="0"/>
    <n v="0"/>
    <n v="84"/>
    <n v="96.55172413793103"/>
    <n v="87"/>
  </r>
  <r>
    <x v="95"/>
    <x v="0"/>
    <s v="Red"/>
    <n v="6.181818181818182"/>
    <m/>
    <n v="31.818181818181817"/>
    <m/>
    <m/>
    <m/>
    <m/>
    <s v="No"/>
    <n v="141"/>
    <m/>
    <m/>
    <n v="0"/>
    <n v="0"/>
    <x v="138"/>
    <s v="When I was ten, I had a whole rugby team of friends... I also had two close friends on my street I had close friends at school... I had loads of friends when I was ten. When I went to high school I had next to no friends at high school, but I had a lot on my street. Then college I had loads friends in my area back home, and loads friends at college. Then university I had one close friend and no others and I felt like crap. In fact I always felt my best when I was getting along socially."/>
    <n v="0"/>
    <m/>
    <n v="6"/>
    <s v="1"/>
    <s v="1"/>
    <n v="2"/>
    <n v="1.941747572815534"/>
    <n v="1"/>
    <n v="0.970873786407767"/>
    <n v="0"/>
    <n v="0"/>
    <n v="100"/>
    <n v="97.0873786407767"/>
    <n v="103"/>
  </r>
  <r>
    <x v="96"/>
    <x v="0"/>
    <s v="192, 192, 192"/>
    <n v="3"/>
    <m/>
    <n v="50"/>
    <m/>
    <m/>
    <m/>
    <m/>
    <s v="No"/>
    <n v="142"/>
    <m/>
    <m/>
    <n v="0"/>
    <n v="0"/>
    <x v="139"/>
    <s v="She was 55 according to the dates posted."/>
    <n v="0"/>
    <m/>
    <n v="1"/>
    <s v="1"/>
    <s v="1"/>
    <n v="0"/>
    <n v="0"/>
    <n v="0"/>
    <n v="0"/>
    <n v="0"/>
    <n v="0"/>
    <n v="8"/>
    <n v="100"/>
    <n v="8"/>
  </r>
  <r>
    <x v="97"/>
    <x v="0"/>
    <s v="192, 192, 192"/>
    <n v="3"/>
    <m/>
    <n v="50"/>
    <m/>
    <m/>
    <m/>
    <m/>
    <s v="No"/>
    <n v="143"/>
    <m/>
    <m/>
    <n v="0"/>
    <n v="0"/>
    <x v="140"/>
    <s v="He said people use Myspace as a social networking sight and it made me giggle"/>
    <n v="0"/>
    <m/>
    <n v="1"/>
    <s v="1"/>
    <s v="1"/>
    <n v="0"/>
    <n v="0"/>
    <n v="0"/>
    <n v="0"/>
    <n v="0"/>
    <n v="0"/>
    <n v="15"/>
    <n v="100"/>
    <n v="15"/>
  </r>
  <r>
    <x v="98"/>
    <x v="0"/>
    <s v="192, 192, 192"/>
    <n v="3"/>
    <m/>
    <n v="50"/>
    <m/>
    <m/>
    <m/>
    <m/>
    <s v="No"/>
    <n v="144"/>
    <m/>
    <m/>
    <n v="0"/>
    <n v="0"/>
    <x v="141"/>
    <s v="social network? Friends? Anyone? Forever alone :("/>
    <n v="0"/>
    <m/>
    <n v="1"/>
    <s v="1"/>
    <s v="1"/>
    <n v="0"/>
    <n v="0"/>
    <n v="0"/>
    <n v="0"/>
    <n v="0"/>
    <n v="0"/>
    <n v="6"/>
    <n v="100"/>
    <n v="6"/>
  </r>
  <r>
    <x v="99"/>
    <x v="0"/>
    <s v="Red"/>
    <n v="10"/>
    <m/>
    <n v="10"/>
    <m/>
    <m/>
    <m/>
    <m/>
    <s v="No"/>
    <n v="145"/>
    <m/>
    <m/>
    <n v="0"/>
    <n v="0"/>
    <x v="142"/>
    <s v="I think these bigthink lectures are fantastic, but this guys says a few things (here and there) that make me suspect he's inflating his commentary with math jargon for no real communicative reason. At 31:13... why did we need a taurus? Wouldn't a sphere be more obvious? Should we really use the term 'hyper-dimensional' to describe social networks? Or is this just going to intimidate people who are new to the subject for no real reason?"/>
    <n v="0"/>
    <m/>
    <n v="12"/>
    <s v="1"/>
    <s v="1"/>
    <n v="1"/>
    <n v="1.2820512820512822"/>
    <n v="2"/>
    <n v="2.5641025641025643"/>
    <n v="0"/>
    <n v="0"/>
    <n v="75"/>
    <n v="96.15384615384616"/>
    <n v="78"/>
  </r>
  <r>
    <x v="99"/>
    <x v="0"/>
    <s v="Red"/>
    <n v="10"/>
    <m/>
    <n v="10"/>
    <m/>
    <m/>
    <m/>
    <m/>
    <s v="No"/>
    <n v="146"/>
    <m/>
    <m/>
    <n v="0"/>
    <n v="0"/>
    <x v="143"/>
    <s v="But the torus will distort a flat surface too. At least on the sphere, you can plot the network he's talking about and have it be perfectly symmetric. In the torus, the nodes on the inside will necessarily be denser than those on the outside. What's more, after pointing out that in this situation &quot;everyone would be equi-distant from the edge&quot;, he just drops that hypothetical and moves on to the next idea. What is important about this equi-distant style network that was worth mentioning?"/>
    <n v="0"/>
    <m/>
    <n v="12"/>
    <s v="1"/>
    <s v="1"/>
    <n v="3"/>
    <n v="3.4482758620689653"/>
    <n v="2"/>
    <n v="2.2988505747126435"/>
    <n v="0"/>
    <n v="0"/>
    <n v="82"/>
    <n v="94.25287356321839"/>
    <n v="87"/>
  </r>
  <r>
    <x v="99"/>
    <x v="0"/>
    <s v="Red"/>
    <n v="10"/>
    <m/>
    <n v="10"/>
    <m/>
    <m/>
    <m/>
    <m/>
    <s v="No"/>
    <n v="147"/>
    <m/>
    <m/>
    <n v="0"/>
    <n v="0"/>
    <x v="144"/>
    <s v="You do not literally have to take a flat rectangular surface and lay it on another curved surface to make his point. You just have to plot a set of equidistant nodes on a curved surface. For example, the points on an icosahedron will accomplish this on the surface of a sphere -- all points will have an equal number of neighbors with equal closeness. I think this is impossible on a torus, although proving that it's impossible would be tricky. If it's not impossible, it's certainly not intuitive."/>
    <n v="0"/>
    <m/>
    <n v="12"/>
    <s v="1"/>
    <s v="1"/>
    <n v="3"/>
    <n v="3.409090909090909"/>
    <n v="5"/>
    <n v="5.681818181818182"/>
    <n v="0"/>
    <n v="0"/>
    <n v="80"/>
    <n v="90.9090909090909"/>
    <n v="88"/>
  </r>
  <r>
    <x v="99"/>
    <x v="0"/>
    <s v="Red"/>
    <n v="10"/>
    <m/>
    <n v="10"/>
    <m/>
    <m/>
    <m/>
    <m/>
    <s v="No"/>
    <n v="148"/>
    <m/>
    <m/>
    <n v="0"/>
    <n v="0"/>
    <x v="145"/>
    <s v="On second thought, I think I can prove that it's impossible."/>
    <n v="0"/>
    <m/>
    <n v="12"/>
    <s v="1"/>
    <s v="1"/>
    <n v="0"/>
    <n v="0"/>
    <n v="1"/>
    <n v="9.090909090909092"/>
    <n v="0"/>
    <n v="0"/>
    <n v="10"/>
    <n v="90.9090909090909"/>
    <n v="11"/>
  </r>
  <r>
    <x v="99"/>
    <x v="0"/>
    <s v="Red"/>
    <n v="10"/>
    <m/>
    <n v="10"/>
    <m/>
    <m/>
    <m/>
    <m/>
    <s v="No"/>
    <n v="149"/>
    <m/>
    <m/>
    <n v="0"/>
    <n v="0"/>
    <x v="146"/>
    <s v="A few things: 1. He never actually plots the info in three dimensions. 31:14 &quot;two dimensional&quot; does not always mean &quot;flat&quot;. The surface of a torus is still two dimensional. It encloses space in a third dimension, but that space is clearly not populated by the information. Both the lattice and the torus surface are two-dimensional. 2. His point was about a network whose nodes are equi-distant on a surface that wraps around itself. This is easily representable on a sphere, but not on a torus."/>
    <n v="0"/>
    <m/>
    <n v="12"/>
    <s v="1"/>
    <s v="1"/>
    <n v="1"/>
    <n v="1.1235955056179776"/>
    <n v="0"/>
    <n v="0"/>
    <n v="0"/>
    <n v="0"/>
    <n v="88"/>
    <n v="98.87640449438203"/>
    <n v="89"/>
  </r>
  <r>
    <x v="99"/>
    <x v="0"/>
    <s v="Red"/>
    <n v="10"/>
    <m/>
    <n v="10"/>
    <m/>
    <m/>
    <m/>
    <m/>
    <s v="No"/>
    <n v="150"/>
    <m/>
    <m/>
    <n v="0"/>
    <n v="1"/>
    <x v="95"/>
    <s v="3. Thank you for remaining civil during a difference of opinion over the internet."/>
    <n v="0"/>
    <m/>
    <n v="12"/>
    <s v="1"/>
    <s v="1"/>
    <n v="1"/>
    <n v="7.142857142857143"/>
    <n v="0"/>
    <n v="0"/>
    <n v="0"/>
    <n v="0"/>
    <n v="13"/>
    <n v="92.85714285714286"/>
    <n v="14"/>
  </r>
  <r>
    <x v="99"/>
    <x v="0"/>
    <s v="Red"/>
    <n v="10"/>
    <m/>
    <n v="10"/>
    <m/>
    <m/>
    <m/>
    <m/>
    <s v="No"/>
    <n v="151"/>
    <m/>
    <m/>
    <n v="0"/>
    <n v="0"/>
    <x v="147"/>
    <s v="16:30 -- a network is structured as a group of nodes and one-dimensional ties. This is not a hyper-dimensional structure, since it occupies a maximum of three dimensions of space."/>
    <n v="0"/>
    <m/>
    <n v="12"/>
    <s v="1"/>
    <s v="1"/>
    <n v="0"/>
    <n v="0"/>
    <n v="0"/>
    <n v="0"/>
    <n v="0"/>
    <n v="0"/>
    <n v="32"/>
    <n v="100"/>
    <n v="32"/>
  </r>
  <r>
    <x v="99"/>
    <x v="0"/>
    <s v="Red"/>
    <n v="10"/>
    <m/>
    <n v="10"/>
    <m/>
    <m/>
    <m/>
    <m/>
    <s v="No"/>
    <n v="152"/>
    <m/>
    <m/>
    <n v="0"/>
    <n v="0"/>
    <x v="148"/>
    <s v="Yes, you definitely CAN make a hypercube with points and lines. But you don't NEED to make a hypercube to plot a bunch of points and lines, which is all a network is. It's totally unnecessary and just adds jargon-y language to something simple for no reason. It's like making a simple graph of something ... like 'y vs. x', and saying &quot;yeah, it totally makes sense to plot that 1-dimensional line in the 17th spacial dimension and call it a hyper-graph.&quot; No value added."/>
    <n v="0"/>
    <m/>
    <n v="12"/>
    <s v="1"/>
    <s v="1"/>
    <n v="2"/>
    <n v="2.2988505747126435"/>
    <n v="3"/>
    <n v="3.4482758620689653"/>
    <n v="0"/>
    <n v="0"/>
    <n v="82"/>
    <n v="94.25287356321839"/>
    <n v="87"/>
  </r>
  <r>
    <x v="99"/>
    <x v="0"/>
    <s v="Red"/>
    <n v="10"/>
    <m/>
    <n v="10"/>
    <m/>
    <m/>
    <m/>
    <m/>
    <s v="No"/>
    <n v="153"/>
    <m/>
    <m/>
    <n v="0"/>
    <n v="0"/>
    <x v="149"/>
    <s v="Personally I don't see what patterns become clear by asking the reader to imagine a fourth or fifth spacial dimension so that I can plot some of the nodes in them when I could just as easily plot them in 3-space, but I can agree to disagree."/>
    <n v="0"/>
    <m/>
    <n v="12"/>
    <s v="1"/>
    <s v="1"/>
    <n v="1"/>
    <n v="2.0833333333333335"/>
    <n v="3"/>
    <n v="6.25"/>
    <n v="0"/>
    <n v="0"/>
    <n v="44"/>
    <n v="91.66666666666667"/>
    <n v="48"/>
  </r>
  <r>
    <x v="99"/>
    <x v="0"/>
    <s v="Red"/>
    <n v="10"/>
    <m/>
    <n v="10"/>
    <m/>
    <m/>
    <m/>
    <m/>
    <s v="No"/>
    <n v="154"/>
    <m/>
    <m/>
    <n v="0"/>
    <n v="0"/>
    <x v="150"/>
    <s v="Fair enough. Maybe you can explain what I'm mixing up: you say that graphing social networks hyper-dimensionally would make certain patterns clear -- can you give me an example?"/>
    <n v="0"/>
    <m/>
    <n v="12"/>
    <s v="1"/>
    <s v="1"/>
    <n v="3"/>
    <n v="10.344827586206897"/>
    <n v="0"/>
    <n v="0"/>
    <n v="0"/>
    <n v="0"/>
    <n v="26"/>
    <n v="89.65517241379311"/>
    <n v="29"/>
  </r>
  <r>
    <x v="99"/>
    <x v="0"/>
    <s v="Red"/>
    <n v="10"/>
    <m/>
    <n v="10"/>
    <m/>
    <m/>
    <m/>
    <m/>
    <s v="No"/>
    <n v="155"/>
    <m/>
    <m/>
    <n v="0"/>
    <n v="0"/>
    <x v="151"/>
    <s v="Oh, okay. Here are some examples of social network plots in 2D and flattened 3D with clear explanations not requiring any extra-spacial dimensions: 16:07, 17:57, 18:07, 18:29, 19:16, 31:13, 31:22, 32:05, 36:05."/>
    <n v="0"/>
    <m/>
    <n v="12"/>
    <s v="1"/>
    <s v="1"/>
    <n v="1"/>
    <n v="2.380952380952381"/>
    <n v="0"/>
    <n v="0"/>
    <n v="0"/>
    <n v="0"/>
    <n v="41"/>
    <n v="97.61904761904762"/>
    <n v="42"/>
  </r>
  <r>
    <x v="99"/>
    <x v="0"/>
    <s v="Red"/>
    <n v="10"/>
    <m/>
    <n v="10"/>
    <m/>
    <m/>
    <m/>
    <m/>
    <s v="No"/>
    <n v="156"/>
    <m/>
    <m/>
    <n v="0"/>
    <n v="0"/>
    <x v="152"/>
    <s v="You're people! :) But you're right -- I'm on my way to a Head of the Charles party in Harvard with my girlfriend, so I'll have to end our conversation. Thanks for not resorting to name-calling during a disagreement on the internet!"/>
    <n v="0"/>
    <m/>
    <n v="12"/>
    <s v="1"/>
    <s v="1"/>
    <n v="1"/>
    <n v="2.4390243902439024"/>
    <n v="1"/>
    <n v="2.4390243902439024"/>
    <n v="0"/>
    <n v="0"/>
    <n v="39"/>
    <n v="95.1219512195122"/>
    <n v="41"/>
  </r>
  <r>
    <x v="100"/>
    <x v="0"/>
    <s v="192, 192, 192"/>
    <n v="3"/>
    <m/>
    <n v="50"/>
    <m/>
    <m/>
    <m/>
    <m/>
    <s v="No"/>
    <n v="157"/>
    <m/>
    <m/>
    <n v="0"/>
    <n v="0"/>
    <x v="153"/>
    <s v="is it weird that I have watched this 3 times already? I feel that I watch it again and again, I see information clearer and listen something different each time"/>
    <n v="0"/>
    <m/>
    <n v="1"/>
    <s v="1"/>
    <s v="1"/>
    <n v="1"/>
    <n v="3.3333333333333335"/>
    <n v="1"/>
    <n v="3.3333333333333335"/>
    <n v="0"/>
    <n v="0"/>
    <n v="28"/>
    <n v="93.33333333333333"/>
    <n v="30"/>
  </r>
  <r>
    <x v="101"/>
    <x v="0"/>
    <s v="192, 192, 192"/>
    <n v="3"/>
    <m/>
    <n v="50"/>
    <m/>
    <m/>
    <m/>
    <m/>
    <s v="No"/>
    <n v="158"/>
    <m/>
    <m/>
    <n v="0"/>
    <n v="0"/>
    <x v="154"/>
    <s v="he he.... 'dike'"/>
    <n v="0"/>
    <m/>
    <n v="1"/>
    <s v="1"/>
    <s v="1"/>
    <n v="0"/>
    <n v="0"/>
    <n v="0"/>
    <n v="0"/>
    <n v="0"/>
    <n v="0"/>
    <n v="3"/>
    <n v="100"/>
    <n v="3"/>
  </r>
  <r>
    <x v="102"/>
    <x v="0"/>
    <s v="192, 192, 192"/>
    <n v="3"/>
    <m/>
    <n v="50"/>
    <m/>
    <m/>
    <m/>
    <m/>
    <s v="No"/>
    <n v="159"/>
    <m/>
    <m/>
    <n v="0"/>
    <n v="0"/>
    <x v="155"/>
    <s v="/watch?v=6fiFcj3ILeo&amp;feature=g-user-u"/>
    <n v="0"/>
    <m/>
    <n v="1"/>
    <s v="1"/>
    <s v="1"/>
    <n v="0"/>
    <n v="0"/>
    <n v="0"/>
    <n v="0"/>
    <n v="0"/>
    <n v="0"/>
    <n v="7"/>
    <n v="100"/>
    <n v="7"/>
  </r>
  <r>
    <x v="103"/>
    <x v="0"/>
    <s v="192, 192, 192"/>
    <n v="3"/>
    <m/>
    <n v="50"/>
    <m/>
    <m/>
    <m/>
    <m/>
    <s v="No"/>
    <n v="160"/>
    <m/>
    <m/>
    <n v="0"/>
    <n v="0"/>
    <x v="156"/>
    <s v="These videos are so Perfect! Keep making them!"/>
    <n v="0"/>
    <m/>
    <n v="1"/>
    <s v="1"/>
    <s v="1"/>
    <n v="1"/>
    <n v="12.5"/>
    <n v="0"/>
    <n v="0"/>
    <n v="0"/>
    <n v="0"/>
    <n v="7"/>
    <n v="87.5"/>
    <n v="8"/>
  </r>
  <r>
    <x v="104"/>
    <x v="0"/>
    <s v="225, 94, 94"/>
    <n v="4.2727272727272725"/>
    <m/>
    <n v="42.72727272727273"/>
    <m/>
    <m/>
    <m/>
    <m/>
    <s v="No"/>
    <n v="161"/>
    <m/>
    <m/>
    <n v="0"/>
    <n v="0"/>
    <x v="157"/>
    <s v="by pointing out his little quest of social acceptance you've done the same thing as him and so did i and anybody that corrects me will also partake in this little paradox,so don't judge everyone likes to be accepted regardless if you admit it or not"/>
    <n v="0"/>
    <m/>
    <n v="3"/>
    <s v="1"/>
    <s v="1"/>
    <n v="1"/>
    <n v="2.127659574468085"/>
    <n v="0"/>
    <n v="0"/>
    <n v="0"/>
    <n v="0"/>
    <n v="46"/>
    <n v="97.87234042553192"/>
    <n v="47"/>
  </r>
  <r>
    <x v="104"/>
    <x v="0"/>
    <s v="225, 94, 94"/>
    <n v="4.2727272727272725"/>
    <m/>
    <n v="42.72727272727273"/>
    <m/>
    <m/>
    <m/>
    <m/>
    <s v="No"/>
    <n v="162"/>
    <m/>
    <m/>
    <n v="0"/>
    <n v="0"/>
    <x v="158"/>
    <s v="sorry English is second my language,well why are you pointing out the obvious seems a little stupid at least in the sense that your doing the exact same thing, maybe i just wanted to point out the irony of it lol"/>
    <n v="0"/>
    <m/>
    <n v="3"/>
    <s v="1"/>
    <s v="1"/>
    <n v="1"/>
    <n v="2.380952380952381"/>
    <n v="3"/>
    <n v="7.142857142857143"/>
    <n v="0"/>
    <n v="0"/>
    <n v="38"/>
    <n v="90.47619047619048"/>
    <n v="42"/>
  </r>
  <r>
    <x v="104"/>
    <x v="0"/>
    <s v="225, 94, 94"/>
    <n v="4.2727272727272725"/>
    <m/>
    <n v="42.72727272727273"/>
    <m/>
    <m/>
    <m/>
    <m/>
    <s v="No"/>
    <n v="163"/>
    <m/>
    <m/>
    <n v="0"/>
    <n v="0"/>
    <x v="159"/>
    <s v="well at the time that i posted the first reply you did not say or imply that you were exempt as you say from the condition so i went ahead and inferred it because why would you knowingly say what you said all the while knowing you were following in his foot steps, to simplify you pointed out his error i pointed out yours, not implying it was an error k (:"/>
    <n v="0"/>
    <m/>
    <n v="3"/>
    <s v="1"/>
    <s v="1"/>
    <n v="2"/>
    <n v="2.816901408450704"/>
    <n v="2"/>
    <n v="2.816901408450704"/>
    <n v="0"/>
    <n v="0"/>
    <n v="67"/>
    <n v="94.36619718309859"/>
    <n v="71"/>
  </r>
  <r>
    <x v="105"/>
    <x v="0"/>
    <s v="192, 192, 192"/>
    <n v="3"/>
    <m/>
    <n v="50"/>
    <m/>
    <m/>
    <m/>
    <m/>
    <s v="No"/>
    <n v="164"/>
    <m/>
    <m/>
    <n v="0"/>
    <n v="0"/>
    <x v="160"/>
    <s v="more power apologetics. state interventions are not optimal solutions to any problem. social concern ought translate to voluntary philanthropic solutions"/>
    <n v="0"/>
    <m/>
    <n v="1"/>
    <s v="1"/>
    <s v="1"/>
    <n v="1"/>
    <n v="5"/>
    <n v="2"/>
    <n v="10"/>
    <n v="0"/>
    <n v="0"/>
    <n v="17"/>
    <n v="85"/>
    <n v="20"/>
  </r>
  <r>
    <x v="106"/>
    <x v="0"/>
    <s v="192, 192, 192"/>
    <n v="3"/>
    <m/>
    <n v="50"/>
    <m/>
    <m/>
    <m/>
    <m/>
    <s v="No"/>
    <n v="165"/>
    <m/>
    <m/>
    <n v="0"/>
    <n v="0"/>
    <x v="161"/>
    <s v="MORE MORE MORE MORE MORE MORE MORE OF THESE VIDEOS!!!!!! THUMBS UP!"/>
    <n v="0"/>
    <m/>
    <n v="1"/>
    <s v="1"/>
    <s v="1"/>
    <n v="0"/>
    <n v="0"/>
    <n v="0"/>
    <n v="0"/>
    <n v="0"/>
    <n v="0"/>
    <n v="12"/>
    <n v="100"/>
    <n v="12"/>
  </r>
  <r>
    <x v="107"/>
    <x v="0"/>
    <s v="192, 192, 192"/>
    <n v="3"/>
    <m/>
    <n v="50"/>
    <m/>
    <m/>
    <m/>
    <m/>
    <s v="No"/>
    <n v="166"/>
    <m/>
    <m/>
    <n v="0"/>
    <n v="0"/>
    <x v="162"/>
    <s v="we're way smarter than most people"/>
    <n v="0"/>
    <m/>
    <n v="1"/>
    <s v="1"/>
    <s v="1"/>
    <n v="1"/>
    <n v="16.666666666666668"/>
    <n v="0"/>
    <n v="0"/>
    <n v="0"/>
    <n v="0"/>
    <n v="5"/>
    <n v="83.33333333333333"/>
    <n v="6"/>
  </r>
  <r>
    <x v="108"/>
    <x v="0"/>
    <s v="208, 143, 143"/>
    <n v="3.6363636363636362"/>
    <m/>
    <n v="46.36363636363637"/>
    <m/>
    <m/>
    <m/>
    <m/>
    <s v="No"/>
    <n v="167"/>
    <m/>
    <m/>
    <n v="0"/>
    <n v="0"/>
    <x v="163"/>
    <s v="one would think that these kind of videos are viewed by individuals that are smart enough to not care about stating that they were first to comment :D But that just proves that i need to study sociology to understand that it is not the case :D"/>
    <n v="0"/>
    <m/>
    <n v="2"/>
    <s v="1"/>
    <s v="1"/>
    <n v="3"/>
    <n v="6.382978723404255"/>
    <n v="0"/>
    <n v="0"/>
    <n v="0"/>
    <n v="0"/>
    <n v="44"/>
    <n v="93.61702127659575"/>
    <n v="47"/>
  </r>
  <r>
    <x v="108"/>
    <x v="0"/>
    <s v="208, 143, 143"/>
    <n v="3.6363636363636362"/>
    <m/>
    <n v="46.36363636363637"/>
    <m/>
    <m/>
    <m/>
    <m/>
    <s v="No"/>
    <n v="168"/>
    <m/>
    <m/>
    <n v="0"/>
    <n v="0"/>
    <x v="164"/>
    <s v="Personally i find it very sad that you interpreted my observation as a &quot;personal attack&quot; even though i clearly expressed that you inspired me to study human behavior more. Could as well see my gratitude instead. Makes me wonder if you are used to &quot;personal attacks&quot; directed at you... must be related to your Hitlers profile picture... P.S. FYI the &quot;informal emoticons&quot; meaning is &quot;happy&quot; - it was deliberately used to express my happiness caused by your unusual behavior that inspired me to study."/>
    <n v="0"/>
    <m/>
    <n v="2"/>
    <s v="1"/>
    <s v="1"/>
    <n v="6"/>
    <n v="7.142857142857143"/>
    <n v="4"/>
    <n v="4.761904761904762"/>
    <n v="0"/>
    <n v="0"/>
    <n v="74"/>
    <n v="88.0952380952381"/>
    <n v="84"/>
  </r>
  <r>
    <x v="109"/>
    <x v="0"/>
    <s v="192, 192, 192"/>
    <n v="3"/>
    <m/>
    <n v="50"/>
    <m/>
    <m/>
    <m/>
    <m/>
    <s v="No"/>
    <n v="169"/>
    <m/>
    <m/>
    <n v="0"/>
    <n v="0"/>
    <x v="165"/>
    <s v="Golden Gate Bridge Authority should be ashamed, worrying about how their bridge looks being more important than saving thousands of lives. I am a photographer, the GG bridge is very pretty, looks great as a red bridge contrasting against the blue sky, white clouds, Marin headlands, green landscape, etc. But still, a guard or net would save lives and the bridge would still look great."/>
    <n v="0"/>
    <m/>
    <n v="1"/>
    <s v="1"/>
    <s v="1"/>
    <n v="5"/>
    <n v="7.6923076923076925"/>
    <n v="2"/>
    <n v="3.076923076923077"/>
    <n v="0"/>
    <n v="0"/>
    <n v="58"/>
    <n v="89.23076923076923"/>
    <n v="65"/>
  </r>
  <r>
    <x v="110"/>
    <x v="0"/>
    <s v="192, 192, 192"/>
    <n v="3"/>
    <m/>
    <n v="50"/>
    <m/>
    <m/>
    <m/>
    <m/>
    <s v="No"/>
    <n v="170"/>
    <m/>
    <m/>
    <n v="0"/>
    <n v="0"/>
    <x v="166"/>
    <s v="Do you really think that a simple grate would save thousands of lives? People would surely find some other ways after being unsuccessful on the Golden Gate bridge. Like jumping of some skyscraper would become an option."/>
    <n v="0"/>
    <m/>
    <n v="1"/>
    <s v="1"/>
    <s v="1"/>
    <n v="2"/>
    <n v="5.405405405405405"/>
    <n v="2"/>
    <n v="5.405405405405405"/>
    <n v="0"/>
    <n v="0"/>
    <n v="33"/>
    <n v="89.1891891891892"/>
    <n v="37"/>
  </r>
  <r>
    <x v="111"/>
    <x v="0"/>
    <s v="192, 192, 192"/>
    <n v="3"/>
    <m/>
    <n v="50"/>
    <m/>
    <m/>
    <m/>
    <m/>
    <s v="No"/>
    <n v="171"/>
    <m/>
    <m/>
    <n v="0"/>
    <n v="0"/>
    <x v="167"/>
    <s v="Big Think is the best."/>
    <n v="0"/>
    <m/>
    <n v="1"/>
    <s v="1"/>
    <s v="1"/>
    <n v="1"/>
    <n v="20"/>
    <n v="0"/>
    <n v="0"/>
    <n v="0"/>
    <n v="0"/>
    <n v="4"/>
    <n v="80"/>
    <n v="5"/>
  </r>
  <r>
    <x v="112"/>
    <x v="0"/>
    <s v="192, 192, 192"/>
    <n v="3"/>
    <m/>
    <n v="50"/>
    <m/>
    <m/>
    <m/>
    <m/>
    <s v="No"/>
    <n v="172"/>
    <m/>
    <m/>
    <n v="0"/>
    <n v="0"/>
    <x v="168"/>
    <s v="Wow, Dr Christakis you blew my mind away! So the fact that i'm posting a comment has been predetermined by the structure of my current existence. This truly has been a deep and profound experience. I hope you continue these online lectures. I just purchased your book &quot;connected&quot; and assuming it's in the same style as this video cast, I shall continue this amazing experience."/>
    <n v="0"/>
    <m/>
    <n v="1"/>
    <s v="1"/>
    <s v="1"/>
    <n v="3"/>
    <n v="4.615384615384615"/>
    <n v="0"/>
    <n v="0"/>
    <n v="0"/>
    <n v="0"/>
    <n v="62"/>
    <n v="95.38461538461539"/>
    <n v="65"/>
  </r>
  <r>
    <x v="113"/>
    <x v="0"/>
    <s v="208, 143, 143"/>
    <n v="3.6363636363636362"/>
    <m/>
    <n v="46.36363636363637"/>
    <m/>
    <m/>
    <m/>
    <m/>
    <s v="No"/>
    <n v="173"/>
    <m/>
    <m/>
    <n v="0"/>
    <n v="0"/>
    <x v="169"/>
    <s v="whats the difference between sociology and psychology?"/>
    <n v="0"/>
    <m/>
    <n v="2"/>
    <s v="1"/>
    <s v="1"/>
    <n v="0"/>
    <n v="0"/>
    <n v="0"/>
    <n v="0"/>
    <n v="0"/>
    <n v="0"/>
    <n v="7"/>
    <n v="100"/>
    <n v="7"/>
  </r>
  <r>
    <x v="113"/>
    <x v="0"/>
    <s v="208, 143, 143"/>
    <n v="3.6363636363636362"/>
    <m/>
    <n v="46.36363636363637"/>
    <m/>
    <m/>
    <m/>
    <m/>
    <s v="No"/>
    <n v="174"/>
    <m/>
    <m/>
    <n v="0"/>
    <n v="0"/>
    <x v="170"/>
    <s v="thanks, I think social psychology would be my favourite branch to study"/>
    <n v="0"/>
    <m/>
    <n v="2"/>
    <s v="1"/>
    <s v="1"/>
    <n v="0"/>
    <n v="0"/>
    <n v="0"/>
    <n v="0"/>
    <n v="0"/>
    <n v="0"/>
    <n v="12"/>
    <n v="100"/>
    <n v="12"/>
  </r>
  <r>
    <x v="114"/>
    <x v="0"/>
    <s v="192, 192, 192"/>
    <n v="3"/>
    <m/>
    <n v="50"/>
    <m/>
    <m/>
    <m/>
    <m/>
    <s v="No"/>
    <n v="175"/>
    <m/>
    <m/>
    <n v="0"/>
    <n v="0"/>
    <x v="171"/>
    <s v="obesity is a epidemic O-o......"/>
    <n v="0"/>
    <m/>
    <n v="1"/>
    <s v="1"/>
    <s v="1"/>
    <n v="0"/>
    <n v="0"/>
    <n v="1"/>
    <n v="16.666666666666668"/>
    <n v="0"/>
    <n v="0"/>
    <n v="5"/>
    <n v="83.33333333333333"/>
    <n v="6"/>
  </r>
  <r>
    <x v="115"/>
    <x v="0"/>
    <s v="192, 192, 192"/>
    <n v="3"/>
    <m/>
    <n v="50"/>
    <m/>
    <m/>
    <m/>
    <m/>
    <s v="No"/>
    <n v="176"/>
    <m/>
    <m/>
    <n v="0"/>
    <n v="0"/>
    <x v="172"/>
    <s v="I'm 15 and I had no idea of the things he was talking about before he educated me. I feel so much smarter being subscribed to BigThink"/>
    <n v="0"/>
    <m/>
    <n v="1"/>
    <s v="1"/>
    <s v="1"/>
    <n v="2"/>
    <n v="7.407407407407407"/>
    <n v="0"/>
    <n v="0"/>
    <n v="0"/>
    <n v="0"/>
    <n v="25"/>
    <n v="92.5925925925926"/>
    <n v="27"/>
  </r>
  <r>
    <x v="116"/>
    <x v="0"/>
    <s v="192, 192, 192"/>
    <n v="3"/>
    <m/>
    <n v="50"/>
    <m/>
    <m/>
    <m/>
    <m/>
    <s v="No"/>
    <n v="177"/>
    <m/>
    <m/>
    <n v="0"/>
    <n v="0"/>
    <x v="173"/>
    <s v="Great video!!! Sadly posting and sharing such videos on FB is not considered &quot;cool&quot; by the majority of people and views and interest will remain low for the foreseeable future :("/>
    <n v="0"/>
    <m/>
    <n v="1"/>
    <s v="1"/>
    <s v="1"/>
    <n v="2"/>
    <n v="6.666666666666667"/>
    <n v="1"/>
    <n v="3.3333333333333335"/>
    <n v="0"/>
    <n v="0"/>
    <n v="27"/>
    <n v="90"/>
    <n v="30"/>
  </r>
  <r>
    <x v="117"/>
    <x v="0"/>
    <s v="208, 143, 143"/>
    <n v="3.6363636363636362"/>
    <m/>
    <n v="46.36363636363637"/>
    <m/>
    <m/>
    <m/>
    <m/>
    <s v="No"/>
    <n v="178"/>
    <m/>
    <m/>
    <n v="0"/>
    <n v="0"/>
    <x v="174"/>
    <s v="Guys, you're really fast."/>
    <n v="0"/>
    <m/>
    <n v="2"/>
    <s v="1"/>
    <s v="1"/>
    <n v="1"/>
    <n v="25"/>
    <n v="0"/>
    <n v="0"/>
    <n v="0"/>
    <n v="0"/>
    <n v="3"/>
    <n v="75"/>
    <n v="4"/>
  </r>
  <r>
    <x v="117"/>
    <x v="0"/>
    <s v="208, 143, 143"/>
    <n v="3.6363636363636362"/>
    <m/>
    <n v="46.36363636363637"/>
    <m/>
    <m/>
    <m/>
    <m/>
    <s v="No"/>
    <n v="179"/>
    <m/>
    <m/>
    <n v="0"/>
    <n v="0"/>
    <x v="175"/>
    <s v="DAMMIT! I don't speak English, so these words are not familiar &gt;:("/>
    <n v="0"/>
    <m/>
    <n v="2"/>
    <s v="1"/>
    <s v="1"/>
    <n v="0"/>
    <n v="0"/>
    <n v="0"/>
    <n v="0"/>
    <n v="0"/>
    <n v="0"/>
    <n v="11"/>
    <n v="100"/>
    <n v="11"/>
  </r>
  <r>
    <x v="118"/>
    <x v="0"/>
    <s v="192, 192, 192"/>
    <n v="3"/>
    <m/>
    <n v="50"/>
    <m/>
    <m/>
    <m/>
    <m/>
    <s v="No"/>
    <n v="180"/>
    <m/>
    <m/>
    <n v="0"/>
    <n v="0"/>
    <x v="176"/>
    <s v="Great video!"/>
    <n v="0"/>
    <m/>
    <n v="1"/>
    <s v="1"/>
    <s v="1"/>
    <n v="1"/>
    <n v="50"/>
    <n v="0"/>
    <n v="0"/>
    <n v="0"/>
    <n v="0"/>
    <n v="1"/>
    <n v="50"/>
    <n v="2"/>
  </r>
  <r>
    <x v="119"/>
    <x v="0"/>
    <s v="208, 143, 143"/>
    <n v="3.6363636363636362"/>
    <m/>
    <n v="46.36363636363637"/>
    <m/>
    <m/>
    <m/>
    <m/>
    <s v="No"/>
    <n v="181"/>
    <m/>
    <m/>
    <n v="0"/>
    <n v="0"/>
    <x v="177"/>
    <s v="Suicide intervention, by unsuspected individuals or in the case of the Golden Gate Bridge, a safety net, may help reduce suicide rate because it gives people a chance to 'step back' and rethink their action at the very last critical moment. A suicide barrier is ineffective in preventing suicide in the sense that an acutely depressed person might just opt for another bridge or tall building instead. The barrier is more effective in preventing suicidal person from damaging the image of a building"/>
    <n v="0"/>
    <m/>
    <n v="2"/>
    <s v="1"/>
    <s v="1"/>
    <n v="2"/>
    <n v="2.4096385542168677"/>
    <n v="9"/>
    <n v="10.843373493975903"/>
    <n v="0"/>
    <n v="0"/>
    <n v="72"/>
    <n v="86.74698795180723"/>
    <n v="83"/>
  </r>
  <r>
    <x v="119"/>
    <x v="0"/>
    <s v="208, 143, 143"/>
    <n v="3.6363636363636362"/>
    <m/>
    <n v="46.36363636363637"/>
    <m/>
    <m/>
    <m/>
    <m/>
    <s v="No"/>
    <n v="182"/>
    <m/>
    <m/>
    <n v="0"/>
    <n v="0"/>
    <x v="178"/>
    <s v="A great video for thoughts nonetheless."/>
    <n v="0"/>
    <m/>
    <n v="2"/>
    <s v="1"/>
    <s v="1"/>
    <n v="1"/>
    <n v="16.666666666666668"/>
    <n v="0"/>
    <n v="0"/>
    <n v="0"/>
    <n v="0"/>
    <n v="5"/>
    <n v="83.33333333333333"/>
    <n v="6"/>
  </r>
  <r>
    <x v="120"/>
    <x v="0"/>
    <s v="192, 192, 192"/>
    <n v="3"/>
    <m/>
    <n v="50"/>
    <m/>
    <m/>
    <m/>
    <m/>
    <s v="No"/>
    <n v="183"/>
    <m/>
    <m/>
    <n v="0"/>
    <n v="0"/>
    <x v="179"/>
    <s v="What do you do to make it your hobby?"/>
    <n v="0"/>
    <m/>
    <n v="1"/>
    <s v="1"/>
    <s v="1"/>
    <n v="0"/>
    <n v="0"/>
    <n v="0"/>
    <n v="0"/>
    <n v="0"/>
    <n v="0"/>
    <n v="9"/>
    <n v="100"/>
    <n v="9"/>
  </r>
  <r>
    <x v="121"/>
    <x v="0"/>
    <s v="192, 192, 192"/>
    <n v="3"/>
    <m/>
    <n v="50"/>
    <m/>
    <m/>
    <m/>
    <m/>
    <s v="No"/>
    <n v="184"/>
    <m/>
    <m/>
    <n v="0"/>
    <n v="0"/>
    <x v="180"/>
    <s v="If any of them would have mentioned they were going to kill themselves, society would have stopped them."/>
    <n v="0"/>
    <m/>
    <n v="1"/>
    <s v="1"/>
    <s v="1"/>
    <n v="0"/>
    <n v="0"/>
    <n v="1"/>
    <n v="5.555555555555555"/>
    <n v="0"/>
    <n v="0"/>
    <n v="17"/>
    <n v="94.44444444444444"/>
    <n v="18"/>
  </r>
  <r>
    <x v="122"/>
    <x v="0"/>
    <s v="192, 192, 192"/>
    <n v="3"/>
    <m/>
    <n v="50"/>
    <m/>
    <m/>
    <m/>
    <m/>
    <s v="No"/>
    <n v="185"/>
    <m/>
    <m/>
    <n v="0"/>
    <n v="0"/>
    <x v="181"/>
    <s v="Dope video!"/>
    <n v="0"/>
    <m/>
    <n v="1"/>
    <s v="1"/>
    <s v="1"/>
    <n v="0"/>
    <n v="0"/>
    <n v="1"/>
    <n v="50"/>
    <n v="0"/>
    <n v="0"/>
    <n v="1"/>
    <n v="50"/>
    <n v="2"/>
  </r>
  <r>
    <x v="123"/>
    <x v="0"/>
    <s v="192, 192, 192"/>
    <n v="3"/>
    <m/>
    <n v="50"/>
    <m/>
    <m/>
    <m/>
    <m/>
    <s v="No"/>
    <n v="186"/>
    <m/>
    <m/>
    <n v="0"/>
    <n v="0"/>
    <x v="182"/>
    <s v="P.B. is a social capital."/>
    <n v="0"/>
    <m/>
    <n v="1"/>
    <s v="1"/>
    <s v="1"/>
    <n v="0"/>
    <n v="0"/>
    <n v="0"/>
    <n v="0"/>
    <n v="0"/>
    <n v="0"/>
    <n v="6"/>
    <n v="100"/>
    <n v="6"/>
  </r>
  <r>
    <x v="124"/>
    <x v="0"/>
    <s v="192, 192, 192"/>
    <n v="3"/>
    <m/>
    <n v="50"/>
    <m/>
    <m/>
    <m/>
    <m/>
    <s v="No"/>
    <n v="187"/>
    <m/>
    <m/>
    <n v="0"/>
    <n v="0"/>
    <x v="183"/>
    <s v="This guy for president"/>
    <n v="0"/>
    <m/>
    <n v="1"/>
    <s v="1"/>
    <s v="1"/>
    <n v="0"/>
    <n v="0"/>
    <n v="0"/>
    <n v="0"/>
    <n v="0"/>
    <n v="0"/>
    <n v="4"/>
    <n v="100"/>
    <n v="4"/>
  </r>
  <r>
    <x v="125"/>
    <x v="0"/>
    <s v="208, 143, 143"/>
    <n v="3.6363636363636362"/>
    <m/>
    <n v="46.36363636363637"/>
    <m/>
    <m/>
    <m/>
    <m/>
    <s v="No"/>
    <n v="188"/>
    <m/>
    <m/>
    <n v="0"/>
    <n v="0"/>
    <x v="184"/>
    <s v="11:00 a reason for suicide is, that people can end up in a negative thinking spiral. Once they decide to jump, that negative spiral is viewed from the outside, as that what it is, and thus actually understandable and fixable. in other words, a sort of virtual suicide can help to relativize the current problem as solvable and create a new perspective that gives tools to overcome the current situation."/>
    <n v="0"/>
    <m/>
    <n v="2"/>
    <s v="1"/>
    <s v="1"/>
    <n v="1"/>
    <n v="1.408450704225352"/>
    <n v="5"/>
    <n v="7.042253521126761"/>
    <n v="0"/>
    <n v="0"/>
    <n v="65"/>
    <n v="91.54929577464789"/>
    <n v="71"/>
  </r>
  <r>
    <x v="125"/>
    <x v="0"/>
    <s v="208, 143, 143"/>
    <n v="3.6363636363636362"/>
    <m/>
    <n v="46.36363636363637"/>
    <m/>
    <m/>
    <m/>
    <m/>
    <s v="No"/>
    <n v="189"/>
    <m/>
    <m/>
    <n v="0"/>
    <n v="0"/>
    <x v="185"/>
    <s v="28:20 Allan Watts: Trees are appling. Rocks are peopleing."/>
    <n v="0"/>
    <m/>
    <n v="2"/>
    <s v="1"/>
    <s v="1"/>
    <n v="0"/>
    <n v="0"/>
    <n v="0"/>
    <n v="0"/>
    <n v="0"/>
    <n v="0"/>
    <n v="10"/>
    <n v="100"/>
    <n v="10"/>
  </r>
  <r>
    <x v="126"/>
    <x v="0"/>
    <s v="240, 44, 44"/>
    <n v="4.909090909090909"/>
    <m/>
    <n v="39.09090909090909"/>
    <m/>
    <m/>
    <m/>
    <m/>
    <s v="No"/>
    <n v="190"/>
    <m/>
    <m/>
    <n v="0"/>
    <n v="0"/>
    <x v="186"/>
    <s v="well, as a social group, collectively, why aren't Americans making a decision to improve the quality of food they eat?"/>
    <n v="0"/>
    <m/>
    <n v="4"/>
    <s v="1"/>
    <s v="1"/>
    <n v="2"/>
    <n v="10"/>
    <n v="0"/>
    <n v="0"/>
    <n v="0"/>
    <n v="0"/>
    <n v="18"/>
    <n v="90"/>
    <n v="20"/>
  </r>
  <r>
    <x v="126"/>
    <x v="0"/>
    <s v="240, 44, 44"/>
    <n v="4.909090909090909"/>
    <m/>
    <n v="39.09090909090909"/>
    <m/>
    <m/>
    <m/>
    <m/>
    <s v="No"/>
    <n v="191"/>
    <m/>
    <m/>
    <n v="0"/>
    <n v="0"/>
    <x v="187"/>
    <s v="This was so interesting. Thank you! I think sociology might become my new hobby..."/>
    <n v="0"/>
    <m/>
    <n v="4"/>
    <s v="1"/>
    <s v="1"/>
    <n v="2"/>
    <n v="14.285714285714286"/>
    <n v="0"/>
    <n v="0"/>
    <n v="0"/>
    <n v="0"/>
    <n v="12"/>
    <n v="85.71428571428571"/>
    <n v="14"/>
  </r>
  <r>
    <x v="126"/>
    <x v="0"/>
    <s v="240, 44, 44"/>
    <n v="4.909090909090909"/>
    <m/>
    <n v="39.09090909090909"/>
    <m/>
    <m/>
    <m/>
    <m/>
    <s v="No"/>
    <n v="192"/>
    <m/>
    <m/>
    <n v="0"/>
    <n v="0"/>
    <x v="188"/>
    <s v="Hey, I appreciate your comment. I just want to point out that I'm not picking on Americans, I was responding to a previous commenter who was talking about &quot;what people eat&quot; being a factor in US obesity. So I just thought from a sociological perspective the question might be why society is allowing for these changes. But that question could apply to any society with any issue, probably not even just food."/>
    <n v="0"/>
    <m/>
    <n v="4"/>
    <s v="1"/>
    <s v="1"/>
    <n v="1"/>
    <n v="1.3888888888888888"/>
    <n v="1"/>
    <n v="1.3888888888888888"/>
    <n v="0"/>
    <n v="0"/>
    <n v="70"/>
    <n v="97.22222222222223"/>
    <n v="72"/>
  </r>
  <r>
    <x v="126"/>
    <x v="0"/>
    <s v="240, 44, 44"/>
    <n v="4.909090909090909"/>
    <m/>
    <n v="39.09090909090909"/>
    <m/>
    <m/>
    <m/>
    <m/>
    <s v="No"/>
    <n v="193"/>
    <m/>
    <m/>
    <n v="0"/>
    <n v="0"/>
    <x v="189"/>
    <s v="lol, good question. I guess that for me means I'll be reading about it and looking up more videos and seeking out other people who are interested so that I can talk to them about it. Maybe even take a class."/>
    <n v="0"/>
    <m/>
    <n v="4"/>
    <s v="1"/>
    <s v="1"/>
    <n v="1"/>
    <n v="2.4390243902439024"/>
    <n v="0"/>
    <n v="0"/>
    <n v="0"/>
    <n v="0"/>
    <n v="40"/>
    <n v="97.5609756097561"/>
    <n v="41"/>
  </r>
  <r>
    <x v="127"/>
    <x v="0"/>
    <s v="192, 192, 192"/>
    <n v="3"/>
    <m/>
    <n v="50"/>
    <m/>
    <m/>
    <m/>
    <m/>
    <s v="No"/>
    <n v="194"/>
    <m/>
    <m/>
    <n v="0"/>
    <n v="0"/>
    <x v="190"/>
    <s v="I don't think lectures can be any better than this"/>
    <n v="0"/>
    <m/>
    <n v="1"/>
    <s v="1"/>
    <s v="1"/>
    <n v="1"/>
    <n v="10"/>
    <n v="0"/>
    <n v="0"/>
    <n v="0"/>
    <n v="0"/>
    <n v="9"/>
    <n v="90"/>
    <n v="10"/>
  </r>
  <r>
    <x v="128"/>
    <x v="0"/>
    <s v="192, 192, 192"/>
    <n v="3"/>
    <m/>
    <n v="50"/>
    <m/>
    <m/>
    <m/>
    <m/>
    <s v="No"/>
    <n v="195"/>
    <m/>
    <m/>
    <n v="0"/>
    <n v="1"/>
    <x v="191"/>
    <s v="I already am a Sociology student, yay! :D"/>
    <n v="0"/>
    <m/>
    <n v="1"/>
    <s v="1"/>
    <s v="1"/>
    <n v="1"/>
    <n v="12.5"/>
    <n v="0"/>
    <n v="0"/>
    <n v="0"/>
    <n v="0"/>
    <n v="7"/>
    <n v="87.5"/>
    <n v="8"/>
  </r>
  <r>
    <x v="129"/>
    <x v="0"/>
    <s v="192, 192, 192"/>
    <n v="3"/>
    <m/>
    <n v="50"/>
    <m/>
    <m/>
    <m/>
    <m/>
    <s v="No"/>
    <n v="196"/>
    <m/>
    <m/>
    <n v="0"/>
    <n v="0"/>
    <x v="192"/>
    <s v="Beautiful video!!!!"/>
    <n v="0"/>
    <m/>
    <n v="1"/>
    <s v="1"/>
    <s v="1"/>
    <n v="1"/>
    <n v="50"/>
    <n v="0"/>
    <n v="0"/>
    <n v="0"/>
    <n v="0"/>
    <n v="1"/>
    <n v="50"/>
    <n v="2"/>
  </r>
  <r>
    <x v="130"/>
    <x v="0"/>
    <s v="192, 192, 192"/>
    <n v="3"/>
    <m/>
    <n v="50"/>
    <m/>
    <m/>
    <m/>
    <m/>
    <s v="No"/>
    <n v="197"/>
    <m/>
    <m/>
    <n v="0"/>
    <n v="0"/>
    <x v="193"/>
    <s v="28:02 leviathan ftw"/>
    <n v="0"/>
    <m/>
    <n v="1"/>
    <s v="1"/>
    <s v="1"/>
    <n v="1"/>
    <n v="25"/>
    <n v="0"/>
    <n v="0"/>
    <n v="0"/>
    <n v="0"/>
    <n v="3"/>
    <n v="75"/>
    <n v="4"/>
  </r>
  <r>
    <x v="131"/>
    <x v="0"/>
    <s v="192, 192, 192"/>
    <n v="3"/>
    <m/>
    <n v="50"/>
    <m/>
    <m/>
    <m/>
    <m/>
    <s v="No"/>
    <n v="198"/>
    <m/>
    <m/>
    <n v="0"/>
    <n v="0"/>
    <x v="194"/>
    <s v="Yay!"/>
    <n v="0"/>
    <m/>
    <n v="1"/>
    <s v="1"/>
    <s v="1"/>
    <n v="1"/>
    <n v="100"/>
    <n v="0"/>
    <n v="0"/>
    <n v="0"/>
    <n v="0"/>
    <n v="0"/>
    <n v="0"/>
    <n v="1"/>
  </r>
  <r>
    <x v="132"/>
    <x v="0"/>
    <s v="192, 192, 192"/>
    <n v="3"/>
    <m/>
    <n v="50"/>
    <m/>
    <m/>
    <m/>
    <m/>
    <s v="No"/>
    <n v="199"/>
    <m/>
    <m/>
    <n v="0"/>
    <n v="0"/>
    <x v="195"/>
    <s v="Im afraid that if i watch too many of these vidual lectures i wont be able to appreciate a normal lecture"/>
    <n v="0"/>
    <m/>
    <n v="1"/>
    <s v="1"/>
    <s v="1"/>
    <n v="1"/>
    <n v="4.761904761904762"/>
    <n v="1"/>
    <n v="4.761904761904762"/>
    <n v="0"/>
    <n v="0"/>
    <n v="19"/>
    <n v="90.47619047619048"/>
    <n v="21"/>
  </r>
  <r>
    <x v="133"/>
    <x v="0"/>
    <s v="208, 143, 143"/>
    <n v="3.6363636363636362"/>
    <m/>
    <n v="46.36363636363637"/>
    <m/>
    <m/>
    <m/>
    <m/>
    <s v="No"/>
    <n v="200"/>
    <m/>
    <m/>
    <n v="0"/>
    <n v="0"/>
    <x v="196"/>
    <s v="A bit over a couple hundred years ago, a Jew came to my country, he gave way to enslavement of both the body and soul of my people. -a Mexican citizen."/>
    <n v="0"/>
    <m/>
    <n v="2"/>
    <s v="1"/>
    <s v="1"/>
    <n v="0"/>
    <n v="0"/>
    <n v="0"/>
    <n v="0"/>
    <n v="0"/>
    <n v="0"/>
    <n v="31"/>
    <n v="100"/>
    <n v="31"/>
  </r>
  <r>
    <x v="133"/>
    <x v="0"/>
    <s v="208, 143, 143"/>
    <n v="3.6363636363636362"/>
    <m/>
    <n v="46.36363636363637"/>
    <m/>
    <m/>
    <m/>
    <m/>
    <s v="No"/>
    <n v="201"/>
    <m/>
    <m/>
    <n v="0"/>
    <n v="0"/>
    <x v="197"/>
    <s v="Meant to say 500"/>
    <n v="0"/>
    <m/>
    <n v="2"/>
    <s v="1"/>
    <s v="1"/>
    <n v="0"/>
    <n v="0"/>
    <n v="0"/>
    <n v="0"/>
    <n v="0"/>
    <n v="0"/>
    <n v="4"/>
    <n v="100"/>
    <n v="4"/>
  </r>
  <r>
    <x v="134"/>
    <x v="0"/>
    <s v="192, 192, 192"/>
    <n v="3"/>
    <m/>
    <n v="50"/>
    <m/>
    <m/>
    <m/>
    <m/>
    <s v="No"/>
    <n v="202"/>
    <m/>
    <m/>
    <n v="0"/>
    <n v="0"/>
    <x v="198"/>
    <s v="Fuck can you imagine how beautiful it is. Some fundemental physical properties of sub atomic particles determine the chemical properties of DNA, which deterines the biological properties of organisms, which determine the psycological properties of people, which determines the massive sociological life like networks why is everthing so bautiful"/>
    <n v="0"/>
    <m/>
    <n v="1"/>
    <s v="1"/>
    <s v="1"/>
    <n v="2"/>
    <n v="4.081632653061225"/>
    <n v="1"/>
    <n v="2.0408163265306123"/>
    <n v="0"/>
    <n v="0"/>
    <n v="46"/>
    <n v="93.87755102040816"/>
    <n v="49"/>
  </r>
  <r>
    <x v="135"/>
    <x v="0"/>
    <s v="192, 192, 192"/>
    <n v="3"/>
    <m/>
    <n v="50"/>
    <m/>
    <m/>
    <m/>
    <m/>
    <s v="No"/>
    <n v="203"/>
    <m/>
    <m/>
    <n v="0"/>
    <n v="0"/>
    <x v="199"/>
    <s v="...what"/>
    <n v="0"/>
    <m/>
    <n v="1"/>
    <s v="1"/>
    <s v="1"/>
    <n v="0"/>
    <n v="0"/>
    <n v="0"/>
    <n v="0"/>
    <n v="0"/>
    <n v="0"/>
    <n v="1"/>
    <n v="100"/>
    <n v="1"/>
  </r>
  <r>
    <x v="136"/>
    <x v="0"/>
    <s v="Red"/>
    <n v="5.545454545454545"/>
    <m/>
    <n v="35.45454545454545"/>
    <m/>
    <m/>
    <m/>
    <m/>
    <s v="No"/>
    <n v="204"/>
    <m/>
    <m/>
    <n v="0"/>
    <n v="0"/>
    <x v="200"/>
    <s v="Networking is really very important and it has influence on depression and because of it, on the suicide and even on obesity .BUT OBESITY is especially in the USA is caused from the bad quality of food , I mean food is genetically engineered and apart this the amount of calories in the ration is increased .So WHY and HOW MUCH ppl eat is conditioned from social factors but WHAT they eat is biological factor .So it must be considered while examination this issue."/>
    <n v="0"/>
    <m/>
    <n v="5"/>
    <s v="1"/>
    <s v="1"/>
    <n v="1"/>
    <n v="1.2048192771084338"/>
    <n v="4"/>
    <n v="4.819277108433735"/>
    <n v="0"/>
    <n v="0"/>
    <n v="78"/>
    <n v="93.97590361445783"/>
    <n v="83"/>
  </r>
  <r>
    <x v="136"/>
    <x v="0"/>
    <s v="Red"/>
    <n v="5.545454545454545"/>
    <m/>
    <n v="35.45454545454545"/>
    <m/>
    <m/>
    <m/>
    <m/>
    <s v="No"/>
    <n v="205"/>
    <m/>
    <m/>
    <n v="0"/>
    <n v="0"/>
    <x v="201"/>
    <s v="Hmm actually its no question for me :) cause I'm not living in US , But quality of food is big problem all over the world , cause today everywhere genetically engineered food is on the market and it's very bad for human organism. agree, that Americans ,as society they can require to improve quality of the food, but for that first of all they have to realize what they are eating , than gather and take some action ."/>
    <n v="0"/>
    <m/>
    <n v="5"/>
    <s v="1"/>
    <s v="1"/>
    <n v="1"/>
    <n v="1.3333333333333333"/>
    <n v="2"/>
    <n v="2.6666666666666665"/>
    <n v="0"/>
    <n v="0"/>
    <n v="72"/>
    <n v="96"/>
    <n v="75"/>
  </r>
  <r>
    <x v="136"/>
    <x v="0"/>
    <s v="Red"/>
    <n v="5.545454545454545"/>
    <m/>
    <n v="35.45454545454545"/>
    <m/>
    <m/>
    <m/>
    <m/>
    <s v="No"/>
    <n v="206"/>
    <m/>
    <m/>
    <n v="0"/>
    <n v="0"/>
    <x v="202"/>
    <s v="...But in the country like US , where advertisements rocks everywhere its not easy :/"/>
    <n v="0"/>
    <m/>
    <n v="5"/>
    <s v="1"/>
    <s v="1"/>
    <n v="2"/>
    <n v="15.384615384615385"/>
    <n v="0"/>
    <n v="0"/>
    <n v="0"/>
    <n v="0"/>
    <n v="11"/>
    <n v="84.61538461538461"/>
    <n v="13"/>
  </r>
  <r>
    <x v="136"/>
    <x v="0"/>
    <s v="Red"/>
    <n v="5.545454545454545"/>
    <m/>
    <n v="35.45454545454545"/>
    <m/>
    <m/>
    <m/>
    <m/>
    <s v="No"/>
    <n v="207"/>
    <m/>
    <m/>
    <n v="0"/>
    <n v="0"/>
    <x v="203"/>
    <s v="Me neither ... and to gather around one specific goal is hard in every country not only in US . I just meant that consolidate for this specific problem ( Food quality , cause I think vegetable , fruit and such kind of stuff in US is mostly artificial species) while there are so many adds is little bit hard cause at first society needs to realize that there is a problem. and this was my answer to the question -why society is allowing for these changes ."/>
    <n v="0"/>
    <m/>
    <n v="5"/>
    <s v="1"/>
    <s v="1"/>
    <n v="0"/>
    <n v="0"/>
    <n v="4"/>
    <n v="4.878048780487805"/>
    <n v="0"/>
    <n v="0"/>
    <n v="78"/>
    <n v="95.1219512195122"/>
    <n v="82"/>
  </r>
  <r>
    <x v="136"/>
    <x v="0"/>
    <s v="Red"/>
    <n v="5.545454545454545"/>
    <m/>
    <n v="35.45454545454545"/>
    <m/>
    <m/>
    <m/>
    <m/>
    <s v="No"/>
    <n v="208"/>
    <m/>
    <m/>
    <n v="0"/>
    <n v="0"/>
    <x v="204"/>
    <s v="thanks for comment :) interesting conversation:)"/>
    <n v="0"/>
    <m/>
    <n v="5"/>
    <s v="1"/>
    <s v="1"/>
    <n v="1"/>
    <n v="20"/>
    <n v="0"/>
    <n v="0"/>
    <n v="0"/>
    <n v="0"/>
    <n v="4"/>
    <n v="80"/>
    <n v="5"/>
  </r>
  <r>
    <x v="137"/>
    <x v="0"/>
    <s v="225, 94, 94"/>
    <n v="4.2727272727272725"/>
    <m/>
    <n v="42.72727272727273"/>
    <m/>
    <m/>
    <m/>
    <m/>
    <s v="No"/>
    <n v="209"/>
    <m/>
    <m/>
    <n v="0"/>
    <n v="0"/>
    <x v="205"/>
    <s v="who cares"/>
    <n v="0"/>
    <m/>
    <n v="3"/>
    <s v="1"/>
    <s v="1"/>
    <n v="0"/>
    <n v="0"/>
    <n v="0"/>
    <n v="0"/>
    <n v="0"/>
    <n v="0"/>
    <n v="2"/>
    <n v="100"/>
    <n v="2"/>
  </r>
  <r>
    <x v="137"/>
    <x v="0"/>
    <s v="225, 94, 94"/>
    <n v="4.2727272727272725"/>
    <m/>
    <n v="42.72727272727273"/>
    <m/>
    <m/>
    <m/>
    <m/>
    <s v="No"/>
    <n v="210"/>
    <m/>
    <m/>
    <n v="0"/>
    <n v="0"/>
    <x v="206"/>
    <s v="Judaism is benign, has been for thousands of years. Take your predjudice somewhere else, or at least do some impartial research both ways. It doesn't take much to realise that the threat of fundamental Islam is far and away more real than your concerns over 'Jewish Control'. Jews are individuals more or less working for themselves, not for a Jewish Agenda. They appreciate science and reason and (largely) treat other humans with respect. They value knowledge, hence the powerful positions."/>
    <n v="0"/>
    <m/>
    <n v="3"/>
    <s v="1"/>
    <s v="1"/>
    <n v="4"/>
    <n v="5"/>
    <n v="2"/>
    <n v="2.5"/>
    <n v="0"/>
    <n v="0"/>
    <n v="74"/>
    <n v="92.5"/>
    <n v="80"/>
  </r>
  <r>
    <x v="137"/>
    <x v="0"/>
    <s v="225, 94, 94"/>
    <n v="4.2727272727272725"/>
    <m/>
    <n v="42.72727272727273"/>
    <m/>
    <m/>
    <m/>
    <m/>
    <s v="No"/>
    <n v="211"/>
    <m/>
    <m/>
    <n v="0"/>
    <n v="0"/>
    <x v="207"/>
    <s v="Dude, double space your sentences more. Might make your points less ridiculous. 'My explanation is lacking.' Look man, if you can't figure out that smarter people, people who value knowledge and have good work ethic get better jobs in more powerful positions, then you have a lot to figure out before you go around slandering a population so denigrated by waves of oppression that it is a miracle they are still around to bah any mitzvah's. America needs to blame itself, not its minorities. ffs"/>
    <n v="0"/>
    <m/>
    <n v="3"/>
    <s v="1"/>
    <s v="1"/>
    <n v="6"/>
    <n v="6.976744186046512"/>
    <n v="4"/>
    <n v="4.651162790697675"/>
    <n v="0"/>
    <n v="0"/>
    <n v="76"/>
    <n v="88.37209302325581"/>
    <n v="86"/>
  </r>
  <r>
    <x v="138"/>
    <x v="0"/>
    <s v="192, 192, 192"/>
    <n v="3"/>
    <m/>
    <n v="50"/>
    <m/>
    <m/>
    <m/>
    <m/>
    <s v="No"/>
    <n v="212"/>
    <m/>
    <m/>
    <n v="0"/>
    <n v="0"/>
    <x v="208"/>
    <s v="Come on man, Jews do not control the bloody media. What I hear when someone makes that argument is: Jew have (as an ethnic group!) conspired to control the media. The problem with many (But not all) Jews is that they have turned a religion into a race, Christian distrust and hatred of the Jews during the middle-ages has a lot to do with this as well. But the evidence for this argument is augmented when you observe the way Muslims act today. They treat their religion as though it was an ethnicity"/>
    <n v="0"/>
    <m/>
    <n v="1"/>
    <s v="1"/>
    <s v="1"/>
    <n v="1"/>
    <n v="1.0638297872340425"/>
    <n v="4"/>
    <n v="4.25531914893617"/>
    <n v="0"/>
    <n v="0"/>
    <n v="89"/>
    <n v="94.68085106382979"/>
    <n v="94"/>
  </r>
  <r>
    <x v="139"/>
    <x v="0"/>
    <s v="192, 192, 192"/>
    <n v="3"/>
    <m/>
    <n v="50"/>
    <m/>
    <m/>
    <m/>
    <m/>
    <s v="No"/>
    <n v="213"/>
    <m/>
    <m/>
    <n v="0"/>
    <n v="0"/>
    <x v="209"/>
    <s v="it's sad that i find this incredibly boring given that this is one of the majors i'm taking.."/>
    <n v="0"/>
    <m/>
    <n v="1"/>
    <s v="1"/>
    <s v="1"/>
    <n v="1"/>
    <n v="5.555555555555555"/>
    <n v="2"/>
    <n v="11.11111111111111"/>
    <n v="0"/>
    <n v="0"/>
    <n v="15"/>
    <n v="83.33333333333333"/>
    <n v="18"/>
  </r>
  <r>
    <x v="140"/>
    <x v="0"/>
    <s v="208, 143, 143"/>
    <n v="3.6363636363636362"/>
    <m/>
    <n v="46.36363636363637"/>
    <m/>
    <m/>
    <m/>
    <m/>
    <s v="No"/>
    <n v="214"/>
    <m/>
    <m/>
    <n v="0"/>
    <n v="0"/>
    <x v="210"/>
    <s v="...and how you were raised*"/>
    <n v="0"/>
    <m/>
    <n v="2"/>
    <s v="1"/>
    <s v="1"/>
    <n v="0"/>
    <n v="0"/>
    <n v="0"/>
    <n v="0"/>
    <n v="0"/>
    <n v="0"/>
    <n v="5"/>
    <n v="100"/>
    <n v="5"/>
  </r>
  <r>
    <x v="140"/>
    <x v="0"/>
    <s v="208, 143, 143"/>
    <n v="3.6363636363636362"/>
    <m/>
    <n v="46.36363636363637"/>
    <m/>
    <m/>
    <m/>
    <m/>
    <s v="No"/>
    <n v="215"/>
    <m/>
    <m/>
    <n v="0"/>
    <n v="0"/>
    <x v="211"/>
    <s v="everytime a professor of floating university ends its lecture and says &quot;thank you&quot;, it makes me happy and feel like a better person"/>
    <n v="0"/>
    <m/>
    <n v="2"/>
    <s v="1"/>
    <s v="1"/>
    <n v="4"/>
    <n v="17.391304347826086"/>
    <n v="0"/>
    <n v="0"/>
    <n v="0"/>
    <n v="0"/>
    <n v="19"/>
    <n v="82.6086956521739"/>
    <n v="23"/>
  </r>
  <r>
    <x v="141"/>
    <x v="0"/>
    <s v="208, 143, 143"/>
    <n v="3.6363636363636362"/>
    <m/>
    <n v="46.36363636363637"/>
    <m/>
    <m/>
    <m/>
    <m/>
    <s v="No"/>
    <n v="216"/>
    <m/>
    <m/>
    <n v="0"/>
    <n v="0"/>
    <x v="212"/>
    <s v="nurture not nature"/>
    <n v="0"/>
    <m/>
    <n v="2"/>
    <s v="1"/>
    <s v="1"/>
    <n v="0"/>
    <n v="0"/>
    <n v="0"/>
    <n v="0"/>
    <n v="0"/>
    <n v="0"/>
    <n v="3"/>
    <n v="100"/>
    <n v="3"/>
  </r>
  <r>
    <x v="141"/>
    <x v="0"/>
    <s v="208, 143, 143"/>
    <n v="3.6363636363636362"/>
    <m/>
    <n v="46.36363636363637"/>
    <m/>
    <m/>
    <m/>
    <m/>
    <s v="No"/>
    <n v="217"/>
    <m/>
    <m/>
    <n v="0"/>
    <n v="0"/>
    <x v="213"/>
    <s v="man that is a pimp ass blazer."/>
    <n v="0"/>
    <m/>
    <n v="2"/>
    <s v="1"/>
    <s v="1"/>
    <n v="0"/>
    <n v="0"/>
    <n v="0"/>
    <n v="0"/>
    <n v="0"/>
    <n v="0"/>
    <n v="7"/>
    <n v="100"/>
    <n v="7"/>
  </r>
  <r>
    <x v="142"/>
    <x v="0"/>
    <s v="192, 192, 192"/>
    <n v="3"/>
    <m/>
    <n v="50"/>
    <m/>
    <m/>
    <m/>
    <m/>
    <s v="No"/>
    <n v="218"/>
    <m/>
    <m/>
    <n v="0"/>
    <n v="0"/>
    <x v="214"/>
    <s v="i feel smarter by listening to this while i sleep"/>
    <n v="0"/>
    <m/>
    <n v="1"/>
    <s v="1"/>
    <s v="1"/>
    <n v="1"/>
    <n v="10"/>
    <n v="0"/>
    <n v="0"/>
    <n v="0"/>
    <n v="0"/>
    <n v="9"/>
    <n v="90"/>
    <n v="10"/>
  </r>
  <r>
    <x v="143"/>
    <x v="0"/>
    <s v="192, 192, 192"/>
    <n v="3"/>
    <m/>
    <n v="50"/>
    <m/>
    <m/>
    <m/>
    <m/>
    <s v="No"/>
    <n v="219"/>
    <m/>
    <m/>
    <n v="0"/>
    <n v="0"/>
    <x v="215"/>
    <s v="This video makes me wanna kill myself"/>
    <n v="0"/>
    <m/>
    <n v="1"/>
    <s v="1"/>
    <s v="1"/>
    <n v="0"/>
    <n v="0"/>
    <n v="1"/>
    <n v="14.285714285714286"/>
    <n v="0"/>
    <n v="0"/>
    <n v="6"/>
    <n v="85.71428571428571"/>
    <n v="7"/>
  </r>
  <r>
    <x v="144"/>
    <x v="0"/>
    <s v="208, 143, 143"/>
    <n v="3.6363636363636362"/>
    <m/>
    <n v="46.36363636363637"/>
    <m/>
    <m/>
    <m/>
    <m/>
    <s v="No"/>
    <n v="220"/>
    <m/>
    <m/>
    <n v="0"/>
    <n v="0"/>
    <x v="216"/>
    <s v="Actually, that guy was greatly influenced in his decision by the effect his disease would have on those around him. That's the whole point.. the rationalization of his decision is mostly social in nature. He specifically states that he has NOT given up, he just doesn't want to be a burden. So the question remains, would he have killed himself if his disease hadn't represented a burden for the people he loved? Or was this simply a rationalization, masking egoistic motivation?"/>
    <n v="0"/>
    <m/>
    <n v="2"/>
    <s v="1"/>
    <s v="1"/>
    <n v="1"/>
    <n v="1.2345679012345678"/>
    <n v="3"/>
    <n v="3.7037037037037037"/>
    <n v="0"/>
    <n v="0"/>
    <n v="77"/>
    <n v="95.06172839506173"/>
    <n v="81"/>
  </r>
  <r>
    <x v="144"/>
    <x v="0"/>
    <s v="208, 143, 143"/>
    <n v="3.6363636363636362"/>
    <m/>
    <n v="46.36363636363637"/>
    <m/>
    <m/>
    <m/>
    <m/>
    <s v="No"/>
    <n v="221"/>
    <m/>
    <m/>
    <n v="0"/>
    <n v="0"/>
    <x v="217"/>
    <s v="well the advantage of youtube is that you can pause the video, or jump to any point in it whenever you want."/>
    <n v="0"/>
    <m/>
    <n v="2"/>
    <s v="1"/>
    <s v="1"/>
    <n v="2"/>
    <n v="9.090909090909092"/>
    <n v="0"/>
    <n v="0"/>
    <n v="0"/>
    <n v="0"/>
    <n v="20"/>
    <n v="90.9090909090909"/>
    <n v="22"/>
  </r>
  <r>
    <x v="145"/>
    <x v="0"/>
    <s v="192, 192, 192"/>
    <n v="3"/>
    <m/>
    <n v="50"/>
    <m/>
    <m/>
    <m/>
    <m/>
    <s v="No"/>
    <n v="222"/>
    <m/>
    <m/>
    <n v="0"/>
    <n v="0"/>
    <x v="218"/>
    <s v="Interesting video! This is an invitation to see an artist theory on the physics of light and time! This theory is based on just two postulates 1. Is that the quantum wave particle function Ψ or probability function represents the forward passage of time itself 2. Is that Heisenberg’s Uncertainty Principle ∆×∆p×≥h/4π that is formed by the w-function is the same uncertainty we have with any future event within our own ref-frame that we can interact with turning the possible into the actual!"/>
    <n v="0"/>
    <m/>
    <n v="1"/>
    <s v="1"/>
    <s v="1"/>
    <n v="1"/>
    <n v="1.1363636363636365"/>
    <n v="0"/>
    <n v="0"/>
    <n v="0"/>
    <n v="0"/>
    <n v="87"/>
    <n v="98.86363636363636"/>
    <n v="88"/>
  </r>
  <r>
    <x v="146"/>
    <x v="0"/>
    <s v="208, 143, 143"/>
    <n v="3.6363636363636362"/>
    <m/>
    <n v="46.36363636363637"/>
    <m/>
    <m/>
    <m/>
    <m/>
    <s v="No"/>
    <n v="223"/>
    <m/>
    <m/>
    <n v="0"/>
    <n v="0"/>
    <x v="219"/>
    <s v="yeah, i'm pretty sure the guy with aids who wrote the letter didn't think &quot;oh wait! i can live with aids!&quot; the second he jumped. i think its really unlikely a social help would've changed his mind B/C of the reasons why he did it. that other boy's reason was &quot;no one likes me, and life is hard.&quot; so it's much easier to see a guy like that change his mind."/>
    <n v="0"/>
    <m/>
    <n v="2"/>
    <s v="1"/>
    <s v="1"/>
    <n v="4"/>
    <n v="5.555555555555555"/>
    <n v="2"/>
    <n v="2.7777777777777777"/>
    <n v="0"/>
    <n v="0"/>
    <n v="66"/>
    <n v="91.66666666666667"/>
    <n v="72"/>
  </r>
  <r>
    <x v="146"/>
    <x v="0"/>
    <s v="208, 143, 143"/>
    <n v="3.6363636363636362"/>
    <m/>
    <n v="46.36363636363637"/>
    <m/>
    <m/>
    <m/>
    <m/>
    <s v="No"/>
    <n v="224"/>
    <m/>
    <m/>
    <n v="0"/>
    <n v="0"/>
    <x v="220"/>
    <s v="yeah i understand all that. that's not what i was commenting about at all."/>
    <n v="0"/>
    <m/>
    <n v="2"/>
    <s v="1"/>
    <s v="1"/>
    <n v="0"/>
    <n v="0"/>
    <n v="0"/>
    <n v="0"/>
    <n v="0"/>
    <n v="0"/>
    <n v="14"/>
    <n v="100"/>
    <n v="14"/>
  </r>
  <r>
    <x v="147"/>
    <x v="0"/>
    <s v="192, 192, 192"/>
    <n v="3"/>
    <m/>
    <n v="50"/>
    <m/>
    <m/>
    <m/>
    <m/>
    <s v="No"/>
    <n v="225"/>
    <m/>
    <m/>
    <n v="0"/>
    <n v="0"/>
    <x v="221"/>
    <s v="Yes, social structuring is what will make the difference to improve society and eliminate problem which the average person is presented with like getting an personally interesting education when impovished when subject or sex is resented by folks, or skills, to make a sustaining dollar, or involvement through life in society, religion clash, being a women (no money for child bearing job that is necessary, thus imposed on by source) (and, being an authority, or a different nationality rips."/>
    <n v="0"/>
    <m/>
    <n v="1"/>
    <s v="1"/>
    <s v="1"/>
    <n v="3"/>
    <n v="3.7974683544303796"/>
    <n v="2"/>
    <n v="2.5316455696202533"/>
    <n v="0"/>
    <n v="0"/>
    <n v="74"/>
    <n v="93.67088607594937"/>
    <n v="79"/>
  </r>
  <r>
    <x v="148"/>
    <x v="0"/>
    <s v="192, 192, 192"/>
    <n v="3"/>
    <m/>
    <n v="50"/>
    <m/>
    <m/>
    <m/>
    <m/>
    <s v="No"/>
    <n v="226"/>
    <m/>
    <m/>
    <n v="0"/>
    <n v="0"/>
    <x v="222"/>
    <s v="No. That's just physics."/>
    <n v="0"/>
    <m/>
    <n v="1"/>
    <s v="1"/>
    <s v="1"/>
    <n v="0"/>
    <n v="0"/>
    <n v="0"/>
    <n v="0"/>
    <n v="0"/>
    <n v="0"/>
    <n v="4"/>
    <n v="100"/>
    <n v="4"/>
  </r>
  <r>
    <x v="149"/>
    <x v="0"/>
    <s v="192, 192, 192"/>
    <n v="3"/>
    <m/>
    <n v="50"/>
    <m/>
    <m/>
    <m/>
    <m/>
    <s v="No"/>
    <n v="227"/>
    <m/>
    <m/>
    <n v="0"/>
    <n v="0"/>
    <x v="223"/>
    <s v="What the fuck!!! This video is INSANE!!! Reading suicide notes, and then saying how long it takes to hit the water??? This guy is NUTTTTSSSSS!!!!!!"/>
    <n v="0"/>
    <m/>
    <n v="1"/>
    <s v="1"/>
    <s v="1"/>
    <n v="0"/>
    <n v="0"/>
    <n v="3"/>
    <n v="12"/>
    <n v="0"/>
    <n v="0"/>
    <n v="22"/>
    <n v="88"/>
    <n v="25"/>
  </r>
  <r>
    <x v="150"/>
    <x v="0"/>
    <s v="192, 192, 192"/>
    <n v="3"/>
    <m/>
    <n v="50"/>
    <m/>
    <m/>
    <m/>
    <m/>
    <s v="No"/>
    <n v="228"/>
    <m/>
    <m/>
    <n v="0"/>
    <n v="0"/>
    <x v="224"/>
    <s v="TRIGGER WARNING: Suicide"/>
    <n v="0"/>
    <m/>
    <n v="1"/>
    <s v="1"/>
    <s v="1"/>
    <n v="0"/>
    <n v="0"/>
    <n v="2"/>
    <n v="66.66666666666667"/>
    <n v="0"/>
    <n v="0"/>
    <n v="1"/>
    <n v="33.333333333333336"/>
    <n v="3"/>
  </r>
  <r>
    <x v="151"/>
    <x v="0"/>
    <s v="192, 192, 192"/>
    <n v="3"/>
    <m/>
    <n v="50"/>
    <m/>
    <m/>
    <m/>
    <m/>
    <s v="No"/>
    <n v="229"/>
    <m/>
    <m/>
    <n v="0"/>
    <n v="1"/>
    <x v="225"/>
    <s v="Good insights"/>
    <n v="0"/>
    <m/>
    <n v="1"/>
    <s v="1"/>
    <s v="1"/>
    <n v="1"/>
    <n v="50"/>
    <n v="0"/>
    <n v="0"/>
    <n v="0"/>
    <n v="0"/>
    <n v="1"/>
    <n v="50"/>
    <n v="2"/>
  </r>
  <r>
    <x v="152"/>
    <x v="0"/>
    <s v="240, 44, 44"/>
    <n v="4.909090909090909"/>
    <m/>
    <n v="39.09090909090909"/>
    <m/>
    <m/>
    <m/>
    <m/>
    <s v="No"/>
    <n v="230"/>
    <m/>
    <m/>
    <n v="0"/>
    <n v="0"/>
    <x v="226"/>
    <s v="why would you put anti-suicide rails on a bridge? that is just stupid. A) it reminds EVERYBODY of suicide who is looking at this bridge. B) it ruins the view (ever been on the eiffeltower? reaaaaly fun to look on paris through fine-webbed fences). C) if people want to kill themselves, they kill themselves. they dont care about a fence. D) if an individual decides to jump, for god sakes let him! don't cut off his choice of an exit."/>
    <n v="0"/>
    <m/>
    <n v="4"/>
    <s v="1"/>
    <s v="1"/>
    <n v="2"/>
    <n v="2.4390243902439024"/>
    <n v="6"/>
    <n v="7.317073170731708"/>
    <n v="0"/>
    <n v="0"/>
    <n v="74"/>
    <n v="90.2439024390244"/>
    <n v="82"/>
  </r>
  <r>
    <x v="152"/>
    <x v="0"/>
    <s v="240, 44, 44"/>
    <n v="4.909090909090909"/>
    <m/>
    <n v="39.09090909090909"/>
    <m/>
    <m/>
    <m/>
    <m/>
    <s v="No"/>
    <n v="231"/>
    <m/>
    <m/>
    <n v="0"/>
    <n v="0"/>
    <x v="227"/>
    <s v="What has one to do with the other? Your point is completely unrelated to my statement."/>
    <n v="0"/>
    <m/>
    <n v="4"/>
    <s v="1"/>
    <s v="1"/>
    <n v="0"/>
    <n v="0"/>
    <n v="0"/>
    <n v="0"/>
    <n v="0"/>
    <n v="0"/>
    <n v="16"/>
    <n v="100"/>
    <n v="16"/>
  </r>
  <r>
    <x v="152"/>
    <x v="0"/>
    <s v="240, 44, 44"/>
    <n v="4.909090909090909"/>
    <m/>
    <n v="39.09090909090909"/>
    <m/>
    <m/>
    <m/>
    <m/>
    <s v="No"/>
    <n v="232"/>
    <m/>
    <m/>
    <n v="0"/>
    <n v="0"/>
    <x v="228"/>
    <s v="btw: Just because Schopenhauer said so doesn't make it the ultimate truth."/>
    <n v="0"/>
    <m/>
    <n v="4"/>
    <s v="1"/>
    <s v="1"/>
    <n v="0"/>
    <n v="0"/>
    <n v="0"/>
    <n v="0"/>
    <n v="0"/>
    <n v="0"/>
    <n v="12"/>
    <n v="100"/>
    <n v="12"/>
  </r>
  <r>
    <x v="152"/>
    <x v="0"/>
    <s v="240, 44, 44"/>
    <n v="4.909090909090909"/>
    <m/>
    <n v="39.09090909090909"/>
    <m/>
    <m/>
    <m/>
    <m/>
    <s v="No"/>
    <n v="233"/>
    <m/>
    <m/>
    <n v="0"/>
    <n v="0"/>
    <x v="229"/>
    <s v="@Marko Kraguljac are you serious? i talk about suicide and you pick up single words to make a point for free will? gees, you must be really bored."/>
    <n v="0"/>
    <m/>
    <n v="4"/>
    <s v="1"/>
    <s v="1"/>
    <n v="1"/>
    <n v="3.5714285714285716"/>
    <n v="2"/>
    <n v="7.142857142857143"/>
    <n v="0"/>
    <n v="0"/>
    <n v="25"/>
    <n v="89.28571428571429"/>
    <n v="28"/>
  </r>
  <r>
    <x v="153"/>
    <x v="0"/>
    <s v="192, 192, 192"/>
    <n v="3"/>
    <m/>
    <n v="50"/>
    <m/>
    <m/>
    <m/>
    <m/>
    <s v="No"/>
    <n v="234"/>
    <m/>
    <m/>
    <n v="0"/>
    <n v="0"/>
    <x v="230"/>
    <s v="you could appreciate normal lectures before? o_O"/>
    <n v="0"/>
    <m/>
    <n v="1"/>
    <s v="1"/>
    <s v="1"/>
    <n v="1"/>
    <n v="14.285714285714286"/>
    <n v="0"/>
    <n v="0"/>
    <n v="0"/>
    <n v="0"/>
    <n v="6"/>
    <n v="85.71428571428571"/>
    <n v="7"/>
  </r>
  <r>
    <x v="154"/>
    <x v="0"/>
    <s v="Red"/>
    <n v="8.09090909090909"/>
    <m/>
    <n v="20.90909090909091"/>
    <m/>
    <m/>
    <m/>
    <m/>
    <s v="No"/>
    <n v="235"/>
    <m/>
    <m/>
    <n v="0"/>
    <n v="0"/>
    <x v="231"/>
    <s v="There is no free will. As with every other &quot;choice&quot;, postponing has a high chance of modifying final outcome. Its like breathing deeply after you got insulted instead of attacking back. Still, there is no free will and all options are completely determined by your previous *living experience*. You will not resort to deep breathing unless you heard of it before or experienced it yourself by chance. Same is with majority of &quot;decisions&quot; to commit suicide."/>
    <n v="0"/>
    <m/>
    <n v="9"/>
    <s v="1"/>
    <s v="1"/>
    <n v="3"/>
    <n v="3.9473684210526314"/>
    <n v="2"/>
    <n v="2.6315789473684212"/>
    <n v="0"/>
    <n v="0"/>
    <n v="71"/>
    <n v="93.42105263157895"/>
    <n v="76"/>
  </r>
  <r>
    <x v="154"/>
    <x v="0"/>
    <s v="Red"/>
    <n v="8.09090909090909"/>
    <m/>
    <n v="20.90909090909091"/>
    <m/>
    <m/>
    <m/>
    <m/>
    <s v="No"/>
    <n v="236"/>
    <m/>
    <m/>
    <n v="0"/>
    <n v="0"/>
    <x v="232"/>
    <s v="It is related to your points C and D. At least according to what you wrote in these points you take &quot;free&quot; will seriously, as if it exists. Concept of free will is a cop-out born out of history and ignorance and still serves as main pillar of our culture. Leaving people to their own ways in less serious situations is debatable and probably right but suicide is matter of life and death and its very important to postpone attempts, especially with depressed youth. How its done is another topic."/>
    <n v="0"/>
    <m/>
    <n v="9"/>
    <s v="1"/>
    <s v="1"/>
    <n v="4"/>
    <n v="4.395604395604396"/>
    <n v="5"/>
    <n v="5.4945054945054945"/>
    <n v="0"/>
    <n v="0"/>
    <n v="82"/>
    <n v="90.10989010989012"/>
    <n v="91"/>
  </r>
  <r>
    <x v="154"/>
    <x v="0"/>
    <s v="Red"/>
    <n v="8.09090909090909"/>
    <m/>
    <n v="20.90909090909091"/>
    <m/>
    <m/>
    <m/>
    <m/>
    <s v="No"/>
    <n v="237"/>
    <m/>
    <m/>
    <n v="0"/>
    <n v="0"/>
    <x v="233"/>
    <s v="Am I understanding you right that personal belief at any precise moment is absolute alpha and omega and that society cannot have any role in that matter? If its not it, please rephrase it."/>
    <n v="0"/>
    <m/>
    <n v="9"/>
    <s v="1"/>
    <s v="1"/>
    <n v="2"/>
    <n v="5.882352941176471"/>
    <n v="0"/>
    <n v="0"/>
    <n v="0"/>
    <n v="0"/>
    <n v="32"/>
    <n v="94.11764705882354"/>
    <n v="34"/>
  </r>
  <r>
    <x v="154"/>
    <x v="0"/>
    <s v="Red"/>
    <n v="8.09090909090909"/>
    <m/>
    <n v="20.90909090909091"/>
    <m/>
    <m/>
    <m/>
    <m/>
    <s v="No"/>
    <n v="238"/>
    <m/>
    <m/>
    <n v="0"/>
    <n v="0"/>
    <x v="234"/>
    <s v="I dont find these matters so trivial even from afar. Ad hominem wont get us anywhere."/>
    <n v="0"/>
    <m/>
    <n v="9"/>
    <s v="1"/>
    <s v="1"/>
    <n v="0"/>
    <n v="0"/>
    <n v="1"/>
    <n v="6.25"/>
    <n v="0"/>
    <n v="0"/>
    <n v="15"/>
    <n v="93.75"/>
    <n v="16"/>
  </r>
  <r>
    <x v="154"/>
    <x v="0"/>
    <s v="Red"/>
    <n v="8.09090909090909"/>
    <m/>
    <n v="20.90909090909091"/>
    <m/>
    <m/>
    <m/>
    <m/>
    <s v="No"/>
    <n v="239"/>
    <m/>
    <m/>
    <n v="0"/>
    <n v="0"/>
    <x v="235"/>
    <s v="Anything novel and unknown is initially frightening and/or depressing.. until you learn more about it. As for free will, nothing changes for the worse once you really understand that it doesnt exist.. you become saner and better understand the world of which you are integral part. As I said, I find this critically important and far from trivial."/>
    <n v="0"/>
    <m/>
    <n v="9"/>
    <s v="1"/>
    <s v="1"/>
    <n v="4"/>
    <n v="6.779661016949152"/>
    <n v="5"/>
    <n v="8.474576271186441"/>
    <n v="0"/>
    <n v="0"/>
    <n v="50"/>
    <n v="84.7457627118644"/>
    <n v="59"/>
  </r>
  <r>
    <x v="154"/>
    <x v="0"/>
    <s v="Red"/>
    <n v="8.09090909090909"/>
    <m/>
    <n v="20.90909090909091"/>
    <m/>
    <m/>
    <m/>
    <m/>
    <s v="No"/>
    <n v="240"/>
    <m/>
    <m/>
    <n v="0"/>
    <n v="0"/>
    <x v="236"/>
    <s v="I read your other parallel comment and will answer to both here. Concept of free will was misused throughout history as a cop-out for all sorts of violence and injustice, frequently as a result of ignorance or lack of material means. An example: There is no food for everyone? Thats god's will or some deficiency of those who will starve. Some people have 10,000,000 times bigger income than someone else? Thats their own personal productivity or incompetence of poorly payed. Continued&gt;"/>
    <n v="0"/>
    <m/>
    <n v="9"/>
    <s v="1"/>
    <s v="1"/>
    <n v="1"/>
    <n v="1.1904761904761905"/>
    <n v="7"/>
    <n v="8.333333333333334"/>
    <n v="0"/>
    <n v="0"/>
    <n v="76"/>
    <n v="90.47619047619048"/>
    <n v="84"/>
  </r>
  <r>
    <x v="154"/>
    <x v="0"/>
    <s v="Red"/>
    <n v="8.09090909090909"/>
    <m/>
    <n v="20.90909090909091"/>
    <m/>
    <m/>
    <m/>
    <m/>
    <s v="No"/>
    <n v="241"/>
    <m/>
    <m/>
    <n v="0"/>
    <n v="0"/>
    <x v="237"/>
    <s v="Continued&gt; Its all a string of false justifications of material and social realities. Or take this: Someone killed. They are evil! There is no explanation of *existing* deep causality because he has &quot;free will&quot; etc Realizing that we do not have free will factually empowers us.. but it needs time to understand how.. and in the meantime, how you feel about it is not determined by external factors but how your body functions. You can be blissful in worst circumstances or miserable in best. Cont2&gt;"/>
    <n v="0"/>
    <m/>
    <n v="9"/>
    <s v="1"/>
    <s v="1"/>
    <n v="4"/>
    <n v="4.705882352941177"/>
    <n v="5"/>
    <n v="5.882352941176471"/>
    <n v="0"/>
    <n v="0"/>
    <n v="76"/>
    <n v="89.41176470588235"/>
    <n v="85"/>
  </r>
  <r>
    <x v="154"/>
    <x v="0"/>
    <s v="Red"/>
    <n v="8.09090909090909"/>
    <m/>
    <n v="20.90909090909091"/>
    <m/>
    <m/>
    <m/>
    <m/>
    <s v="No"/>
    <n v="242"/>
    <m/>
    <m/>
    <n v="0"/>
    <n v="0"/>
    <x v="238"/>
    <s v="Cont2&gt; I highly recommend you check out Sadhguru Jaggi Vasudev. Especially his talks about body and mind, happiness, religion, &quot;destiny&quot;, &quot;god&quot; etc. I am not obsessed with gurus but this guy knows what he's talking about, 99% of the time."/>
    <n v="0"/>
    <m/>
    <n v="9"/>
    <s v="1"/>
    <s v="1"/>
    <n v="3"/>
    <n v="7.5"/>
    <n v="0"/>
    <n v="0"/>
    <n v="0"/>
    <n v="0"/>
    <n v="37"/>
    <n v="92.5"/>
    <n v="40"/>
  </r>
  <r>
    <x v="154"/>
    <x v="0"/>
    <s v="Red"/>
    <n v="8.09090909090909"/>
    <m/>
    <n v="20.90909090909091"/>
    <m/>
    <m/>
    <m/>
    <m/>
    <s v="No"/>
    <n v="243"/>
    <m/>
    <m/>
    <n v="0"/>
    <n v="0"/>
    <x v="239"/>
    <s v="Have you read my remaining two comments chained to the one you answered to?"/>
    <n v="0"/>
    <m/>
    <n v="9"/>
    <s v="1"/>
    <s v="1"/>
    <n v="0"/>
    <n v="0"/>
    <n v="0"/>
    <n v="0"/>
    <n v="0"/>
    <n v="0"/>
    <n v="14"/>
    <n v="100"/>
    <n v="14"/>
  </r>
  <r>
    <x v="155"/>
    <x v="0"/>
    <s v="Red"/>
    <n v="6.181818181818182"/>
    <m/>
    <n v="31.818181818181817"/>
    <m/>
    <m/>
    <m/>
    <m/>
    <s v="No"/>
    <n v="244"/>
    <m/>
    <m/>
    <n v="0"/>
    <n v="0"/>
    <x v="240"/>
    <s v="Free will or no free will, if a person believes that every decision they make out of all the decisions they cognitively realize are possible will help them achieve what they think as &quot;good&quot; in that moment than that in itself should count out the notion of no free will when making choices because absolutely no body thinks about that when in the moment of making a decision. That, and where you're from/how you were raised has never limited anyone in doing anything that has ever happened."/>
    <n v="0"/>
    <m/>
    <n v="6"/>
    <s v="1"/>
    <s v="1"/>
    <n v="4"/>
    <n v="4.545454545454546"/>
    <n v="1"/>
    <n v="1.1363636363636365"/>
    <n v="0"/>
    <n v="0"/>
    <n v="83"/>
    <n v="94.31818181818181"/>
    <n v="88"/>
  </r>
  <r>
    <x v="155"/>
    <x v="0"/>
    <s v="Red"/>
    <n v="6.181818181818182"/>
    <m/>
    <n v="31.818181818181817"/>
    <m/>
    <m/>
    <m/>
    <m/>
    <s v="No"/>
    <n v="245"/>
    <m/>
    <m/>
    <n v="0"/>
    <n v="0"/>
    <x v="241"/>
    <s v="No free will is a depressing thought for creatures who can't actualize this notion in their act of existence."/>
    <n v="0"/>
    <m/>
    <n v="6"/>
    <s v="1"/>
    <s v="1"/>
    <n v="1"/>
    <n v="5.2631578947368425"/>
    <n v="1"/>
    <n v="5.2631578947368425"/>
    <n v="0"/>
    <n v="0"/>
    <n v="17"/>
    <n v="89.47368421052632"/>
    <n v="19"/>
  </r>
  <r>
    <x v="155"/>
    <x v="0"/>
    <s v="Red"/>
    <n v="6.181818181818182"/>
    <m/>
    <n v="31.818181818181817"/>
    <m/>
    <m/>
    <m/>
    <m/>
    <s v="No"/>
    <n v="246"/>
    <m/>
    <m/>
    <n v="0"/>
    <n v="0"/>
    <x v="242"/>
    <s v="Good catch, my last sentence is worded incorrectly. Society definitely plays a role. It's basically your conditioning, but at a certain point people have proven to be able to rationalize past such barriers, and come to higher insights on what is &quot;good&quot; and &quot;bad&quot; about not just only that society, but humanity in general. This being the case, and seeing as you understand my point (see your other post) about no free will not really affecting our capability of choice, isn't it best to call it free?"/>
    <n v="0"/>
    <m/>
    <n v="6"/>
    <s v="1"/>
    <s v="1"/>
    <n v="7"/>
    <n v="8.045977011494253"/>
    <n v="2"/>
    <n v="2.2988505747126435"/>
    <n v="0"/>
    <n v="0"/>
    <n v="78"/>
    <n v="89.65517241379311"/>
    <n v="87"/>
  </r>
  <r>
    <x v="155"/>
    <x v="0"/>
    <s v="Red"/>
    <n v="6.181818181818182"/>
    <m/>
    <n v="31.818181818181817"/>
    <m/>
    <m/>
    <m/>
    <m/>
    <s v="No"/>
    <n v="247"/>
    <m/>
    <m/>
    <n v="0"/>
    <n v="0"/>
    <x v="243"/>
    <s v="I agree with what you are saying, and I agree that science proves there is no free will. I am aware of this, but do you believe that if this trend continues we will be fully aware of our own limits while in everything we do? And if so, isn't that depressing since then we will feel just as limited as the nature we have discovered below us? I have no idea. I'm also not lobbying to stop research. Science is neither good nor bad. Our intellect is the potentiality that makes its use an actuality."/>
    <n v="0"/>
    <m/>
    <n v="6"/>
    <s v="1"/>
    <s v="1"/>
    <n v="3"/>
    <n v="3.125"/>
    <n v="4"/>
    <n v="4.166666666666667"/>
    <n v="0"/>
    <n v="0"/>
    <n v="89"/>
    <n v="92.70833333333333"/>
    <n v="96"/>
  </r>
  <r>
    <x v="155"/>
    <x v="0"/>
    <s v="Red"/>
    <n v="6.181818181818182"/>
    <m/>
    <n v="31.818181818181817"/>
    <m/>
    <m/>
    <m/>
    <m/>
    <s v="No"/>
    <n v="248"/>
    <m/>
    <m/>
    <n v="0"/>
    <n v="0"/>
    <x v="244"/>
    <s v="You claim here that everyone who believes in free will automatically claims it's God's will? Where do you get that from? Also, in the above post, you claim that someone who believes free will isn't searching for the cause of things, well, that is what a philosopher is, and a psychologist. Not everyone believes in those things. I do, however, undserstand your control over your own mind with the weather example. It stems from trying to find the good in everything. Do you equate that to science?"/>
    <n v="0"/>
    <m/>
    <n v="6"/>
    <s v="1"/>
    <s v="1"/>
    <n v="4"/>
    <n v="4.597701149425287"/>
    <n v="0"/>
    <n v="0"/>
    <n v="0"/>
    <n v="0"/>
    <n v="83"/>
    <n v="95.40229885057471"/>
    <n v="87"/>
  </r>
  <r>
    <x v="155"/>
    <x v="0"/>
    <s v="Red"/>
    <n v="6.181818181818182"/>
    <m/>
    <n v="31.818181818181817"/>
    <m/>
    <m/>
    <m/>
    <m/>
    <s v="No"/>
    <n v="249"/>
    <m/>
    <m/>
    <n v="0"/>
    <n v="0"/>
    <x v="245"/>
    <s v="Yes. I think I might need clarification on your first continued second block starting with how you feel about it---to the end. Are you saying to attain this you need to have control over your mind? Is that what you mean by internal bodily functions, and the tie in with weather?"/>
    <n v="0"/>
    <m/>
    <n v="6"/>
    <s v="1"/>
    <s v="1"/>
    <n v="0"/>
    <n v="0"/>
    <n v="0"/>
    <n v="0"/>
    <n v="0"/>
    <n v="0"/>
    <n v="52"/>
    <n v="100"/>
    <n v="52"/>
  </r>
  <r>
    <x v="156"/>
    <x v="0"/>
    <s v="192, 192, 192"/>
    <n v="3"/>
    <m/>
    <n v="50"/>
    <m/>
    <m/>
    <m/>
    <m/>
    <s v="No"/>
    <n v="250"/>
    <m/>
    <m/>
    <n v="0"/>
    <n v="0"/>
    <x v="246"/>
    <s v="ETHICAL RULES ... OUR MINDS HAVE NOT CHANGED ... so true ... INDIVIDUALS DO NOT WANT TO CHANGE ... EMBEDDED IN LEARNING FROM DOGMAS / NO QUESTIONING 'HOW/WHY/WHAT ... Changing 'habits' of learning ... graduating from 'fiction to nonfiction' ... stuck with relg-military-bully MINDset ... philosophy that prevails inner psyches ... ehhh"/>
    <n v="0"/>
    <m/>
    <n v="1"/>
    <s v="1"/>
    <s v="1"/>
    <n v="1"/>
    <n v="2.1739130434782608"/>
    <n v="2"/>
    <n v="4.3478260869565215"/>
    <n v="0"/>
    <n v="0"/>
    <n v="43"/>
    <n v="93.47826086956522"/>
    <n v="46"/>
  </r>
  <r>
    <x v="157"/>
    <x v="0"/>
    <s v="208, 143, 143"/>
    <n v="3.6363636363636362"/>
    <m/>
    <n v="46.36363636363637"/>
    <m/>
    <m/>
    <m/>
    <m/>
    <s v="No"/>
    <n v="251"/>
    <m/>
    <m/>
    <n v="0"/>
    <n v="0"/>
    <x v="247"/>
    <s v="Ah, the Internet is like free schooling, that you can do and study whenever you choose and how much. I kind of however found this video hard to follow, not because I could understand it but hard to keep my attention, too many words (and fast) for simple ideas or points made. Needs more pauses on major points between sentences. I kind of like the lectures in general though, the only thing I hate is the time I have left after spend much on youtube vids of this sort and politics."/>
    <n v="0"/>
    <m/>
    <n v="2"/>
    <s v="1"/>
    <s v="1"/>
    <n v="4"/>
    <n v="4.395604395604396"/>
    <n v="3"/>
    <n v="3.2967032967032965"/>
    <n v="0"/>
    <n v="0"/>
    <n v="84"/>
    <n v="92.3076923076923"/>
    <n v="91"/>
  </r>
  <r>
    <x v="157"/>
    <x v="0"/>
    <s v="208, 143, 143"/>
    <n v="3.6363636363636362"/>
    <m/>
    <n v="46.36363636363637"/>
    <m/>
    <m/>
    <m/>
    <m/>
    <s v="No"/>
    <n v="252"/>
    <m/>
    <m/>
    <n v="0"/>
    <n v="0"/>
    <x v="248"/>
    <s v="I prefer not to spend all day on youtube especially trying to analyze very few videos, if you understand. It can tend to easily be a bad habit of spending extra unintended hours on youtube watching videos on a binge and tangent. Regardless, It's easier to understand things when you hear them in sequence, and as I said some parts he was just saying a lot of words fast, rather than few, meaningful and with pause. Not at all do I think him or the video is bad."/>
    <n v="0"/>
    <m/>
    <n v="2"/>
    <s v="1"/>
    <s v="1"/>
    <n v="4"/>
    <n v="4.545454545454546"/>
    <n v="2"/>
    <n v="2.272727272727273"/>
    <n v="0"/>
    <n v="0"/>
    <n v="82"/>
    <n v="93.18181818181819"/>
    <n v="88"/>
  </r>
  <r>
    <x v="158"/>
    <x v="0"/>
    <s v="192, 192, 192"/>
    <n v="3"/>
    <m/>
    <n v="50"/>
    <m/>
    <m/>
    <m/>
    <m/>
    <s v="No"/>
    <n v="253"/>
    <m/>
    <m/>
    <n v="0"/>
    <n v="0"/>
    <x v="249"/>
    <s v="Edvard Bernays used group psychology to advocate smoking to women as a symbol of &quot;liberation&quot;. Bernays also started the post-modern Jewish cultural movement to control the media and use it to shape society to their liking. Search for Edvard Bernays for the whole story. Artificial manipulation of the masses is sick. Let people live their lives."/>
    <n v="0"/>
    <m/>
    <n v="1"/>
    <s v="1"/>
    <s v="1"/>
    <n v="4"/>
    <n v="7.017543859649122"/>
    <n v="2"/>
    <n v="3.508771929824561"/>
    <n v="0"/>
    <n v="0"/>
    <n v="51"/>
    <n v="89.47368421052632"/>
    <n v="57"/>
  </r>
  <r>
    <x v="159"/>
    <x v="0"/>
    <s v="192, 192, 192"/>
    <n v="3"/>
    <m/>
    <n v="50"/>
    <m/>
    <m/>
    <m/>
    <m/>
    <s v="No"/>
    <n v="254"/>
    <m/>
    <m/>
    <n v="0"/>
    <n v="0"/>
    <x v="250"/>
    <s v="Sadly, there are probably infinitely more resources devoted towards collecting (and using) these data for the purpose of commercial marketing rather than solving social problems."/>
    <n v="0"/>
    <m/>
    <n v="1"/>
    <s v="1"/>
    <s v="1"/>
    <n v="0"/>
    <n v="0"/>
    <n v="2"/>
    <n v="8"/>
    <n v="0"/>
    <n v="0"/>
    <n v="23"/>
    <n v="92"/>
    <n v="25"/>
  </r>
  <r>
    <x v="160"/>
    <x v="0"/>
    <s v="192, 192, 192"/>
    <n v="3"/>
    <m/>
    <n v="50"/>
    <m/>
    <m/>
    <m/>
    <m/>
    <s v="No"/>
    <n v="255"/>
    <m/>
    <m/>
    <n v="0"/>
    <n v="0"/>
    <x v="251"/>
    <s v="oooh so where i'm located in a social network depends on my Jeans..."/>
    <n v="0"/>
    <m/>
    <n v="1"/>
    <s v="1"/>
    <s v="1"/>
    <n v="0"/>
    <n v="0"/>
    <n v="0"/>
    <n v="0"/>
    <n v="0"/>
    <n v="0"/>
    <n v="13"/>
    <n v="100"/>
    <n v="13"/>
  </r>
  <r>
    <x v="161"/>
    <x v="0"/>
    <s v="192, 192, 192"/>
    <n v="3"/>
    <m/>
    <n v="50"/>
    <m/>
    <m/>
    <m/>
    <m/>
    <s v="No"/>
    <n v="256"/>
    <m/>
    <m/>
    <n v="0"/>
    <n v="0"/>
    <x v="252"/>
    <s v="Not knowing much about Sociology, this is exactly what I was looking for. Nicely done Nicholas Christakis."/>
    <n v="0"/>
    <m/>
    <n v="1"/>
    <s v="1"/>
    <s v="1"/>
    <n v="1"/>
    <n v="5.882352941176471"/>
    <n v="0"/>
    <n v="0"/>
    <n v="0"/>
    <n v="0"/>
    <n v="16"/>
    <n v="94.11764705882354"/>
    <n v="17"/>
  </r>
  <r>
    <x v="162"/>
    <x v="0"/>
    <s v="192, 192, 192"/>
    <n v="3"/>
    <m/>
    <n v="50"/>
    <m/>
    <m/>
    <m/>
    <m/>
    <s v="No"/>
    <n v="257"/>
    <m/>
    <m/>
    <n v="0"/>
    <n v="0"/>
    <x v="253"/>
    <s v="It's gets even more beautiful and amazing when you realize and start to see how those physical, chemical, biological, psychological and sociological properties are all interdependent of one another. That we as individuals and society effect and shape our environment and it in return shapes us as part of a continuous and reciprocal cycle"/>
    <n v="0"/>
    <m/>
    <n v="1"/>
    <s v="1"/>
    <s v="1"/>
    <n v="2"/>
    <n v="3.7037037037037037"/>
    <n v="0"/>
    <n v="0"/>
    <n v="0"/>
    <n v="0"/>
    <n v="52"/>
    <n v="96.29629629629629"/>
    <n v="54"/>
  </r>
  <r>
    <x v="163"/>
    <x v="0"/>
    <s v="192, 192, 192"/>
    <n v="3"/>
    <m/>
    <n v="50"/>
    <m/>
    <m/>
    <m/>
    <m/>
    <s v="No"/>
    <n v="258"/>
    <m/>
    <m/>
    <n v="0"/>
    <n v="0"/>
    <x v="254"/>
    <s v="5:56 - 11:10 Great this will help me when I have to write my note,"/>
    <n v="0"/>
    <m/>
    <n v="1"/>
    <s v="1"/>
    <s v="1"/>
    <n v="1"/>
    <n v="6.25"/>
    <n v="0"/>
    <n v="0"/>
    <n v="0"/>
    <n v="0"/>
    <n v="15"/>
    <n v="93.75"/>
    <n v="16"/>
  </r>
  <r>
    <x v="164"/>
    <x v="0"/>
    <s v="192, 192, 192"/>
    <n v="3"/>
    <m/>
    <n v="50"/>
    <m/>
    <m/>
    <m/>
    <m/>
    <s v="No"/>
    <n v="259"/>
    <m/>
    <m/>
    <n v="0"/>
    <n v="0"/>
    <x v="255"/>
    <s v="bautiful lol"/>
    <n v="0"/>
    <m/>
    <n v="1"/>
    <s v="1"/>
    <s v="1"/>
    <n v="0"/>
    <n v="0"/>
    <n v="0"/>
    <n v="0"/>
    <n v="0"/>
    <n v="0"/>
    <n v="2"/>
    <n v="100"/>
    <n v="2"/>
  </r>
  <r>
    <x v="165"/>
    <x v="0"/>
    <s v="192, 192, 192"/>
    <n v="3"/>
    <m/>
    <n v="50"/>
    <m/>
    <m/>
    <m/>
    <m/>
    <s v="No"/>
    <n v="260"/>
    <m/>
    <m/>
    <n v="0"/>
    <n v="0"/>
    <x v="256"/>
    <s v="Honestly I wish I had the money and brains to go to Harvard I don't care if this guy is a card carrying skull and bones member I wish I could be in his class. But I have to spend the rest of the coming Winter freezing in Canada."/>
    <n v="0"/>
    <m/>
    <n v="1"/>
    <s v="1"/>
    <s v="1"/>
    <n v="0"/>
    <n v="0"/>
    <n v="1"/>
    <n v="2.0408163265306123"/>
    <n v="0"/>
    <n v="0"/>
    <n v="48"/>
    <n v="97.95918367346938"/>
    <n v="49"/>
  </r>
  <r>
    <x v="166"/>
    <x v="0"/>
    <s v="192, 192, 192"/>
    <n v="3"/>
    <m/>
    <n v="50"/>
    <m/>
    <m/>
    <m/>
    <m/>
    <s v="No"/>
    <n v="261"/>
    <m/>
    <m/>
    <n v="0"/>
    <n v="0"/>
    <x v="257"/>
    <s v="Genius! perfectly done Nicholas chris. !!!"/>
    <n v="0"/>
    <m/>
    <n v="1"/>
    <s v="1"/>
    <s v="1"/>
    <n v="2"/>
    <n v="40"/>
    <n v="0"/>
    <n v="0"/>
    <n v="0"/>
    <n v="0"/>
    <n v="3"/>
    <n v="60"/>
    <n v="5"/>
  </r>
  <r>
    <x v="167"/>
    <x v="0"/>
    <s v="192, 192, 192"/>
    <n v="3"/>
    <m/>
    <n v="50"/>
    <m/>
    <m/>
    <m/>
    <m/>
    <s v="No"/>
    <n v="262"/>
    <m/>
    <m/>
    <n v="0"/>
    <n v="0"/>
    <x v="258"/>
    <s v="More! More! I love these lectures!"/>
    <n v="0"/>
    <m/>
    <n v="1"/>
    <s v="1"/>
    <s v="1"/>
    <n v="1"/>
    <n v="16.666666666666668"/>
    <n v="0"/>
    <n v="0"/>
    <n v="0"/>
    <n v="0"/>
    <n v="5"/>
    <n v="83.33333333333333"/>
    <n v="6"/>
  </r>
  <r>
    <x v="168"/>
    <x v="0"/>
    <s v="192, 192, 192"/>
    <n v="3"/>
    <m/>
    <n v="50"/>
    <m/>
    <m/>
    <m/>
    <m/>
    <s v="No"/>
    <n v="263"/>
    <m/>
    <m/>
    <n v="0"/>
    <n v="0"/>
    <x v="259"/>
    <s v="Idk, man. I don't think I'd go out and eat muffins and beer, even if my best friend was down."/>
    <n v="0"/>
    <m/>
    <n v="1"/>
    <s v="1"/>
    <s v="1"/>
    <n v="1"/>
    <n v="5"/>
    <n v="0"/>
    <n v="0"/>
    <n v="0"/>
    <n v="0"/>
    <n v="19"/>
    <n v="95"/>
    <n v="20"/>
  </r>
  <r>
    <x v="169"/>
    <x v="0"/>
    <s v="192, 192, 192"/>
    <n v="3"/>
    <m/>
    <n v="50"/>
    <m/>
    <m/>
    <m/>
    <m/>
    <s v="No"/>
    <n v="264"/>
    <m/>
    <m/>
    <n v="0"/>
    <n v="0"/>
    <x v="260"/>
    <s v="You need not worry, watching these lectures sparks new interests and passions that may improve your life. Keep expanding your mind!"/>
    <n v="0"/>
    <m/>
    <n v="1"/>
    <s v="1"/>
    <s v="1"/>
    <n v="2"/>
    <n v="9.523809523809524"/>
    <n v="1"/>
    <n v="4.761904761904762"/>
    <n v="0"/>
    <n v="0"/>
    <n v="18"/>
    <n v="85.71428571428571"/>
    <n v="21"/>
  </r>
  <r>
    <x v="170"/>
    <x v="0"/>
    <s v="192, 192, 192"/>
    <n v="3"/>
    <m/>
    <n v="50"/>
    <m/>
    <m/>
    <m/>
    <m/>
    <s v="No"/>
    <n v="265"/>
    <m/>
    <m/>
    <n v="0"/>
    <n v="0"/>
    <x v="261"/>
    <s v="can't wait to start studying psychology and sociology at uni these guys are awesome"/>
    <n v="0"/>
    <m/>
    <n v="1"/>
    <s v="1"/>
    <s v="1"/>
    <n v="1"/>
    <n v="7.142857142857143"/>
    <n v="0"/>
    <n v="0"/>
    <n v="0"/>
    <n v="0"/>
    <n v="13"/>
    <n v="92.85714285714286"/>
    <n v="14"/>
  </r>
  <r>
    <x v="171"/>
    <x v="0"/>
    <s v="192, 192, 192"/>
    <n v="3"/>
    <m/>
    <n v="50"/>
    <m/>
    <m/>
    <m/>
    <m/>
    <s v="No"/>
    <n v="266"/>
    <m/>
    <m/>
    <n v="0"/>
    <n v="0"/>
    <x v="262"/>
    <s v="DO YOU EVEN SCIENCE BRO'?"/>
    <n v="0"/>
    <m/>
    <n v="1"/>
    <s v="1"/>
    <s v="1"/>
    <n v="0"/>
    <n v="0"/>
    <n v="0"/>
    <n v="0"/>
    <n v="0"/>
    <n v="0"/>
    <n v="5"/>
    <n v="100"/>
    <n v="5"/>
  </r>
  <r>
    <x v="172"/>
    <x v="0"/>
    <s v="225, 94, 94"/>
    <n v="4.2727272727272725"/>
    <m/>
    <n v="42.72727272727273"/>
    <m/>
    <m/>
    <m/>
    <m/>
    <s v="No"/>
    <n v="267"/>
    <m/>
    <m/>
    <n v="0"/>
    <n v="0"/>
    <x v="263"/>
    <s v="Pls be critical to the policial ideology that this video produce. *People who kill themself was borned to do so. *People are borned to be rich and succeful in networks while the rest.. nah. /its extra intresting that he jumped over the sociology that is poststructural(modern)."/>
    <n v="0"/>
    <m/>
    <n v="3"/>
    <s v="1"/>
    <s v="1"/>
    <n v="2"/>
    <n v="4.25531914893617"/>
    <n v="2"/>
    <n v="4.25531914893617"/>
    <n v="0"/>
    <n v="0"/>
    <n v="43"/>
    <n v="91.48936170212765"/>
    <n v="47"/>
  </r>
  <r>
    <x v="172"/>
    <x v="0"/>
    <s v="225, 94, 94"/>
    <n v="4.2727272727272725"/>
    <m/>
    <n v="42.72727272727273"/>
    <m/>
    <m/>
    <m/>
    <m/>
    <s v="No"/>
    <n v="268"/>
    <m/>
    <m/>
    <n v="0"/>
    <n v="0"/>
    <x v="264"/>
    <s v="but why does that matter?"/>
    <n v="0"/>
    <m/>
    <n v="3"/>
    <s v="1"/>
    <s v="1"/>
    <n v="0"/>
    <n v="0"/>
    <n v="0"/>
    <n v="0"/>
    <n v="0"/>
    <n v="0"/>
    <n v="5"/>
    <n v="100"/>
    <n v="5"/>
  </r>
  <r>
    <x v="172"/>
    <x v="0"/>
    <s v="225, 94, 94"/>
    <n v="4.2727272727272725"/>
    <m/>
    <n v="42.72727272727273"/>
    <m/>
    <m/>
    <m/>
    <m/>
    <s v="No"/>
    <n v="269"/>
    <m/>
    <m/>
    <n v="0"/>
    <n v="0"/>
    <x v="265"/>
    <s v="i agree with u elvisitor"/>
    <n v="0"/>
    <m/>
    <n v="3"/>
    <s v="1"/>
    <s v="1"/>
    <n v="0"/>
    <n v="0"/>
    <n v="0"/>
    <n v="0"/>
    <n v="0"/>
    <n v="0"/>
    <n v="5"/>
    <n v="100"/>
    <n v="5"/>
  </r>
  <r>
    <x v="173"/>
    <x v="0"/>
    <s v="208, 143, 143"/>
    <n v="3.6363636363636362"/>
    <m/>
    <n v="46.36363636363637"/>
    <m/>
    <m/>
    <m/>
    <m/>
    <s v="No"/>
    <n v="270"/>
    <m/>
    <m/>
    <n v="0"/>
    <n v="0"/>
    <x v="266"/>
    <s v="You speak of Jews as one unit and @winterviews, you mention &quot;the threat of fundamental Islam&quot; (I interpret it) as one also... My view on this, is that it will always be very few persons within these groups that are a threat and/or has the knowledge that you mention. See the persons not the groups, in problems, but maybe see the groups as a solution to the problems... Just a thought."/>
    <n v="0"/>
    <m/>
    <n v="2"/>
    <s v="1"/>
    <s v="1"/>
    <n v="0"/>
    <n v="0"/>
    <n v="4"/>
    <n v="5.555555555555555"/>
    <n v="0"/>
    <n v="0"/>
    <n v="68"/>
    <n v="94.44444444444444"/>
    <n v="72"/>
  </r>
  <r>
    <x v="173"/>
    <x v="0"/>
    <s v="208, 143, 143"/>
    <n v="3.6363636363636362"/>
    <m/>
    <n v="46.36363636363637"/>
    <m/>
    <m/>
    <m/>
    <m/>
    <s v="No"/>
    <n v="271"/>
    <m/>
    <m/>
    <n v="0"/>
    <n v="0"/>
    <x v="267"/>
    <s v="I saw now I quoted you hansson2000, that was not my intention =)"/>
    <n v="0"/>
    <m/>
    <n v="2"/>
    <s v="1"/>
    <s v="1"/>
    <n v="0"/>
    <n v="0"/>
    <n v="0"/>
    <n v="0"/>
    <n v="0"/>
    <n v="0"/>
    <n v="12"/>
    <n v="100"/>
    <n v="12"/>
  </r>
  <r>
    <x v="174"/>
    <x v="0"/>
    <s v="192, 192, 192"/>
    <n v="3"/>
    <m/>
    <n v="50"/>
    <m/>
    <m/>
    <m/>
    <m/>
    <s v="No"/>
    <n v="272"/>
    <m/>
    <m/>
    <n v="0"/>
    <n v="0"/>
    <x v="268"/>
    <s v="from about 40:00 minutes(or so) and onward I begun to think about the SOPA and how the public good of information must not be censored ... When you censor information no matter what it may be about or, capable of doing you block that persons ability to learn no matter what this person wishes to learn about like, how the church banned information about the sciences and labeled them dark arts. No good will come about if this act is passed."/>
    <n v="0"/>
    <m/>
    <n v="1"/>
    <s v="1"/>
    <s v="1"/>
    <n v="4"/>
    <n v="4.878048780487805"/>
    <n v="1"/>
    <n v="1.2195121951219512"/>
    <n v="0"/>
    <n v="0"/>
    <n v="77"/>
    <n v="93.90243902439025"/>
    <n v="82"/>
  </r>
  <r>
    <x v="175"/>
    <x v="0"/>
    <s v="192, 192, 192"/>
    <n v="3"/>
    <m/>
    <n v="50"/>
    <m/>
    <m/>
    <m/>
    <m/>
    <s v="No"/>
    <n v="273"/>
    <m/>
    <m/>
    <n v="0"/>
    <n v="0"/>
    <x v="269"/>
    <s v="DO YOU EVEN THINK BRO'?"/>
    <n v="0"/>
    <m/>
    <n v="1"/>
    <s v="1"/>
    <s v="1"/>
    <n v="0"/>
    <n v="0"/>
    <n v="0"/>
    <n v="0"/>
    <n v="0"/>
    <n v="0"/>
    <n v="5"/>
    <n v="100"/>
    <n v="5"/>
  </r>
  <r>
    <x v="176"/>
    <x v="0"/>
    <s v="192, 192, 192"/>
    <n v="3"/>
    <m/>
    <n v="50"/>
    <m/>
    <m/>
    <m/>
    <m/>
    <s v="No"/>
    <n v="274"/>
    <m/>
    <m/>
    <n v="0"/>
    <n v="0"/>
    <x v="270"/>
    <s v="I wonder if you spread californians across the middle us would they gain weight or make others lose it XD"/>
    <n v="0"/>
    <m/>
    <n v="1"/>
    <s v="1"/>
    <s v="1"/>
    <n v="2"/>
    <n v="10"/>
    <n v="1"/>
    <n v="5"/>
    <n v="0"/>
    <n v="0"/>
    <n v="17"/>
    <n v="85"/>
    <n v="20"/>
  </r>
  <r>
    <x v="177"/>
    <x v="0"/>
    <s v="192, 192, 192"/>
    <n v="3"/>
    <m/>
    <n v="50"/>
    <m/>
    <m/>
    <m/>
    <m/>
    <s v="No"/>
    <n v="275"/>
    <m/>
    <m/>
    <n v="0"/>
    <n v="0"/>
    <x v="271"/>
    <s v="The second half of this were interesting good shit!"/>
    <n v="0"/>
    <m/>
    <n v="1"/>
    <s v="1"/>
    <s v="1"/>
    <n v="2"/>
    <n v="22.22222222222222"/>
    <n v="1"/>
    <n v="11.11111111111111"/>
    <n v="0"/>
    <n v="0"/>
    <n v="6"/>
    <n v="66.66666666666667"/>
    <n v="9"/>
  </r>
  <r>
    <x v="178"/>
    <x v="0"/>
    <s v="192, 192, 192"/>
    <n v="3"/>
    <m/>
    <n v="50"/>
    <m/>
    <m/>
    <m/>
    <m/>
    <s v="No"/>
    <n v="276"/>
    <m/>
    <m/>
    <n v="0"/>
    <n v="0"/>
    <x v="272"/>
    <s v="take a shot every time he says &quot;within the network&quot;."/>
    <n v="0"/>
    <m/>
    <n v="1"/>
    <s v="1"/>
    <s v="1"/>
    <n v="0"/>
    <n v="0"/>
    <n v="0"/>
    <n v="0"/>
    <n v="0"/>
    <n v="0"/>
    <n v="10"/>
    <n v="100"/>
    <n v="10"/>
  </r>
  <r>
    <x v="179"/>
    <x v="0"/>
    <s v="192, 192, 192"/>
    <n v="3"/>
    <m/>
    <n v="50"/>
    <m/>
    <m/>
    <m/>
    <m/>
    <s v="No"/>
    <n v="277"/>
    <m/>
    <m/>
    <n v="0"/>
    <n v="0"/>
    <x v="273"/>
    <s v="I do not agree at all"/>
    <n v="0"/>
    <m/>
    <n v="1"/>
    <s v="1"/>
    <s v="1"/>
    <n v="0"/>
    <n v="0"/>
    <n v="0"/>
    <n v="0"/>
    <n v="0"/>
    <n v="0"/>
    <n v="6"/>
    <n v="100"/>
    <n v="6"/>
  </r>
  <r>
    <x v="180"/>
    <x v="0"/>
    <s v="192, 192, 192"/>
    <n v="3"/>
    <m/>
    <n v="50"/>
    <m/>
    <m/>
    <m/>
    <m/>
    <s v="No"/>
    <n v="278"/>
    <m/>
    <m/>
    <n v="0"/>
    <n v="0"/>
    <x v="274"/>
    <s v="Man,this is too long for today,better leave the rest for tomorrow. Appreciate the effort for making this vid."/>
    <n v="0"/>
    <m/>
    <n v="1"/>
    <s v="1"/>
    <s v="1"/>
    <n v="2"/>
    <n v="10"/>
    <n v="0"/>
    <n v="0"/>
    <n v="0"/>
    <n v="0"/>
    <n v="18"/>
    <n v="90"/>
    <n v="20"/>
  </r>
  <r>
    <x v="181"/>
    <x v="0"/>
    <s v="208, 143, 143"/>
    <n v="3.6363636363636362"/>
    <m/>
    <n v="46.36363636363637"/>
    <m/>
    <m/>
    <m/>
    <m/>
    <s v="No"/>
    <n v="279"/>
    <m/>
    <m/>
    <n v="0"/>
    <n v="0"/>
    <x v="275"/>
    <s v="How does putting guards by the footpath prevents suicide? it only takes away the choice from the people to jump off the bridge? what if somebody wanted to jump off with a parachute?"/>
    <n v="0"/>
    <m/>
    <n v="2"/>
    <s v="1"/>
    <s v="1"/>
    <n v="0"/>
    <n v="0"/>
    <n v="1"/>
    <n v="3.0303030303030303"/>
    <n v="0"/>
    <n v="0"/>
    <n v="32"/>
    <n v="96.96969696969697"/>
    <n v="33"/>
  </r>
  <r>
    <x v="181"/>
    <x v="0"/>
    <s v="208, 143, 143"/>
    <n v="3.6363636363636362"/>
    <m/>
    <n v="46.36363636363637"/>
    <m/>
    <m/>
    <m/>
    <m/>
    <s v="No"/>
    <n v="280"/>
    <m/>
    <m/>
    <n v="0"/>
    <n v="0"/>
    <x v="276"/>
    <s v="ridiculously simplified examples about social capital"/>
    <n v="0"/>
    <m/>
    <n v="2"/>
    <s v="1"/>
    <s v="1"/>
    <n v="1"/>
    <n v="16.666666666666668"/>
    <n v="1"/>
    <n v="16.666666666666668"/>
    <n v="0"/>
    <n v="0"/>
    <n v="4"/>
    <n v="66.66666666666667"/>
    <n v="6"/>
  </r>
  <r>
    <x v="182"/>
    <x v="0"/>
    <s v="192, 192, 192"/>
    <n v="3"/>
    <m/>
    <n v="50"/>
    <m/>
    <m/>
    <m/>
    <m/>
    <s v="No"/>
    <n v="281"/>
    <m/>
    <m/>
    <n v="0"/>
    <n v="0"/>
    <x v="277"/>
    <s v="&quot;let's go get muffins and beer&quot; ... &quot;it's a terrible combination but your friend suggested it, so you copy your friend's behaviour&quot; ahahahaha I don't know why I laugh so much at this!"/>
    <n v="0"/>
    <m/>
    <n v="1"/>
    <s v="1"/>
    <s v="1"/>
    <n v="0"/>
    <n v="0"/>
    <n v="1"/>
    <n v="3.125"/>
    <n v="0"/>
    <n v="0"/>
    <n v="31"/>
    <n v="96.875"/>
    <n v="32"/>
  </r>
  <r>
    <x v="183"/>
    <x v="0"/>
    <s v="192, 192, 192"/>
    <n v="3"/>
    <m/>
    <n v="50"/>
    <m/>
    <m/>
    <m/>
    <m/>
    <s v="No"/>
    <n v="282"/>
    <m/>
    <m/>
    <n v="0"/>
    <n v="0"/>
    <x v="278"/>
    <s v="When watching this lecture I just want to point out that although the idea of helping groups of people at a time sounds great, we should caution against putting us all on padded boxes just to keep us all healthy. But please do try to eliminate the poisonous and deadly environmental factors."/>
    <n v="0"/>
    <m/>
    <n v="1"/>
    <s v="1"/>
    <s v="1"/>
    <n v="3"/>
    <n v="5.769230769230769"/>
    <n v="2"/>
    <n v="3.8461538461538463"/>
    <n v="0"/>
    <n v="0"/>
    <n v="47"/>
    <n v="90.38461538461539"/>
    <n v="52"/>
  </r>
  <r>
    <x v="184"/>
    <x v="0"/>
    <s v="192, 192, 192"/>
    <n v="3"/>
    <m/>
    <n v="50"/>
    <m/>
    <m/>
    <m/>
    <m/>
    <s v="No"/>
    <n v="283"/>
    <m/>
    <m/>
    <n v="0"/>
    <n v="0"/>
    <x v="279"/>
    <s v="youtube.com/watch?v=Hc4YP9b0HZ8 my sociology video"/>
    <n v="0"/>
    <m/>
    <n v="1"/>
    <s v="1"/>
    <s v="1"/>
    <n v="0"/>
    <n v="0"/>
    <n v="0"/>
    <n v="0"/>
    <n v="0"/>
    <n v="0"/>
    <n v="8"/>
    <n v="100"/>
    <n v="8"/>
  </r>
  <r>
    <x v="185"/>
    <x v="0"/>
    <s v="192, 192, 192"/>
    <n v="3"/>
    <m/>
    <n v="50"/>
    <m/>
    <m/>
    <m/>
    <m/>
    <s v="No"/>
    <n v="284"/>
    <m/>
    <m/>
    <n v="0"/>
    <n v="0"/>
    <x v="280"/>
    <s v="thumbs up for watching the whole video."/>
    <n v="0"/>
    <m/>
    <n v="1"/>
    <s v="1"/>
    <s v="1"/>
    <n v="0"/>
    <n v="0"/>
    <n v="0"/>
    <n v="0"/>
    <n v="0"/>
    <n v="0"/>
    <n v="7"/>
    <n v="100"/>
    <n v="7"/>
  </r>
  <r>
    <x v="186"/>
    <x v="0"/>
    <s v="192, 192, 192"/>
    <n v="3"/>
    <m/>
    <n v="50"/>
    <m/>
    <m/>
    <m/>
    <m/>
    <s v="No"/>
    <n v="285"/>
    <m/>
    <m/>
    <n v="0"/>
    <n v="0"/>
    <x v="281"/>
    <s v="Lets make a giant never ending cake!"/>
    <n v="0"/>
    <m/>
    <n v="1"/>
    <s v="1"/>
    <s v="1"/>
    <n v="0"/>
    <n v="0"/>
    <n v="0"/>
    <n v="0"/>
    <n v="0"/>
    <n v="0"/>
    <n v="7"/>
    <n v="100"/>
    <n v="7"/>
  </r>
  <r>
    <x v="187"/>
    <x v="0"/>
    <s v="192, 192, 192"/>
    <n v="3"/>
    <m/>
    <n v="50"/>
    <m/>
    <m/>
    <m/>
    <m/>
    <s v="No"/>
    <n v="286"/>
    <m/>
    <m/>
    <n v="0"/>
    <n v="0"/>
    <x v="282"/>
    <s v="Maybe the gratest subject in the holle show! Tks professors!"/>
    <n v="0"/>
    <m/>
    <n v="1"/>
    <s v="1"/>
    <s v="1"/>
    <n v="0"/>
    <n v="0"/>
    <n v="0"/>
    <n v="0"/>
    <n v="0"/>
    <n v="0"/>
    <n v="10"/>
    <n v="100"/>
    <n v="10"/>
  </r>
  <r>
    <x v="188"/>
    <x v="0"/>
    <s v="192, 192, 192"/>
    <n v="3"/>
    <m/>
    <n v="50"/>
    <m/>
    <m/>
    <m/>
    <m/>
    <s v="No"/>
    <n v="287"/>
    <m/>
    <m/>
    <n v="0"/>
    <n v="0"/>
    <x v="283"/>
    <s v="yo lumonosity, fuckoff. everyone knows you dont work"/>
    <n v="0"/>
    <m/>
    <n v="1"/>
    <s v="1"/>
    <s v="1"/>
    <n v="1"/>
    <n v="12.5"/>
    <n v="0"/>
    <n v="0"/>
    <n v="0"/>
    <n v="0"/>
    <n v="7"/>
    <n v="87.5"/>
    <n v="8"/>
  </r>
  <r>
    <x v="189"/>
    <x v="0"/>
    <s v="208, 143, 143"/>
    <n v="3.6363636363636362"/>
    <m/>
    <n v="46.36363636363637"/>
    <m/>
    <m/>
    <m/>
    <m/>
    <s v="No"/>
    <n v="288"/>
    <m/>
    <m/>
    <n v="0"/>
    <n v="0"/>
    <x v="284"/>
    <s v="So...did you solve the obesity problem?!"/>
    <n v="0"/>
    <m/>
    <n v="2"/>
    <s v="1"/>
    <s v="1"/>
    <n v="0"/>
    <n v="0"/>
    <n v="1"/>
    <n v="14.285714285714286"/>
    <n v="0"/>
    <n v="0"/>
    <n v="6"/>
    <n v="85.71428571428571"/>
    <n v="7"/>
  </r>
  <r>
    <x v="189"/>
    <x v="0"/>
    <s v="208, 143, 143"/>
    <n v="3.6363636363636362"/>
    <m/>
    <n v="46.36363636363637"/>
    <m/>
    <m/>
    <m/>
    <m/>
    <s v="No"/>
    <n v="289"/>
    <m/>
    <m/>
    <n v="0"/>
    <n v="0"/>
    <x v="285"/>
    <s v="can any one tell me?"/>
    <n v="0"/>
    <m/>
    <n v="2"/>
    <s v="1"/>
    <s v="1"/>
    <n v="0"/>
    <n v="0"/>
    <n v="0"/>
    <n v="0"/>
    <n v="0"/>
    <n v="0"/>
    <n v="5"/>
    <n v="100"/>
    <n v="5"/>
  </r>
  <r>
    <x v="190"/>
    <x v="0"/>
    <s v="192, 192, 192"/>
    <n v="3"/>
    <m/>
    <n v="50"/>
    <m/>
    <m/>
    <m/>
    <m/>
    <s v="No"/>
    <n v="290"/>
    <m/>
    <m/>
    <n v="0"/>
    <n v="0"/>
    <x v="286"/>
    <s v="I can't believe the phrase &quot;groupthink&quot; was never used in this awesome lecture.....that's all I have."/>
    <n v="0"/>
    <m/>
    <n v="1"/>
    <s v="1"/>
    <s v="1"/>
    <n v="1"/>
    <n v="5.882352941176471"/>
    <n v="0"/>
    <n v="0"/>
    <n v="0"/>
    <n v="0"/>
    <n v="16"/>
    <n v="94.11764705882354"/>
    <n v="17"/>
  </r>
  <r>
    <x v="191"/>
    <x v="0"/>
    <s v="192, 192, 192"/>
    <n v="3"/>
    <m/>
    <n v="50"/>
    <m/>
    <m/>
    <m/>
    <m/>
    <s v="No"/>
    <n v="291"/>
    <m/>
    <m/>
    <n v="0"/>
    <n v="0"/>
    <x v="287"/>
    <s v="Grrrrr thats not just England -.-"/>
    <n v="0"/>
    <m/>
    <n v="1"/>
    <s v="1"/>
    <s v="1"/>
    <n v="0"/>
    <n v="0"/>
    <n v="0"/>
    <n v="0"/>
    <n v="0"/>
    <n v="0"/>
    <n v="5"/>
    <n v="100"/>
    <n v="5"/>
  </r>
  <r>
    <x v="192"/>
    <x v="0"/>
    <s v="225, 94, 94"/>
    <n v="4.2727272727272725"/>
    <m/>
    <n v="42.72727272727273"/>
    <m/>
    <m/>
    <m/>
    <m/>
    <s v="No"/>
    <n v="292"/>
    <m/>
    <m/>
    <n v="0"/>
    <n v="0"/>
    <x v="288"/>
    <s v="Moss is conscious, bro. Woah. *brain fart*"/>
    <n v="0"/>
    <m/>
    <n v="3"/>
    <s v="1"/>
    <s v="1"/>
    <n v="0"/>
    <n v="0"/>
    <n v="0"/>
    <n v="0"/>
    <n v="0"/>
    <n v="0"/>
    <n v="7"/>
    <n v="100"/>
    <n v="7"/>
  </r>
  <r>
    <x v="192"/>
    <x v="0"/>
    <s v="225, 94, 94"/>
    <n v="4.2727272727272725"/>
    <m/>
    <n v="42.72727272727273"/>
    <m/>
    <m/>
    <m/>
    <m/>
    <s v="No"/>
    <n v="293"/>
    <m/>
    <m/>
    <n v="0"/>
    <n v="0"/>
    <x v="289"/>
    <s v="Moss didn't appreciate that comment."/>
    <n v="0"/>
    <m/>
    <n v="3"/>
    <s v="1"/>
    <s v="1"/>
    <n v="1"/>
    <n v="20"/>
    <n v="0"/>
    <n v="0"/>
    <n v="0"/>
    <n v="0"/>
    <n v="4"/>
    <n v="80"/>
    <n v="5"/>
  </r>
  <r>
    <x v="192"/>
    <x v="0"/>
    <s v="225, 94, 94"/>
    <n v="4.2727272727272725"/>
    <m/>
    <n v="42.72727272727273"/>
    <m/>
    <m/>
    <m/>
    <m/>
    <s v="No"/>
    <n v="294"/>
    <m/>
    <m/>
    <n v="0"/>
    <n v="0"/>
    <x v="290"/>
    <s v="Ssh! The moss is trying to sleep and you're, like, being totally rude and waking him up."/>
    <n v="0"/>
    <m/>
    <n v="3"/>
    <s v="1"/>
    <s v="1"/>
    <n v="1"/>
    <n v="5.882352941176471"/>
    <n v="1"/>
    <n v="5.882352941176471"/>
    <n v="0"/>
    <n v="0"/>
    <n v="15"/>
    <n v="88.23529411764706"/>
    <n v="17"/>
  </r>
  <r>
    <x v="193"/>
    <x v="0"/>
    <s v="225, 94, 94"/>
    <n v="4.2727272727272725"/>
    <m/>
    <n v="42.72727272727273"/>
    <m/>
    <m/>
    <m/>
    <m/>
    <s v="No"/>
    <n v="295"/>
    <m/>
    <m/>
    <n v="0"/>
    <n v="0"/>
    <x v="291"/>
    <s v="On obesity, Gary Taubes has a fantastic video on why obesity is much more rampant today than the past. It is because the artificial and unnatural additives in our foods which are there to make food cheaper."/>
    <n v="0"/>
    <m/>
    <n v="3"/>
    <s v="1"/>
    <s v="1"/>
    <n v="2"/>
    <n v="5.405405405405405"/>
    <n v="2"/>
    <n v="5.405405405405405"/>
    <n v="0"/>
    <n v="0"/>
    <n v="33"/>
    <n v="89.1891891891892"/>
    <n v="37"/>
  </r>
  <r>
    <x v="193"/>
    <x v="0"/>
    <s v="225, 94, 94"/>
    <n v="4.2727272727272725"/>
    <m/>
    <n v="42.72727272727273"/>
    <m/>
    <m/>
    <m/>
    <m/>
    <s v="No"/>
    <n v="296"/>
    <m/>
    <m/>
    <n v="0"/>
    <n v="0"/>
    <x v="292"/>
    <s v="It's not simple. See, different races have slightly different metabolism. Ever notice how you don't see very many obese Asians? Anglo-saxon bodies process carbohydrates differently. Furthermore, simply being obese does not automatically make you more unhealthy than someone at the &quot;correct&quot; weight. Being skinny means shit if you don't exercise, which also by itself doesn't mean shit. But eating healthy is hard, because bad food is cheap food. Who's fault is that? NIXON. Simple enough?"/>
    <n v="0"/>
    <m/>
    <n v="3"/>
    <s v="1"/>
    <s v="1"/>
    <n v="3"/>
    <n v="3.9473684210526314"/>
    <n v="10"/>
    <n v="13.157894736842104"/>
    <n v="0"/>
    <n v="0"/>
    <n v="63"/>
    <n v="82.89473684210526"/>
    <n v="76"/>
  </r>
  <r>
    <x v="193"/>
    <x v="0"/>
    <s v="225, 94, 94"/>
    <n v="4.2727272727272725"/>
    <m/>
    <n v="42.72727272727273"/>
    <m/>
    <m/>
    <m/>
    <m/>
    <s v="No"/>
    <n v="297"/>
    <m/>
    <m/>
    <n v="0"/>
    <n v="0"/>
    <x v="293"/>
    <s v="I really don't think so. The politically correct nature of modern western culture doesn't allow for differences between races. This is such a dangerous mindset as doesn't allow us to properly research real differences. People are different, and it's stupid to not see that."/>
    <n v="0"/>
    <m/>
    <n v="3"/>
    <s v="1"/>
    <s v="1"/>
    <n v="3"/>
    <n v="6.818181818181818"/>
    <n v="2"/>
    <n v="4.545454545454546"/>
    <n v="0"/>
    <n v="0"/>
    <n v="39"/>
    <n v="88.63636363636364"/>
    <n v="44"/>
  </r>
  <r>
    <x v="194"/>
    <x v="0"/>
    <s v="192, 192, 192"/>
    <n v="3"/>
    <m/>
    <n v="50"/>
    <m/>
    <m/>
    <m/>
    <m/>
    <s v="No"/>
    <n v="298"/>
    <m/>
    <m/>
    <n v="0"/>
    <n v="0"/>
    <x v="294"/>
    <s v="39:40 - That is NOT a map of &quot;England&quot; - that is a map of Great Britain! (mutter mutter grumble mumble)"/>
    <n v="0"/>
    <m/>
    <n v="1"/>
    <s v="1"/>
    <s v="1"/>
    <n v="1"/>
    <n v="5"/>
    <n v="1"/>
    <n v="5"/>
    <n v="0"/>
    <n v="0"/>
    <n v="18"/>
    <n v="90"/>
    <n v="20"/>
  </r>
  <r>
    <x v="195"/>
    <x v="0"/>
    <s v="192, 192, 192"/>
    <n v="3"/>
    <m/>
    <n v="50"/>
    <m/>
    <m/>
    <m/>
    <m/>
    <s v="No"/>
    <n v="299"/>
    <m/>
    <m/>
    <n v="0"/>
    <n v="0"/>
    <x v="295"/>
    <s v="yes and your grand ma could have told you everything you've just said in 5 mins."/>
    <n v="0"/>
    <m/>
    <n v="1"/>
    <s v="1"/>
    <s v="1"/>
    <n v="1"/>
    <n v="6.25"/>
    <n v="0"/>
    <n v="0"/>
    <n v="0"/>
    <n v="0"/>
    <n v="15"/>
    <n v="93.75"/>
    <n v="16"/>
  </r>
  <r>
    <x v="196"/>
    <x v="0"/>
    <s v="192, 192, 192"/>
    <n v="3"/>
    <m/>
    <n v="50"/>
    <m/>
    <m/>
    <m/>
    <m/>
    <s v="No"/>
    <n v="300"/>
    <m/>
    <m/>
    <n v="0"/>
    <n v="0"/>
    <x v="296"/>
    <s v="Very interesting, but it is a very materialistic view on society and people. The views of Jung on the &quot;collective subconscious&quot; are also very interesting, and put the emphasis on the spiritual side of people/world."/>
    <n v="0"/>
    <m/>
    <n v="1"/>
    <s v="1"/>
    <s v="1"/>
    <n v="3"/>
    <n v="8.333333333333334"/>
    <n v="0"/>
    <n v="0"/>
    <n v="0"/>
    <n v="0"/>
    <n v="33"/>
    <n v="91.66666666666667"/>
    <n v="36"/>
  </r>
  <r>
    <x v="197"/>
    <x v="0"/>
    <s v="225, 94, 94"/>
    <n v="4.2727272727272725"/>
    <m/>
    <n v="42.72727272727273"/>
    <m/>
    <m/>
    <m/>
    <m/>
    <s v="No"/>
    <n v="301"/>
    <m/>
    <m/>
    <n v="0"/>
    <n v="0"/>
    <x v="297"/>
    <s v="Google is actively engaging in Social Pathological Practices and Socialization of Pragration or Progration . . . yes its a word, to describe increasing levels of antisocial behavior."/>
    <n v="0"/>
    <m/>
    <n v="3"/>
    <s v="1"/>
    <s v="1"/>
    <n v="1"/>
    <n v="4"/>
    <n v="0"/>
    <n v="0"/>
    <n v="0"/>
    <n v="0"/>
    <n v="24"/>
    <n v="96"/>
    <n v="25"/>
  </r>
  <r>
    <x v="197"/>
    <x v="0"/>
    <s v="225, 94, 94"/>
    <n v="4.2727272727272725"/>
    <m/>
    <n v="42.72727272727273"/>
    <m/>
    <m/>
    <m/>
    <m/>
    <s v="No"/>
    <n v="302"/>
    <m/>
    <m/>
    <n v="0"/>
    <n v="0"/>
    <x v="298"/>
    <s v="Someone Please . . . theoretical (T) practical (P) skills towards the performance of the new job, but also satisfy needs of (I) interaction or TPI-theory aka Induction_Training . . . this Guy ! ! !"/>
    <n v="0"/>
    <m/>
    <n v="3"/>
    <s v="1"/>
    <s v="1"/>
    <n v="1"/>
    <n v="3.5714285714285716"/>
    <n v="0"/>
    <n v="0"/>
    <n v="0"/>
    <n v="0"/>
    <n v="27"/>
    <n v="96.42857142857143"/>
    <n v="28"/>
  </r>
  <r>
    <x v="197"/>
    <x v="0"/>
    <s v="225, 94, 94"/>
    <n v="4.2727272727272725"/>
    <m/>
    <n v="42.72727272727273"/>
    <m/>
    <m/>
    <m/>
    <m/>
    <s v="No"/>
    <n v="303"/>
    <m/>
    <m/>
    <n v="0"/>
    <n v="0"/>
    <x v="299"/>
    <s v="Ouroboros or Uroborus Serpent biting its own tail is first seen as early as 1600 years BC in Egypt or Self Destruction Training"/>
    <n v="0"/>
    <m/>
    <n v="3"/>
    <s v="1"/>
    <s v="1"/>
    <n v="0"/>
    <n v="0"/>
    <n v="2"/>
    <n v="8.695652173913043"/>
    <n v="0"/>
    <n v="0"/>
    <n v="21"/>
    <n v="91.30434782608695"/>
    <n v="23"/>
  </r>
  <r>
    <x v="198"/>
    <x v="0"/>
    <s v="192, 192, 192"/>
    <n v="3"/>
    <m/>
    <n v="50"/>
    <m/>
    <m/>
    <m/>
    <m/>
    <s v="No"/>
    <n v="304"/>
    <m/>
    <m/>
    <n v="0"/>
    <n v="0"/>
    <x v="300"/>
    <s v="A re xristakh! Pes ta!"/>
    <n v="0"/>
    <m/>
    <n v="1"/>
    <s v="1"/>
    <s v="1"/>
    <n v="0"/>
    <n v="0"/>
    <n v="0"/>
    <n v="0"/>
    <n v="0"/>
    <n v="0"/>
    <n v="5"/>
    <n v="100"/>
    <n v="5"/>
  </r>
  <r>
    <x v="199"/>
    <x v="0"/>
    <s v="192, 192, 192"/>
    <n v="3"/>
    <m/>
    <n v="50"/>
    <m/>
    <m/>
    <m/>
    <m/>
    <s v="No"/>
    <n v="305"/>
    <m/>
    <m/>
    <n v="0"/>
    <n v="0"/>
    <x v="301"/>
    <s v="why did i go to university and i can learn from youtube"/>
    <n v="0"/>
    <m/>
    <n v="1"/>
    <s v="1"/>
    <s v="1"/>
    <n v="0"/>
    <n v="0"/>
    <n v="0"/>
    <n v="0"/>
    <n v="0"/>
    <n v="0"/>
    <n v="12"/>
    <n v="100"/>
    <n v="12"/>
  </r>
  <r>
    <x v="200"/>
    <x v="0"/>
    <s v="192, 192, 192"/>
    <n v="3"/>
    <m/>
    <n v="50"/>
    <m/>
    <m/>
    <m/>
    <m/>
    <s v="No"/>
    <n v="306"/>
    <m/>
    <m/>
    <n v="0"/>
    <n v="0"/>
    <x v="302"/>
    <s v="Was i the only one that noticed Nicholas' hand motion threw out the whole video."/>
    <n v="0"/>
    <m/>
    <n v="1"/>
    <s v="1"/>
    <s v="1"/>
    <n v="0"/>
    <n v="0"/>
    <n v="0"/>
    <n v="0"/>
    <n v="0"/>
    <n v="0"/>
    <n v="15"/>
    <n v="100"/>
    <n v="15"/>
  </r>
  <r>
    <x v="201"/>
    <x v="0"/>
    <s v="192, 192, 192"/>
    <n v="3"/>
    <m/>
    <n v="50"/>
    <m/>
    <m/>
    <m/>
    <m/>
    <s v="No"/>
    <n v="307"/>
    <m/>
    <m/>
    <n v="0"/>
    <n v="0"/>
    <x v="303"/>
    <s v="I see. So Sociology doesn't have to be anti-scientific, post-modernist obfuscation."/>
    <n v="0"/>
    <m/>
    <n v="1"/>
    <s v="1"/>
    <s v="1"/>
    <n v="0"/>
    <n v="0"/>
    <n v="0"/>
    <n v="0"/>
    <n v="0"/>
    <n v="0"/>
    <n v="13"/>
    <n v="100"/>
    <n v="13"/>
  </r>
  <r>
    <x v="202"/>
    <x v="0"/>
    <s v="192, 192, 192"/>
    <n v="3"/>
    <m/>
    <n v="50"/>
    <m/>
    <m/>
    <m/>
    <m/>
    <s v="No"/>
    <n v="308"/>
    <m/>
    <m/>
    <n v="0"/>
    <n v="0"/>
    <x v="304"/>
    <s v="This is awesome"/>
    <n v="0"/>
    <m/>
    <n v="1"/>
    <s v="1"/>
    <s v="1"/>
    <n v="1"/>
    <n v="33.333333333333336"/>
    <n v="0"/>
    <n v="0"/>
    <n v="0"/>
    <n v="0"/>
    <n v="2"/>
    <n v="66.66666666666667"/>
    <n v="3"/>
  </r>
  <r>
    <x v="203"/>
    <x v="0"/>
    <s v="192, 192, 192"/>
    <n v="3"/>
    <m/>
    <n v="50"/>
    <m/>
    <m/>
    <m/>
    <m/>
    <s v="No"/>
    <n v="309"/>
    <m/>
    <m/>
    <n v="0"/>
    <n v="0"/>
    <x v="305"/>
    <s v="ok i think i will watch this video at least five times."/>
    <n v="0"/>
    <m/>
    <n v="1"/>
    <s v="1"/>
    <s v="1"/>
    <n v="0"/>
    <n v="0"/>
    <n v="0"/>
    <n v="0"/>
    <n v="0"/>
    <n v="0"/>
    <n v="12"/>
    <n v="100"/>
    <n v="12"/>
  </r>
  <r>
    <x v="204"/>
    <x v="0"/>
    <s v="225, 94, 94"/>
    <n v="4.2727272727272725"/>
    <m/>
    <n v="42.72727272727273"/>
    <m/>
    <m/>
    <m/>
    <m/>
    <s v="No"/>
    <n v="310"/>
    <m/>
    <m/>
    <n v="0"/>
    <n v="0"/>
    <x v="306"/>
    <s v="It's okay, I already can't appreciate a normal lecture."/>
    <n v="0"/>
    <m/>
    <n v="3"/>
    <s v="1"/>
    <s v="1"/>
    <n v="1"/>
    <n v="11.11111111111111"/>
    <n v="0"/>
    <n v="0"/>
    <n v="0"/>
    <n v="0"/>
    <n v="8"/>
    <n v="88.88888888888889"/>
    <n v="9"/>
  </r>
  <r>
    <x v="204"/>
    <x v="0"/>
    <s v="225, 94, 94"/>
    <n v="4.2727272727272725"/>
    <m/>
    <n v="42.72727272727273"/>
    <m/>
    <m/>
    <m/>
    <m/>
    <s v="No"/>
    <n v="311"/>
    <m/>
    <m/>
    <n v="0"/>
    <n v="0"/>
    <x v="307"/>
    <s v="These lectures are much more interesting than anything anybody with a degree ever tried to teach me. I'd say I've probably learned more in two months than I have in 4 years of high school and 1 and 1/2 years of college. In the next two months, I'll probably have learned more than I have in my whole school life."/>
    <n v="0"/>
    <m/>
    <n v="3"/>
    <s v="1"/>
    <s v="1"/>
    <n v="1"/>
    <n v="1.639344262295082"/>
    <n v="0"/>
    <n v="0"/>
    <n v="0"/>
    <n v="0"/>
    <n v="60"/>
    <n v="98.36065573770492"/>
    <n v="61"/>
  </r>
  <r>
    <x v="204"/>
    <x v="0"/>
    <s v="225, 94, 94"/>
    <n v="4.2727272727272725"/>
    <m/>
    <n v="42.72727272727273"/>
    <m/>
    <m/>
    <m/>
    <m/>
    <s v="No"/>
    <n v="312"/>
    <m/>
    <m/>
    <n v="0"/>
    <n v="0"/>
    <x v="308"/>
    <s v="Good point."/>
    <n v="0"/>
    <m/>
    <n v="3"/>
    <s v="1"/>
    <s v="1"/>
    <n v="1"/>
    <n v="50"/>
    <n v="0"/>
    <n v="0"/>
    <n v="0"/>
    <n v="0"/>
    <n v="1"/>
    <n v="50"/>
    <n v="2"/>
  </r>
  <r>
    <x v="205"/>
    <x v="0"/>
    <s v="240, 44, 44"/>
    <n v="4.909090909090909"/>
    <m/>
    <n v="39.09090909090909"/>
    <m/>
    <m/>
    <m/>
    <m/>
    <s v="No"/>
    <n v="313"/>
    <m/>
    <m/>
    <n v="0"/>
    <n v="0"/>
    <x v="309"/>
    <n v="0.625"/>
    <n v="0"/>
    <m/>
    <n v="4"/>
    <s v="1"/>
    <s v="1"/>
    <n v="0"/>
    <n v="0"/>
    <n v="0"/>
    <n v="0"/>
    <n v="0"/>
    <n v="0"/>
    <n v="2"/>
    <n v="100"/>
    <n v="2"/>
  </r>
  <r>
    <x v="205"/>
    <x v="0"/>
    <s v="240, 44, 44"/>
    <n v="4.909090909090909"/>
    <m/>
    <n v="39.09090909090909"/>
    <m/>
    <m/>
    <m/>
    <m/>
    <s v="No"/>
    <n v="314"/>
    <m/>
    <m/>
    <n v="0"/>
    <n v="0"/>
    <x v="310"/>
    <s v="You wouldn't have been able to understand the concepts from these videos without all that education"/>
    <n v="0"/>
    <m/>
    <n v="4"/>
    <s v="1"/>
    <s v="1"/>
    <n v="0"/>
    <n v="0"/>
    <n v="0"/>
    <n v="0"/>
    <n v="0"/>
    <n v="0"/>
    <n v="16"/>
    <n v="100"/>
    <n v="16"/>
  </r>
  <r>
    <x v="205"/>
    <x v="0"/>
    <s v="240, 44, 44"/>
    <n v="4.909090909090909"/>
    <m/>
    <n v="39.09090909090909"/>
    <m/>
    <m/>
    <m/>
    <m/>
    <s v="No"/>
    <n v="315"/>
    <m/>
    <m/>
    <n v="0"/>
    <n v="0"/>
    <x v="311"/>
    <s v="1.10416666666667"/>
    <n v="0"/>
    <m/>
    <n v="4"/>
    <s v="1"/>
    <s v="1"/>
    <n v="0"/>
    <n v="0"/>
    <n v="0"/>
    <n v="0"/>
    <n v="0"/>
    <n v="0"/>
    <n v="2"/>
    <n v="100"/>
    <n v="2"/>
  </r>
  <r>
    <x v="205"/>
    <x v="0"/>
    <s v="240, 44, 44"/>
    <n v="4.909090909090909"/>
    <m/>
    <n v="39.09090909090909"/>
    <m/>
    <m/>
    <m/>
    <m/>
    <s v="No"/>
    <n v="316"/>
    <m/>
    <m/>
    <n v="0"/>
    <n v="0"/>
    <x v="312"/>
    <s v="1.63472222222222"/>
    <n v="0"/>
    <m/>
    <n v="4"/>
    <s v="1"/>
    <s v="1"/>
    <n v="0"/>
    <n v="0"/>
    <n v="0"/>
    <n v="0"/>
    <n v="0"/>
    <n v="0"/>
    <n v="2"/>
    <n v="100"/>
    <n v="2"/>
  </r>
  <r>
    <x v="206"/>
    <x v="0"/>
    <s v="208, 143, 143"/>
    <n v="3.6363636363636362"/>
    <m/>
    <n v="46.36363636363637"/>
    <m/>
    <m/>
    <m/>
    <m/>
    <s v="No"/>
    <n v="317"/>
    <m/>
    <m/>
    <n v="0"/>
    <n v="0"/>
    <x v="313"/>
    <s v="youtube is just a giant advertisment now"/>
    <n v="0"/>
    <m/>
    <n v="2"/>
    <s v="1"/>
    <s v="1"/>
    <n v="0"/>
    <n v="0"/>
    <n v="0"/>
    <n v="0"/>
    <n v="0"/>
    <n v="0"/>
    <n v="7"/>
    <n v="100"/>
    <n v="7"/>
  </r>
  <r>
    <x v="206"/>
    <x v="0"/>
    <s v="208, 143, 143"/>
    <n v="3.6363636363636362"/>
    <m/>
    <n v="46.36363636363637"/>
    <m/>
    <m/>
    <m/>
    <m/>
    <s v="No"/>
    <n v="318"/>
    <m/>
    <m/>
    <n v="0"/>
    <n v="0"/>
    <x v="314"/>
    <s v="51 people are obese and suicidal"/>
    <n v="0"/>
    <m/>
    <n v="2"/>
    <s v="1"/>
    <s v="1"/>
    <n v="0"/>
    <n v="0"/>
    <n v="2"/>
    <n v="33.333333333333336"/>
    <n v="0"/>
    <n v="0"/>
    <n v="4"/>
    <n v="66.66666666666667"/>
    <n v="6"/>
  </r>
  <r>
    <x v="207"/>
    <x v="0"/>
    <s v="192, 192, 192"/>
    <n v="3"/>
    <m/>
    <n v="50"/>
    <m/>
    <m/>
    <m/>
    <m/>
    <s v="No"/>
    <n v="319"/>
    <m/>
    <m/>
    <n v="0"/>
    <n v="0"/>
    <x v="315"/>
    <s v="Methodological Holism brought me here!"/>
    <n v="0"/>
    <m/>
    <n v="1"/>
    <s v="1"/>
    <s v="1"/>
    <n v="0"/>
    <n v="0"/>
    <n v="0"/>
    <n v="0"/>
    <n v="0"/>
    <n v="0"/>
    <n v="5"/>
    <n v="100"/>
    <n v="5"/>
  </r>
  <r>
    <x v="208"/>
    <x v="0"/>
    <s v="192, 192, 192"/>
    <n v="3"/>
    <m/>
    <n v="50"/>
    <m/>
    <m/>
    <m/>
    <m/>
    <s v="No"/>
    <n v="320"/>
    <m/>
    <m/>
    <n v="0"/>
    <n v="0"/>
    <x v="316"/>
    <s v="my libertarian senses are tingling!"/>
    <n v="0"/>
    <m/>
    <n v="1"/>
    <s v="1"/>
    <s v="1"/>
    <n v="0"/>
    <n v="0"/>
    <n v="1"/>
    <n v="20"/>
    <n v="0"/>
    <n v="0"/>
    <n v="4"/>
    <n v="80"/>
    <n v="5"/>
  </r>
  <r>
    <x v="209"/>
    <x v="0"/>
    <s v="192, 192, 192"/>
    <n v="3"/>
    <m/>
    <n v="50"/>
    <m/>
    <m/>
    <m/>
    <m/>
    <s v="No"/>
    <n v="321"/>
    <m/>
    <m/>
    <n v="0"/>
    <n v="0"/>
    <x v="317"/>
    <s v="when he started to slosh around, i lost all composure."/>
    <n v="0"/>
    <m/>
    <n v="1"/>
    <s v="1"/>
    <s v="1"/>
    <n v="0"/>
    <n v="0"/>
    <n v="1"/>
    <n v="10"/>
    <n v="0"/>
    <n v="0"/>
    <n v="9"/>
    <n v="90"/>
    <n v="10"/>
  </r>
  <r>
    <x v="210"/>
    <x v="0"/>
    <s v="208, 143, 143"/>
    <n v="3.6363636363636362"/>
    <m/>
    <n v="46.36363636363637"/>
    <m/>
    <m/>
    <m/>
    <m/>
    <s v="No"/>
    <n v="322"/>
    <m/>
    <m/>
    <n v="0"/>
    <n v="0"/>
    <x v="318"/>
    <s v="How does one assume from the fact that some of the 26/1200 people wanted to live and survived their suicide attempt that suicide is acute and crisis driven. The study he mentions says nothing of the quality of life had by those &quot;saved&quot; from jumping by physically restraining them. The assertion that suicide is an acute problem is only true if one sees suicide as a problem. Obviously suicide is seen as a solution by those willing to jump. Its not your life, or problem."/>
    <n v="0"/>
    <m/>
    <n v="2"/>
    <s v="1"/>
    <s v="1"/>
    <n v="1"/>
    <n v="1.1627906976744187"/>
    <n v="9"/>
    <n v="10.465116279069768"/>
    <n v="0"/>
    <n v="0"/>
    <n v="76"/>
    <n v="88.37209302325581"/>
    <n v="86"/>
  </r>
  <r>
    <x v="210"/>
    <x v="0"/>
    <s v="208, 143, 143"/>
    <n v="3.6363636363636362"/>
    <m/>
    <n v="46.36363636363637"/>
    <m/>
    <m/>
    <m/>
    <m/>
    <s v="No"/>
    <n v="323"/>
    <m/>
    <m/>
    <n v="0"/>
    <n v="0"/>
    <x v="319"/>
    <s v="Interestingly it should be your Voluntarism tingling. The antiperverse, antimasturbation from that of statist self service."/>
    <n v="0"/>
    <m/>
    <n v="2"/>
    <s v="1"/>
    <s v="1"/>
    <n v="0"/>
    <n v="0"/>
    <n v="1"/>
    <n v="6.25"/>
    <n v="0"/>
    <n v="0"/>
    <n v="15"/>
    <n v="93.75"/>
    <n v="16"/>
  </r>
  <r>
    <x v="211"/>
    <x v="0"/>
    <s v="192, 192, 192"/>
    <n v="3"/>
    <m/>
    <n v="50"/>
    <m/>
    <m/>
    <m/>
    <m/>
    <s v="No"/>
    <n v="324"/>
    <m/>
    <m/>
    <n v="0"/>
    <n v="0"/>
    <x v="320"/>
    <s v="Recommend: Apple iPhone 5 (Latest Model) - 32GB - Black Unlocked NEW Price:$385 Samsung Galaxy S III GT-I9300 16GB White Unlocked Price:$330 Apple iPad 4th Gen 32GB Unlocked Wi-Fi+4G 9.7in White Price:$390 LED 3D HDTV: Panasonic 65-inch 3D LED HDTV Price: $460 Apple MB543LL/A MacBook Price: $350 All-in-One PCs：Apple MB417LL/A iMac w/ 20&quot; display desktop Price:$320 Canon EOS 60D Digital SLR Camera 50mm 18-55mm Price:$360 &gt;&gt;&gt;&gt;&gt;&gt;&gt;&gt;&gt;&gt;&gt;&gt;&gt;&gt;&gt;&gt;&gt;&gt;&gt;&gt;&gt; Purchase online Website is: FUUshop.com"/>
    <n v="0"/>
    <m/>
    <n v="1"/>
    <s v="1"/>
    <s v="1"/>
    <n v="3"/>
    <n v="3.5294117647058822"/>
    <n v="0"/>
    <n v="0"/>
    <n v="0"/>
    <n v="0"/>
    <n v="82"/>
    <n v="96.47058823529412"/>
    <n v="85"/>
  </r>
  <r>
    <x v="212"/>
    <x v="0"/>
    <s v="192, 192, 192"/>
    <n v="3"/>
    <m/>
    <n v="50"/>
    <m/>
    <m/>
    <m/>
    <m/>
    <s v="No"/>
    <n v="325"/>
    <m/>
    <m/>
    <n v="0"/>
    <n v="0"/>
    <x v="321"/>
    <s v="Wait.. so this guy was only in his first year of med school, and he was cutting class to operate on children? Anyone else catch this?"/>
    <n v="0"/>
    <m/>
    <n v="1"/>
    <s v="1"/>
    <s v="1"/>
    <n v="0"/>
    <n v="0"/>
    <n v="0"/>
    <n v="0"/>
    <n v="0"/>
    <n v="0"/>
    <n v="26"/>
    <n v="100"/>
    <n v="26"/>
  </r>
  <r>
    <x v="213"/>
    <x v="0"/>
    <s v="192, 192, 192"/>
    <n v="3"/>
    <m/>
    <n v="50"/>
    <m/>
    <m/>
    <m/>
    <m/>
    <s v="No"/>
    <n v="326"/>
    <m/>
    <m/>
    <n v="0"/>
    <n v="0"/>
    <x v="322"/>
    <s v="At Ruttie, the problem is thinking that it's one or the other. Yes, people make choices,, but they're burdened with having to participate in social structures in order to get needed resources. Yes, it's naive to assume people are obese ONLY because of social structure, but it's equally naive to assume that they are based ONLY in cognition. Giddens' structuration does a nice job of framing this dilemma of agency and structure. Bit dense to squeeze into a YT comment."/>
    <n v="0"/>
    <m/>
    <n v="1"/>
    <s v="1"/>
    <s v="1"/>
    <n v="1"/>
    <n v="1.25"/>
    <n v="6"/>
    <n v="7.5"/>
    <n v="0"/>
    <n v="0"/>
    <n v="73"/>
    <n v="91.25"/>
    <n v="80"/>
  </r>
  <r>
    <x v="214"/>
    <x v="0"/>
    <s v="192, 192, 192"/>
    <n v="3"/>
    <m/>
    <n v="50"/>
    <m/>
    <m/>
    <m/>
    <m/>
    <s v="No"/>
    <n v="327"/>
    <m/>
    <m/>
    <n v="0"/>
    <n v="0"/>
    <x v="323"/>
    <s v="I want muffins and beer now. Damn you Christakis and your social contagions!"/>
    <n v="0"/>
    <m/>
    <n v="1"/>
    <s v="1"/>
    <s v="1"/>
    <n v="0"/>
    <n v="0"/>
    <n v="1"/>
    <n v="7.6923076923076925"/>
    <n v="0"/>
    <n v="0"/>
    <n v="12"/>
    <n v="92.3076923076923"/>
    <n v="13"/>
  </r>
  <r>
    <x v="215"/>
    <x v="0"/>
    <s v="192, 192, 192"/>
    <n v="3"/>
    <m/>
    <n v="50"/>
    <m/>
    <m/>
    <m/>
    <m/>
    <s v="No"/>
    <n v="328"/>
    <m/>
    <m/>
    <n v="0"/>
    <n v="0"/>
    <x v="324"/>
    <s v="These movies are amazing. I found myself so confounded observing my pal change from being a loser to a ladies man. He began getting women overnight. He acted as if it was standard for a little bit. Then he explained it to me when he was wasted. Turns out he uses the Jake Ayres Master Attraction Formula. Google it if you'd like to know about it... He's on a date today with a beautiful girl... Lucky dick!"/>
    <n v="0"/>
    <m/>
    <n v="1"/>
    <s v="1"/>
    <s v="1"/>
    <n v="6"/>
    <n v="7.792207792207792"/>
    <n v="4"/>
    <n v="5.194805194805195"/>
    <n v="0"/>
    <n v="0"/>
    <n v="67"/>
    <n v="87.01298701298701"/>
    <n v="77"/>
  </r>
  <r>
    <x v="216"/>
    <x v="0"/>
    <s v="192, 192, 192"/>
    <n v="3"/>
    <m/>
    <n v="50"/>
    <m/>
    <m/>
    <m/>
    <m/>
    <s v="No"/>
    <n v="329"/>
    <m/>
    <m/>
    <n v="0"/>
    <n v="0"/>
    <x v="325"/>
    <s v="This is one of the best lecture i've ever heard, for sociology. 2 thumbs up! \"/>
    <n v="0"/>
    <m/>
    <n v="1"/>
    <s v="1"/>
    <s v="1"/>
    <n v="1"/>
    <n v="6.666666666666667"/>
    <n v="0"/>
    <n v="0"/>
    <n v="0"/>
    <n v="0"/>
    <n v="14"/>
    <n v="93.33333333333333"/>
    <n v="15"/>
  </r>
  <r>
    <x v="217"/>
    <x v="0"/>
    <s v="192, 192, 192"/>
    <n v="3"/>
    <m/>
    <n v="50"/>
    <m/>
    <m/>
    <m/>
    <m/>
    <s v="No"/>
    <n v="330"/>
    <m/>
    <m/>
    <n v="0"/>
    <n v="0"/>
    <x v="326"/>
    <s v="He's smart, he should know that the map that was shown wasn't just England. Wales and Scotland are a thing too..."/>
    <n v="0"/>
    <m/>
    <n v="1"/>
    <s v="1"/>
    <s v="1"/>
    <n v="1"/>
    <n v="4.761904761904762"/>
    <n v="0"/>
    <n v="0"/>
    <n v="0"/>
    <n v="0"/>
    <n v="20"/>
    <n v="95.23809523809524"/>
    <n v="21"/>
  </r>
  <r>
    <x v="218"/>
    <x v="0"/>
    <s v="192, 192, 192"/>
    <n v="3"/>
    <m/>
    <n v="50"/>
    <m/>
    <m/>
    <m/>
    <m/>
    <s v="No"/>
    <n v="331"/>
    <m/>
    <m/>
    <n v="0"/>
    <n v="0"/>
    <x v="327"/>
    <s v="&quot;It took us a WHOLE day&quot;. That's not so long in the scheme of things..."/>
    <n v="0"/>
    <m/>
    <n v="1"/>
    <s v="1"/>
    <s v="1"/>
    <n v="0"/>
    <n v="0"/>
    <n v="0"/>
    <n v="0"/>
    <n v="0"/>
    <n v="0"/>
    <n v="15"/>
    <n v="100"/>
    <n v="15"/>
  </r>
  <r>
    <x v="219"/>
    <x v="0"/>
    <s v="208, 143, 143"/>
    <n v="3.6363636363636362"/>
    <m/>
    <n v="46.36363636363637"/>
    <m/>
    <m/>
    <m/>
    <m/>
    <s v="No"/>
    <n v="332"/>
    <m/>
    <m/>
    <n v="0"/>
    <n v="0"/>
    <x v="328"/>
    <s v="Great contribution to social epidemiology!!!!!!"/>
    <n v="0"/>
    <m/>
    <n v="2"/>
    <s v="1"/>
    <s v="1"/>
    <n v="2"/>
    <n v="40"/>
    <n v="0"/>
    <n v="0"/>
    <n v="0"/>
    <n v="0"/>
    <n v="3"/>
    <n v="60"/>
    <n v="5"/>
  </r>
  <r>
    <x v="219"/>
    <x v="0"/>
    <s v="208, 143, 143"/>
    <n v="3.6363636363636362"/>
    <m/>
    <n v="46.36363636363637"/>
    <m/>
    <m/>
    <m/>
    <m/>
    <s v="No"/>
    <n v="333"/>
    <m/>
    <m/>
    <n v="0"/>
    <n v="0"/>
    <x v="329"/>
    <s v="Great contribution to social epidemiology"/>
    <n v="0"/>
    <m/>
    <n v="2"/>
    <s v="1"/>
    <s v="1"/>
    <n v="2"/>
    <n v="40"/>
    <n v="0"/>
    <n v="0"/>
    <n v="0"/>
    <n v="0"/>
    <n v="3"/>
    <n v="60"/>
    <n v="5"/>
  </r>
  <r>
    <x v="220"/>
    <x v="0"/>
    <s v="192, 192, 192"/>
    <n v="3"/>
    <m/>
    <n v="50"/>
    <m/>
    <m/>
    <m/>
    <m/>
    <s v="No"/>
    <n v="334"/>
    <m/>
    <m/>
    <n v="0"/>
    <n v="0"/>
    <x v="330"/>
    <s v="interesting. cant believe i just watched this at 2am"/>
    <n v="0"/>
    <m/>
    <n v="1"/>
    <s v="1"/>
    <s v="1"/>
    <n v="1"/>
    <n v="11.11111111111111"/>
    <n v="0"/>
    <n v="0"/>
    <n v="0"/>
    <n v="0"/>
    <n v="8"/>
    <n v="88.88888888888889"/>
    <n v="9"/>
  </r>
  <r>
    <x v="221"/>
    <x v="0"/>
    <s v="192, 192, 192"/>
    <n v="3"/>
    <m/>
    <n v="50"/>
    <m/>
    <m/>
    <m/>
    <m/>
    <s v="No"/>
    <n v="335"/>
    <m/>
    <m/>
    <n v="0"/>
    <n v="0"/>
    <x v="331"/>
    <s v="You guys should check out this EXTRAORDINARY website called FIREPA.COM . You can make money online and start working from home today as I am! I am making over $3,000+ per month at FIREPA.COM ! Visit Firepa.com and check it out! The measure arranges the fire. The coal depicts the linen. When does the servant track the rambunctious sand?"/>
    <n v="0"/>
    <m/>
    <n v="1"/>
    <s v="1"/>
    <s v="1"/>
    <n v="1"/>
    <n v="1.639344262295082"/>
    <n v="0"/>
    <n v="0"/>
    <n v="0"/>
    <n v="0"/>
    <n v="60"/>
    <n v="98.36065573770492"/>
    <n v="61"/>
  </r>
  <r>
    <x v="222"/>
    <x v="0"/>
    <s v="192, 192, 192"/>
    <n v="3"/>
    <m/>
    <n v="50"/>
    <m/>
    <m/>
    <m/>
    <m/>
    <s v="No"/>
    <n v="336"/>
    <m/>
    <m/>
    <n v="0"/>
    <n v="0"/>
    <x v="332"/>
    <s v="Im watching it at 5am"/>
    <n v="0"/>
    <m/>
    <n v="1"/>
    <s v="1"/>
    <s v="1"/>
    <n v="0"/>
    <n v="0"/>
    <n v="0"/>
    <n v="0"/>
    <n v="0"/>
    <n v="0"/>
    <n v="5"/>
    <n v="100"/>
    <n v="5"/>
  </r>
  <r>
    <x v="223"/>
    <x v="0"/>
    <s v="208, 143, 143"/>
    <n v="3.6363636363636362"/>
    <m/>
    <n v="46.36363636363637"/>
    <m/>
    <m/>
    <m/>
    <m/>
    <s v="No"/>
    <n v="337"/>
    <m/>
    <m/>
    <n v="0"/>
    <n v="0"/>
    <x v="333"/>
    <s v="ASIA FOR THE ASIANS, AFRICA FOR THE AFRICANS, WHITE COUNTRIES FOR EVERYBODY!?"/>
    <n v="0"/>
    <m/>
    <n v="2"/>
    <s v="1"/>
    <s v="1"/>
    <n v="0"/>
    <n v="0"/>
    <n v="0"/>
    <n v="0"/>
    <n v="0"/>
    <n v="0"/>
    <n v="12"/>
    <n v="100"/>
    <n v="12"/>
  </r>
  <r>
    <x v="223"/>
    <x v="0"/>
    <s v="208, 143, 143"/>
    <n v="3.6363636363636362"/>
    <m/>
    <n v="46.36363636363637"/>
    <m/>
    <m/>
    <m/>
    <m/>
    <s v="No"/>
    <n v="338"/>
    <m/>
    <m/>
    <n v="0"/>
    <n v="0"/>
    <x v="334"/>
    <s v="Japan is a very nice, rich country. Tens of millions of Africans would love to move there. But Anti-Whites don't make them open up. If White people make the best countries, then why do we want to turn them non-White?"/>
    <n v="0"/>
    <m/>
    <n v="2"/>
    <s v="1"/>
    <s v="1"/>
    <n v="4"/>
    <n v="9.523809523809524"/>
    <n v="0"/>
    <n v="0"/>
    <n v="0"/>
    <n v="0"/>
    <n v="38"/>
    <n v="90.47619047619048"/>
    <n v="42"/>
  </r>
  <r>
    <x v="224"/>
    <x v="0"/>
    <s v="225, 94, 94"/>
    <n v="4.2727272727272725"/>
    <m/>
    <n v="42.72727272727273"/>
    <m/>
    <m/>
    <m/>
    <m/>
    <s v="No"/>
    <n v="339"/>
    <m/>
    <m/>
    <n v="0"/>
    <n v="0"/>
    <x v="335"/>
    <s v="White people have the best countries, why would anyone want to go anywhere else but a white country"/>
    <n v="0"/>
    <m/>
    <n v="3"/>
    <s v="1"/>
    <s v="1"/>
    <n v="1"/>
    <n v="5.555555555555555"/>
    <n v="0"/>
    <n v="0"/>
    <n v="0"/>
    <n v="0"/>
    <n v="17"/>
    <n v="94.44444444444444"/>
    <n v="18"/>
  </r>
  <r>
    <x v="224"/>
    <x v="0"/>
    <s v="225, 94, 94"/>
    <n v="4.2727272727272725"/>
    <m/>
    <n v="42.72727272727273"/>
    <m/>
    <m/>
    <m/>
    <m/>
    <s v="No"/>
    <n v="340"/>
    <m/>
    <m/>
    <n v="0"/>
    <n v="0"/>
    <x v="336"/>
    <s v="r u quoting Euclid?"/>
    <n v="0"/>
    <m/>
    <n v="3"/>
    <s v="1"/>
    <s v="1"/>
    <n v="0"/>
    <n v="0"/>
    <n v="0"/>
    <n v="0"/>
    <n v="0"/>
    <n v="0"/>
    <n v="4"/>
    <n v="100"/>
    <n v="4"/>
  </r>
  <r>
    <x v="224"/>
    <x v="0"/>
    <s v="225, 94, 94"/>
    <n v="4.2727272727272725"/>
    <m/>
    <n v="42.72727272727273"/>
    <m/>
    <m/>
    <m/>
    <m/>
    <s v="No"/>
    <n v="341"/>
    <m/>
    <m/>
    <n v="0"/>
    <n v="0"/>
    <x v="337"/>
    <s v="Im not sure what you are trying to say 1. anti- whites don't make what open up 2. what do you mean by open up 3. I don't think anyone wants to turn any countries non-white, nobody gives a shit if there black or white"/>
    <n v="0"/>
    <m/>
    <n v="3"/>
    <s v="1"/>
    <s v="1"/>
    <n v="0"/>
    <n v="0"/>
    <n v="1"/>
    <n v="2.1739130434782608"/>
    <n v="0"/>
    <n v="0"/>
    <n v="45"/>
    <n v="97.82608695652173"/>
    <n v="46"/>
  </r>
  <r>
    <x v="225"/>
    <x v="0"/>
    <s v="192, 192, 192"/>
    <n v="3"/>
    <m/>
    <n v="50"/>
    <m/>
    <m/>
    <m/>
    <m/>
    <s v="No"/>
    <n v="342"/>
    <m/>
    <m/>
    <n v="0"/>
    <n v="0"/>
    <x v="338"/>
    <s v="&gt;&gt;&gt;&gt;&gt;THIS BROUGHT IN $710,000 IN 28 DAYS!&lt;&lt;&lt;&lt;&lt; MONEY.CASHCOWCLOUD. COM"/>
    <n v="0"/>
    <m/>
    <n v="1"/>
    <s v="1"/>
    <s v="1"/>
    <n v="0"/>
    <n v="0"/>
    <n v="0"/>
    <n v="0"/>
    <n v="0"/>
    <n v="0"/>
    <n v="11"/>
    <n v="100"/>
    <n v="11"/>
  </r>
  <r>
    <x v="226"/>
    <x v="0"/>
    <s v="208, 143, 143"/>
    <n v="3.6363636363636362"/>
    <m/>
    <n v="46.36363636363637"/>
    <m/>
    <m/>
    <m/>
    <m/>
    <s v="No"/>
    <n v="343"/>
    <m/>
    <m/>
    <n v="0"/>
    <n v="0"/>
    <x v="339"/>
    <s v="the whole is more than the sum of its parts. I don't like this quote. let s say you are a normal person, which means in our society that you are slightly overweight. if you could ( in theory ) remove the fat to a big part, you would have the same person, who can do exactly the same things, and you have a huge chunk of energy in form of the fat. the quote: the whole is more than the sum of its parts is never right. but if the parts are not in perfect order for the designed purpose it s wrong"/>
    <n v="0"/>
    <m/>
    <n v="2"/>
    <s v="1"/>
    <s v="1"/>
    <n v="3"/>
    <n v="2.9411764705882355"/>
    <n v="4"/>
    <n v="3.9215686274509802"/>
    <n v="0"/>
    <n v="0"/>
    <n v="95"/>
    <n v="93.13725490196079"/>
    <n v="102"/>
  </r>
  <r>
    <x v="226"/>
    <x v="0"/>
    <s v="208, 143, 143"/>
    <n v="3.6363636363636362"/>
    <m/>
    <n v="46.36363636363637"/>
    <m/>
    <m/>
    <m/>
    <m/>
    <s v="No"/>
    <n v="344"/>
    <m/>
    <m/>
    <n v="0"/>
    <n v="0"/>
    <x v="340"/>
    <s v="no i was saying what i thought about this quote....... if euclid thinks the same than i understand how he comes to that conclusion :)"/>
    <n v="0"/>
    <m/>
    <n v="2"/>
    <s v="1"/>
    <s v="1"/>
    <n v="0"/>
    <n v="0"/>
    <n v="0"/>
    <n v="0"/>
    <n v="0"/>
    <n v="0"/>
    <n v="24"/>
    <n v="100"/>
    <n v="24"/>
  </r>
  <r>
    <x v="227"/>
    <x v="0"/>
    <s v="192, 192, 192"/>
    <n v="3"/>
    <m/>
    <n v="50"/>
    <m/>
    <m/>
    <m/>
    <m/>
    <s v="No"/>
    <n v="345"/>
    <m/>
    <m/>
    <n v="0"/>
    <n v="0"/>
    <x v="341"/>
    <s v="Italian politics"/>
    <n v="0"/>
    <m/>
    <n v="1"/>
    <s v="1"/>
    <s v="1"/>
    <n v="0"/>
    <n v="0"/>
    <n v="0"/>
    <n v="0"/>
    <n v="0"/>
    <n v="0"/>
    <n v="2"/>
    <n v="100"/>
    <n v="2"/>
  </r>
  <r>
    <x v="228"/>
    <x v="0"/>
    <s v="192, 192, 192"/>
    <n v="3"/>
    <m/>
    <n v="50"/>
    <m/>
    <m/>
    <m/>
    <m/>
    <s v="No"/>
    <n v="346"/>
    <m/>
    <m/>
    <n v="0"/>
    <n v="0"/>
    <x v="342"/>
    <s v="this is very interest. how i understand some aspects of profesor N.C. ideas i can concluse that strenght of very influence people does not follow number of their conections but they influence is results of their position in social structure. In other words you can know only one import person and you can have strong impact to whole society."/>
    <n v="0"/>
    <m/>
    <n v="1"/>
    <s v="1"/>
    <s v="1"/>
    <n v="1"/>
    <n v="1.6666666666666667"/>
    <n v="0"/>
    <n v="0"/>
    <n v="0"/>
    <n v="0"/>
    <n v="59"/>
    <n v="98.33333333333333"/>
    <n v="60"/>
  </r>
  <r>
    <x v="229"/>
    <x v="0"/>
    <s v="192, 192, 192"/>
    <n v="3"/>
    <m/>
    <n v="50"/>
    <m/>
    <m/>
    <m/>
    <m/>
    <s v="No"/>
    <n v="347"/>
    <m/>
    <m/>
    <n v="0"/>
    <n v="0"/>
    <x v="343"/>
    <s v="That isnt begging the question."/>
    <n v="0"/>
    <m/>
    <n v="1"/>
    <s v="1"/>
    <s v="1"/>
    <n v="0"/>
    <n v="0"/>
    <n v="1"/>
    <n v="20"/>
    <n v="0"/>
    <n v="0"/>
    <n v="4"/>
    <n v="80"/>
    <n v="5"/>
  </r>
  <r>
    <x v="230"/>
    <x v="0"/>
    <s v="192, 192, 192"/>
    <n v="3"/>
    <m/>
    <n v="50"/>
    <m/>
    <m/>
    <m/>
    <m/>
    <s v="No"/>
    <n v="348"/>
    <m/>
    <m/>
    <n v="0"/>
    <n v="0"/>
    <x v="344"/>
    <s v="I thought this was amazing."/>
    <n v="0"/>
    <m/>
    <n v="1"/>
    <s v="1"/>
    <s v="1"/>
    <n v="1"/>
    <n v="20"/>
    <n v="0"/>
    <n v="0"/>
    <n v="0"/>
    <n v="0"/>
    <n v="4"/>
    <n v="80"/>
    <n v="5"/>
  </r>
  <r>
    <x v="231"/>
    <x v="0"/>
    <s v="192, 192, 192"/>
    <n v="3"/>
    <m/>
    <n v="50"/>
    <m/>
    <m/>
    <m/>
    <m/>
    <s v="No"/>
    <n v="349"/>
    <m/>
    <m/>
    <n v="0"/>
    <n v="0"/>
    <x v="345"/>
    <s v="interesting video"/>
    <n v="0"/>
    <m/>
    <n v="1"/>
    <s v="1"/>
    <s v="1"/>
    <n v="1"/>
    <n v="50"/>
    <n v="0"/>
    <n v="0"/>
    <n v="0"/>
    <n v="0"/>
    <n v="1"/>
    <n v="50"/>
    <n v="2"/>
  </r>
  <r>
    <x v="232"/>
    <x v="0"/>
    <s v="192, 192, 192"/>
    <n v="3"/>
    <m/>
    <n v="50"/>
    <m/>
    <m/>
    <m/>
    <m/>
    <s v="No"/>
    <n v="350"/>
    <m/>
    <m/>
    <n v="0"/>
    <n v="0"/>
    <x v="346"/>
    <s v="This guy certainly never took a geography lesson. I was also a little disappointed that he didn't mention Elias or go on to talk perhaps more about exclusion"/>
    <n v="0"/>
    <m/>
    <n v="1"/>
    <s v="1"/>
    <s v="1"/>
    <n v="0"/>
    <n v="0"/>
    <n v="2"/>
    <n v="7.142857142857143"/>
    <n v="0"/>
    <n v="0"/>
    <n v="26"/>
    <n v="92.85714285714286"/>
    <n v="28"/>
  </r>
  <r>
    <x v="233"/>
    <x v="0"/>
    <s v="192, 192, 192"/>
    <n v="3"/>
    <m/>
    <n v="50"/>
    <m/>
    <m/>
    <m/>
    <m/>
    <s v="No"/>
    <n v="351"/>
    <m/>
    <m/>
    <n v="0"/>
    <n v="0"/>
    <x v="347"/>
    <s v="He just cut to the chase."/>
    <n v="0"/>
    <m/>
    <n v="1"/>
    <s v="1"/>
    <s v="1"/>
    <n v="0"/>
    <n v="0"/>
    <n v="0"/>
    <n v="0"/>
    <n v="0"/>
    <n v="0"/>
    <n v="6"/>
    <n v="100"/>
    <n v="6"/>
  </r>
  <r>
    <x v="234"/>
    <x v="0"/>
    <s v="192, 192, 192"/>
    <n v="3"/>
    <m/>
    <n v="50"/>
    <m/>
    <m/>
    <m/>
    <m/>
    <s v="No"/>
    <n v="352"/>
    <m/>
    <m/>
    <n v="0"/>
    <n v="1"/>
    <x v="348"/>
    <s v="09:14 dark but I laughed."/>
    <n v="0"/>
    <m/>
    <n v="1"/>
    <s v="1"/>
    <s v="1"/>
    <n v="0"/>
    <n v="0"/>
    <n v="1"/>
    <n v="16.666666666666668"/>
    <n v="0"/>
    <n v="0"/>
    <n v="5"/>
    <n v="83.33333333333333"/>
    <n v="6"/>
  </r>
  <r>
    <x v="235"/>
    <x v="0"/>
    <s v="192, 192, 192"/>
    <n v="3"/>
    <m/>
    <n v="50"/>
    <m/>
    <m/>
    <m/>
    <m/>
    <s v="No"/>
    <n v="353"/>
    <m/>
    <m/>
    <n v="0"/>
    <n v="0"/>
    <x v="349"/>
    <s v="This was great, sheds light on the importance of Sociology going into the 21st century and how it will be important for matters of governance, commerce and more. Thank you Mr.Christakis!"/>
    <n v="0"/>
    <m/>
    <n v="1"/>
    <s v="1"/>
    <s v="1"/>
    <n v="3"/>
    <n v="9.375"/>
    <n v="0"/>
    <n v="0"/>
    <n v="0"/>
    <n v="0"/>
    <n v="29"/>
    <n v="90.625"/>
    <n v="32"/>
  </r>
  <r>
    <x v="236"/>
    <x v="0"/>
    <s v="192, 192, 192"/>
    <n v="3"/>
    <m/>
    <n v="50"/>
    <m/>
    <m/>
    <m/>
    <m/>
    <s v="No"/>
    <n v="354"/>
    <m/>
    <m/>
    <n v="0"/>
    <n v="0"/>
    <x v="350"/>
    <s v="@33:00 if a juicy piece of gossip was circulating... C pft i would rather be A and not hear it at all"/>
    <n v="0"/>
    <m/>
    <n v="1"/>
    <s v="1"/>
    <s v="1"/>
    <n v="0"/>
    <n v="0"/>
    <n v="1"/>
    <n v="4.3478260869565215"/>
    <n v="0"/>
    <n v="0"/>
    <n v="22"/>
    <n v="95.65217391304348"/>
    <n v="23"/>
  </r>
  <r>
    <x v="237"/>
    <x v="0"/>
    <s v="192, 192, 192"/>
    <n v="3"/>
    <m/>
    <n v="50"/>
    <m/>
    <m/>
    <m/>
    <m/>
    <s v="No"/>
    <n v="355"/>
    <m/>
    <m/>
    <n v="0"/>
    <n v="0"/>
    <x v="351"/>
    <s v="Корисне відео про соціологію якою її бачать закордоном !!!"/>
    <n v="0"/>
    <m/>
    <n v="1"/>
    <s v="1"/>
    <s v="1"/>
    <n v="0"/>
    <n v="0"/>
    <n v="0"/>
    <n v="0"/>
    <n v="0"/>
    <n v="0"/>
    <n v="8"/>
    <n v="100"/>
    <n v="8"/>
  </r>
  <r>
    <x v="238"/>
    <x v="0"/>
    <s v="192, 192, 192"/>
    <n v="3"/>
    <m/>
    <n v="50"/>
    <m/>
    <m/>
    <m/>
    <m/>
    <s v="No"/>
    <n v="356"/>
    <m/>
    <m/>
    <n v="0"/>
    <n v="0"/>
    <x v="352"/>
    <s v="This was a great introductory talk. It's interesting how other disciplines can be highly informed and influenced by sociological approaches. In archaeology, all these ideas have permeated greatly in the task to understand the patterns we observe in the archaeological record, such as the location of funerary monuments in the landscape. I learned loads! Thanks."/>
    <n v="0"/>
    <m/>
    <n v="1"/>
    <s v="1"/>
    <s v="1"/>
    <n v="2"/>
    <n v="3.6363636363636362"/>
    <n v="0"/>
    <n v="0"/>
    <n v="0"/>
    <n v="0"/>
    <n v="53"/>
    <n v="96.36363636363636"/>
    <n v="55"/>
  </r>
  <r>
    <x v="239"/>
    <x v="0"/>
    <s v="192, 192, 192"/>
    <n v="3"/>
    <m/>
    <n v="50"/>
    <m/>
    <m/>
    <m/>
    <m/>
    <s v="No"/>
    <n v="357"/>
    <m/>
    <m/>
    <n v="0"/>
    <n v="0"/>
    <x v="353"/>
    <s v="We can't possibly know how many, if at all, suicides were prevented by installing nets to catch jumpers at the Eiffel Tower, etc., because there's no way to count or know how many people, if any, simply changed their plan and ended their life by another method; note that people travel to SF from the world over to end their lives."/>
    <n v="0"/>
    <m/>
    <n v="1"/>
    <s v="1"/>
    <s v="1"/>
    <n v="0"/>
    <n v="0"/>
    <n v="0"/>
    <n v="0"/>
    <n v="0"/>
    <n v="0"/>
    <n v="61"/>
    <n v="100"/>
    <n v="61"/>
  </r>
  <r>
    <x v="240"/>
    <x v="0"/>
    <s v="192, 192, 192"/>
    <n v="3"/>
    <m/>
    <n v="50"/>
    <m/>
    <m/>
    <m/>
    <m/>
    <s v="No"/>
    <n v="358"/>
    <m/>
    <m/>
    <n v="0"/>
    <n v="0"/>
    <x v="354"/>
    <s v="The suicide was an individual act. But choice? Not really, to have a choice you need to have free will first. And that, in my opinion, is a pure fiction. Sure I cannot predict how individuals will behave, becouse our actions are chaotic, but you can predict to a certain point how a mass of individuals will react if you control their environment and some of the situations they are faced by. Of course, you cannot control everything and what is happening is a self-regulating mechanism that we call culture. And yes, it can change. Either violently or gradially."/>
    <n v="0"/>
    <m/>
    <n v="1"/>
    <s v="1"/>
    <s v="1"/>
    <n v="2"/>
    <n v="2"/>
    <n v="4"/>
    <n v="4"/>
    <n v="0"/>
    <n v="0"/>
    <n v="94"/>
    <n v="94"/>
    <n v="100"/>
  </r>
  <r>
    <x v="241"/>
    <x v="0"/>
    <s v="208, 143, 143"/>
    <n v="3.6363636363636362"/>
    <m/>
    <n v="46.36363636363637"/>
    <m/>
    <m/>
    <m/>
    <m/>
    <s v="No"/>
    <n v="359"/>
    <m/>
    <m/>
    <n v="0"/>
    <n v="0"/>
    <x v="355"/>
    <s v="I was studying mandarin chinese logic and they always think from large to small. Is there anybody out there who's interested in starting a humanitarian organization which would include sub types such as fraternal and sororities?"/>
    <n v="0"/>
    <m/>
    <n v="2"/>
    <s v="1"/>
    <s v="1"/>
    <n v="0"/>
    <n v="0"/>
    <n v="0"/>
    <n v="0"/>
    <n v="0"/>
    <n v="0"/>
    <n v="36"/>
    <n v="100"/>
    <n v="36"/>
  </r>
  <r>
    <x v="241"/>
    <x v="0"/>
    <s v="208, 143, 143"/>
    <n v="3.6363636363636362"/>
    <m/>
    <n v="46.36363636363637"/>
    <m/>
    <m/>
    <m/>
    <m/>
    <s v="No"/>
    <n v="360"/>
    <m/>
    <m/>
    <n v="0"/>
    <n v="0"/>
    <x v="356"/>
    <m/>
    <n v="0"/>
    <m/>
    <n v="2"/>
    <s v="1"/>
    <s v="1"/>
    <m/>
    <m/>
    <m/>
    <m/>
    <m/>
    <m/>
    <m/>
    <m/>
    <m/>
  </r>
  <r>
    <x v="242"/>
    <x v="0"/>
    <s v="192, 192, 192"/>
    <n v="3"/>
    <m/>
    <n v="50"/>
    <m/>
    <m/>
    <m/>
    <m/>
    <s v="No"/>
    <n v="361"/>
    <m/>
    <m/>
    <n v="0"/>
    <n v="3"/>
    <x v="357"/>
    <s v="Very interesting especially coming from a non-sociological background"/>
    <n v="0"/>
    <m/>
    <n v="1"/>
    <s v="1"/>
    <s v="1"/>
    <n v="1"/>
    <n v="11.11111111111111"/>
    <n v="0"/>
    <n v="0"/>
    <n v="0"/>
    <n v="0"/>
    <n v="8"/>
    <n v="88.88888888888889"/>
    <n v="9"/>
  </r>
  <r>
    <x v="243"/>
    <x v="0"/>
    <s v="192, 192, 192"/>
    <n v="3"/>
    <m/>
    <n v="50"/>
    <m/>
    <m/>
    <m/>
    <m/>
    <s v="No"/>
    <n v="362"/>
    <m/>
    <m/>
    <n v="0"/>
    <n v="0"/>
    <x v="358"/>
    <s v="I would like Dr. Christakis' take on the sociological 'science' behind the religious influence towards corporations, policy makers/game changers that shape this society. The chart regarding interconnection for this will be the majority of 'dots' at the bottom...many tiny dots and very few larger dots on top, of course. The question is;  How is this acceptable in a democratic society?"/>
    <n v="0"/>
    <m/>
    <n v="1"/>
    <s v="1"/>
    <s v="1"/>
    <n v="2"/>
    <n v="3.225806451612903"/>
    <n v="0"/>
    <n v="0"/>
    <n v="0"/>
    <n v="0"/>
    <n v="60"/>
    <n v="96.7741935483871"/>
    <n v="62"/>
  </r>
  <r>
    <x v="244"/>
    <x v="0"/>
    <s v="192, 192, 192"/>
    <n v="3"/>
    <m/>
    <n v="50"/>
    <m/>
    <m/>
    <m/>
    <m/>
    <s v="No"/>
    <n v="363"/>
    <m/>
    <m/>
    <n v="0"/>
    <n v="0"/>
    <x v="359"/>
    <s v="Yes eric ziak because you assume your the only one who thinks lyk you.so that's where you'll stay in the outside.but saying it's bad just don't complain."/>
    <n v="0"/>
    <m/>
    <n v="1"/>
    <s v="1"/>
    <s v="1"/>
    <n v="0"/>
    <n v="0"/>
    <n v="2"/>
    <n v="6.896551724137931"/>
    <n v="0"/>
    <n v="0"/>
    <n v="27"/>
    <n v="93.10344827586206"/>
    <n v="29"/>
  </r>
  <r>
    <x v="245"/>
    <x v="0"/>
    <s v="192, 192, 192"/>
    <n v="3"/>
    <m/>
    <n v="50"/>
    <m/>
    <m/>
    <m/>
    <m/>
    <s v="No"/>
    <n v="364"/>
    <m/>
    <m/>
    <n v="0"/>
    <n v="1"/>
    <x v="360"/>
    <s v="this troll said &quot;dike&quot; on purpose instead of &quot;dam&quot;"/>
    <n v="0"/>
    <m/>
    <n v="1"/>
    <s v="1"/>
    <s v="1"/>
    <n v="0"/>
    <n v="0"/>
    <n v="0"/>
    <n v="0"/>
    <n v="0"/>
    <n v="0"/>
    <n v="9"/>
    <n v="100"/>
    <n v="9"/>
  </r>
  <r>
    <x v="246"/>
    <x v="0"/>
    <s v="192, 192, 192"/>
    <n v="3"/>
    <m/>
    <n v="50"/>
    <m/>
    <m/>
    <m/>
    <m/>
    <s v="No"/>
    <n v="365"/>
    <m/>
    <m/>
    <n v="0"/>
    <n v="0"/>
    <x v="361"/>
    <s v="Outstanding pitch ! Valuable distinctions articlated for people seeking to leverage the social capital for productive welfare societies of tommorow."/>
    <n v="0"/>
    <m/>
    <n v="1"/>
    <s v="1"/>
    <s v="1"/>
    <n v="4"/>
    <n v="21.05263157894737"/>
    <n v="0"/>
    <n v="0"/>
    <n v="0"/>
    <n v="0"/>
    <n v="15"/>
    <n v="78.94736842105263"/>
    <n v="19"/>
  </r>
  <r>
    <x v="247"/>
    <x v="0"/>
    <s v="192, 192, 192"/>
    <n v="3"/>
    <m/>
    <n v="50"/>
    <m/>
    <m/>
    <m/>
    <m/>
    <s v="No"/>
    <n v="366"/>
    <m/>
    <m/>
    <n v="0"/>
    <n v="46"/>
    <x v="362"/>
    <s v="Man I wish they still put these longer videos out!"/>
    <n v="0"/>
    <m/>
    <n v="1"/>
    <s v="1"/>
    <s v="1"/>
    <n v="0"/>
    <n v="0"/>
    <n v="0"/>
    <n v="0"/>
    <n v="0"/>
    <n v="0"/>
    <n v="10"/>
    <n v="100"/>
    <n v="10"/>
  </r>
  <r>
    <x v="248"/>
    <x v="0"/>
    <s v="192, 192, 192"/>
    <n v="3"/>
    <m/>
    <n v="50"/>
    <m/>
    <m/>
    <m/>
    <m/>
    <s v="No"/>
    <n v="367"/>
    <m/>
    <m/>
    <n v="0"/>
    <n v="0"/>
    <x v="363"/>
    <s v="Can some professional help me for this question about CPM"/>
    <n v="0"/>
    <m/>
    <n v="1"/>
    <s v="1"/>
    <s v="1"/>
    <n v="0"/>
    <n v="0"/>
    <n v="0"/>
    <n v="0"/>
    <n v="0"/>
    <n v="0"/>
    <n v="10"/>
    <n v="100"/>
    <n v="10"/>
  </r>
  <r>
    <x v="249"/>
    <x v="0"/>
    <s v="192, 192, 192"/>
    <n v="3"/>
    <m/>
    <n v="50"/>
    <m/>
    <m/>
    <m/>
    <m/>
    <s v="No"/>
    <n v="368"/>
    <m/>
    <m/>
    <n v="0"/>
    <n v="0"/>
    <x v="364"/>
    <s v="amazing video"/>
    <n v="0"/>
    <m/>
    <n v="1"/>
    <s v="1"/>
    <s v="1"/>
    <n v="1"/>
    <n v="50"/>
    <n v="0"/>
    <n v="0"/>
    <n v="0"/>
    <n v="0"/>
    <n v="1"/>
    <n v="50"/>
    <n v="2"/>
  </r>
  <r>
    <x v="250"/>
    <x v="0"/>
    <s v="192, 192, 192"/>
    <n v="3"/>
    <m/>
    <n v="50"/>
    <m/>
    <m/>
    <m/>
    <m/>
    <s v="No"/>
    <n v="369"/>
    <m/>
    <m/>
    <n v="0"/>
    <n v="0"/>
    <x v="365"/>
    <s v="Of course what we do depends on what others are doing around us. You generally have to know about something to do it. You don't do stuff you don't know they are an option. Nobody reinvents the wheel everytime they want to make a car. You use what exists as knowledge. The free will comes into choosing which option you will take. As a hobby for a example. You can choose sewing, toy car collecting, snowboarding or whatever. But you cannot choose something you don't know about, i.e. have not seen somebody else do it."/>
    <n v="0"/>
    <m/>
    <n v="1"/>
    <s v="1"/>
    <s v="1"/>
    <n v="1"/>
    <n v="1.0416666666666667"/>
    <n v="0"/>
    <n v="0"/>
    <n v="0"/>
    <n v="0"/>
    <n v="95"/>
    <n v="98.95833333333333"/>
    <n v="96"/>
  </r>
  <r>
    <x v="251"/>
    <x v="0"/>
    <s v="192, 192, 192"/>
    <n v="3"/>
    <m/>
    <n v="50"/>
    <m/>
    <m/>
    <m/>
    <m/>
    <s v="No"/>
    <n v="370"/>
    <m/>
    <m/>
    <n v="0"/>
    <n v="2"/>
    <x v="366"/>
    <s v="Amazing"/>
    <n v="0"/>
    <m/>
    <n v="1"/>
    <s v="1"/>
    <s v="1"/>
    <n v="1"/>
    <n v="100"/>
    <n v="0"/>
    <n v="0"/>
    <n v="0"/>
    <n v="0"/>
    <n v="0"/>
    <n v="0"/>
    <n v="1"/>
  </r>
  <r>
    <x v="252"/>
    <x v="0"/>
    <s v="192, 192, 192"/>
    <n v="3"/>
    <m/>
    <n v="50"/>
    <m/>
    <m/>
    <m/>
    <m/>
    <s v="No"/>
    <n v="371"/>
    <m/>
    <m/>
    <n v="0"/>
    <n v="13"/>
    <x v="367"/>
    <s v="Completely lost it at, &quot;Oh shit. I don't want to die.&quot; lololol"/>
    <n v="0"/>
    <m/>
    <n v="1"/>
    <s v="1"/>
    <s v="1"/>
    <n v="0"/>
    <n v="0"/>
    <n v="3"/>
    <n v="25"/>
    <n v="0"/>
    <n v="0"/>
    <n v="9"/>
    <n v="75"/>
    <n v="12"/>
  </r>
  <r>
    <x v="253"/>
    <x v="0"/>
    <s v="192, 192, 192"/>
    <n v="3"/>
    <m/>
    <n v="50"/>
    <m/>
    <m/>
    <m/>
    <m/>
    <s v="No"/>
    <n v="372"/>
    <m/>
    <m/>
    <n v="0"/>
    <n v="1"/>
    <x v="368"/>
    <s v="Awesome presentation. School is in! Thank you!"/>
    <n v="0"/>
    <m/>
    <n v="1"/>
    <s v="1"/>
    <s v="1"/>
    <n v="2"/>
    <n v="28.571428571428573"/>
    <n v="0"/>
    <n v="0"/>
    <n v="0"/>
    <n v="0"/>
    <n v="5"/>
    <n v="71.42857142857143"/>
    <n v="7"/>
  </r>
  <r>
    <x v="254"/>
    <x v="0"/>
    <s v="192, 192, 192"/>
    <n v="3"/>
    <m/>
    <n v="50"/>
    <m/>
    <m/>
    <m/>
    <m/>
    <s v="No"/>
    <n v="373"/>
    <m/>
    <m/>
    <n v="0"/>
    <n v="2"/>
    <x v="369"/>
    <s v="great presentation"/>
    <n v="0"/>
    <m/>
    <n v="1"/>
    <s v="1"/>
    <s v="1"/>
    <n v="1"/>
    <n v="50"/>
    <n v="0"/>
    <n v="0"/>
    <n v="0"/>
    <n v="0"/>
    <n v="1"/>
    <n v="50"/>
    <n v="2"/>
  </r>
  <r>
    <x v="255"/>
    <x v="0"/>
    <s v="192, 192, 192"/>
    <n v="3"/>
    <m/>
    <n v="50"/>
    <m/>
    <m/>
    <m/>
    <m/>
    <s v="No"/>
    <n v="374"/>
    <m/>
    <m/>
    <n v="0"/>
    <n v="0"/>
    <x v="370"/>
    <s v="CHEERS FOR THE UPLOAD!"/>
    <n v="0"/>
    <m/>
    <n v="1"/>
    <s v="1"/>
    <s v="1"/>
    <n v="0"/>
    <n v="0"/>
    <n v="0"/>
    <n v="0"/>
    <n v="0"/>
    <n v="0"/>
    <n v="4"/>
    <n v="100"/>
    <n v="4"/>
  </r>
  <r>
    <x v="256"/>
    <x v="0"/>
    <s v="192, 192, 192"/>
    <n v="3"/>
    <m/>
    <n v="50"/>
    <m/>
    <m/>
    <m/>
    <m/>
    <s v="No"/>
    <n v="375"/>
    <m/>
    <m/>
    <n v="0"/>
    <n v="0"/>
    <x v="371"/>
    <s v="Thank you."/>
    <n v="0"/>
    <m/>
    <n v="1"/>
    <s v="1"/>
    <s v="1"/>
    <n v="1"/>
    <n v="50"/>
    <n v="0"/>
    <n v="0"/>
    <n v="0"/>
    <n v="0"/>
    <n v="1"/>
    <n v="50"/>
    <n v="2"/>
  </r>
  <r>
    <x v="257"/>
    <x v="0"/>
    <s v="208, 143, 143"/>
    <n v="3.6363636363636362"/>
    <m/>
    <n v="46.36363636363637"/>
    <m/>
    <m/>
    <m/>
    <m/>
    <s v="No"/>
    <n v="376"/>
    <m/>
    <m/>
    <n v="0"/>
    <n v="0"/>
    <x v="372"/>
    <s v="OUR BIGGEST EXCUSE IS SOCIETY, WHAT USUALLY OTHER PEOPLE DO"/>
    <n v="0"/>
    <m/>
    <n v="2"/>
    <s v="1"/>
    <s v="1"/>
    <n v="0"/>
    <n v="0"/>
    <n v="1"/>
    <n v="10"/>
    <n v="0"/>
    <n v="0"/>
    <n v="9"/>
    <n v="90"/>
    <n v="10"/>
  </r>
  <r>
    <x v="257"/>
    <x v="0"/>
    <s v="208, 143, 143"/>
    <n v="3.6363636363636362"/>
    <m/>
    <n v="46.36363636363637"/>
    <m/>
    <m/>
    <m/>
    <m/>
    <s v="No"/>
    <n v="377"/>
    <m/>
    <m/>
    <n v="0"/>
    <n v="0"/>
    <x v="373"/>
    <s v="REALLY GREAT, GREAT, GREAT, GREAT TALK, THANK U SO MUCH, I WOULD LIKE TO KNOW AND TO GET MORE RESOURCES WHERE I COULD LEARN AND PUT IN PRACTICE ALL THESE IDEAS COMMENTED HERE"/>
    <n v="0"/>
    <m/>
    <n v="2"/>
    <s v="1"/>
    <s v="1"/>
    <n v="6"/>
    <n v="18.181818181818183"/>
    <n v="0"/>
    <n v="0"/>
    <n v="0"/>
    <n v="0"/>
    <n v="27"/>
    <n v="81.81818181818181"/>
    <n v="33"/>
  </r>
  <r>
    <x v="258"/>
    <x v="0"/>
    <s v="192, 192, 192"/>
    <n v="3"/>
    <m/>
    <n v="50"/>
    <m/>
    <m/>
    <m/>
    <m/>
    <s v="No"/>
    <n v="378"/>
    <m/>
    <m/>
    <n v="0"/>
    <n v="0"/>
    <x v="374"/>
    <s v="What about the people who kill themselves in such a way that once they have started the action they can't change their minds, some people simply have nothing more to give or take in this life and your analysis that these people who did not successfully kill themselves regretted it immediately does nothing beneficial for those people who lost loved ones who committed entirely to the process of ending their lives, these people removed the option of changing their minds and how dare you try to speak for them, as for these people jumping into rivers, I have no doubt they are very depressed but they have not committed to death there is still the potential for them to survive not the case with some other methods which you failed to explore"/>
    <n v="0"/>
    <m/>
    <n v="1"/>
    <s v="1"/>
    <s v="1"/>
    <n v="3"/>
    <n v="2.272727272727273"/>
    <n v="8"/>
    <n v="6.0606060606060606"/>
    <n v="0"/>
    <n v="0"/>
    <n v="121"/>
    <n v="91.66666666666667"/>
    <n v="132"/>
  </r>
  <r>
    <x v="259"/>
    <x v="0"/>
    <s v="192, 192, 192"/>
    <n v="3"/>
    <m/>
    <n v="50"/>
    <m/>
    <m/>
    <m/>
    <m/>
    <s v="No"/>
    <n v="379"/>
    <m/>
    <m/>
    <n v="0"/>
    <n v="0"/>
    <x v="375"/>
    <s v="except for the removal of more forests!"/>
    <n v="0"/>
    <m/>
    <n v="1"/>
    <s v="1"/>
    <s v="1"/>
    <n v="0"/>
    <n v="0"/>
    <n v="0"/>
    <n v="0"/>
    <n v="0"/>
    <n v="0"/>
    <n v="7"/>
    <n v="100"/>
    <n v="7"/>
  </r>
  <r>
    <x v="260"/>
    <x v="0"/>
    <s v="192, 192, 192"/>
    <n v="3"/>
    <m/>
    <n v="50"/>
    <m/>
    <m/>
    <m/>
    <m/>
    <s v="No"/>
    <n v="380"/>
    <m/>
    <m/>
    <n v="0"/>
    <n v="2"/>
    <x v="376"/>
    <s v="28:20 I have to say that the way he talks about what essentially is patterns in society is creepy, from a goverment point of view it serves a good purpose to think about &quot;us&quot; as that greater organism he mentions, cause when deciding about laws and other things it matters that it should have a good effect on many. Thats just a way of simplyfing the issue though, a trick to get a good result. Never ever think of yourself as a part of big organism called society. on an individual level it makes no sense. Its a concept, not an actual real thing that exists. And just hearing him talking like that as if its all natural to him is scary to me, he needs a vacation from work."/>
    <n v="0"/>
    <m/>
    <n v="1"/>
    <s v="1"/>
    <s v="1"/>
    <n v="5"/>
    <n v="3.816793893129771"/>
    <n v="4"/>
    <n v="3.053435114503817"/>
    <n v="0"/>
    <n v="0"/>
    <n v="122"/>
    <n v="93.12977099236642"/>
    <n v="131"/>
  </r>
  <r>
    <x v="261"/>
    <x v="0"/>
    <s v="192, 192, 192"/>
    <n v="3"/>
    <m/>
    <n v="50"/>
    <m/>
    <m/>
    <m/>
    <m/>
    <s v="No"/>
    <n v="381"/>
    <m/>
    <m/>
    <n v="0"/>
    <n v="0"/>
    <x v="377"/>
    <s v="There are exceptions to everything, i know 2 women from muslim families where its all about their religion but they dont follow it at all. I personally have been an acception from my environment as well, none the less, good lesson. The emergance really touched me, thank you. I just dont think will should be disregarded"/>
    <n v="0"/>
    <m/>
    <n v="1"/>
    <s v="1"/>
    <s v="1"/>
    <n v="3"/>
    <n v="5.357142857142857"/>
    <n v="0"/>
    <n v="0"/>
    <n v="0"/>
    <n v="0"/>
    <n v="53"/>
    <n v="94.64285714285714"/>
    <n v="56"/>
  </r>
  <r>
    <x v="262"/>
    <x v="0"/>
    <s v="192, 192, 192"/>
    <n v="3"/>
    <m/>
    <n v="50"/>
    <m/>
    <m/>
    <m/>
    <m/>
    <s v="No"/>
    <n v="382"/>
    <m/>
    <m/>
    <n v="0"/>
    <n v="0"/>
    <x v="378"/>
    <s v="Än SCHWOTZEN BILDSCHÖM HOB ISCH1"/>
    <n v="0"/>
    <m/>
    <n v="1"/>
    <s v="1"/>
    <s v="1"/>
    <n v="0"/>
    <n v="0"/>
    <n v="0"/>
    <n v="0"/>
    <n v="0"/>
    <n v="0"/>
    <n v="5"/>
    <n v="100"/>
    <n v="5"/>
  </r>
  <r>
    <x v="263"/>
    <x v="0"/>
    <s v="192, 192, 192"/>
    <n v="3"/>
    <m/>
    <n v="50"/>
    <m/>
    <m/>
    <m/>
    <m/>
    <s v="No"/>
    <n v="383"/>
    <m/>
    <m/>
    <n v="0"/>
    <n v="0"/>
    <x v="379"/>
    <s v="Whoa! Mind blown!"/>
    <n v="0"/>
    <m/>
    <n v="1"/>
    <s v="1"/>
    <s v="1"/>
    <n v="1"/>
    <n v="33.333333333333336"/>
    <n v="0"/>
    <n v="0"/>
    <n v="0"/>
    <n v="0"/>
    <n v="2"/>
    <n v="66.66666666666667"/>
    <n v="3"/>
  </r>
  <r>
    <x v="264"/>
    <x v="0"/>
    <s v="208, 143, 143"/>
    <n v="3.6363636363636362"/>
    <m/>
    <n v="46.36363636363637"/>
    <m/>
    <m/>
    <m/>
    <m/>
    <s v="No"/>
    <n v="384"/>
    <m/>
    <m/>
    <n v="0"/>
    <n v="0"/>
    <x v="380"/>
    <s v="San Francisco is a killer, if you don't die from the AIDS you die from depression."/>
    <n v="0"/>
    <m/>
    <n v="2"/>
    <s v="1"/>
    <s v="1"/>
    <n v="0"/>
    <n v="0"/>
    <n v="4"/>
    <n v="25"/>
    <n v="0"/>
    <n v="0"/>
    <n v="12"/>
    <n v="75"/>
    <n v="16"/>
  </r>
  <r>
    <x v="264"/>
    <x v="0"/>
    <s v="208, 143, 143"/>
    <n v="3.6363636363636362"/>
    <m/>
    <n v="46.36363636363637"/>
    <m/>
    <m/>
    <m/>
    <m/>
    <s v="No"/>
    <n v="385"/>
    <m/>
    <m/>
    <n v="0"/>
    <n v="0"/>
    <x v="381"/>
    <s v="These are all capitalist models, modalities found in the context of capitalism. Sociology doesn't reveal any rational or actionable items to improve, its like a subset of journalism a form of storytelling with cool graphics generated by a computer. That's why Malcolm Gladwell is a total charlatan, the things he points out as awful are actually just plots twists with data sets as a kind of character to tell stories to make enough fiat to afford to live in the West Village. Using the logic of Sociology he only writes books because society forced his 'personal agency' to buy a Pied à terre in NYC and he has to write lots of crap to generate enough book sales to live. Sociology as its presented is the study of systems of submission and domination, and the way sapiens oscillate between the two extremes. Not a fan of sociology."/>
    <n v="0"/>
    <m/>
    <n v="2"/>
    <s v="1"/>
    <s v="1"/>
    <n v="7"/>
    <n v="4.761904761904762"/>
    <n v="3"/>
    <n v="2.0408163265306123"/>
    <n v="0"/>
    <n v="0"/>
    <n v="137"/>
    <n v="93.19727891156462"/>
    <n v="147"/>
  </r>
  <r>
    <x v="265"/>
    <x v="0"/>
    <s v="192, 192, 192"/>
    <n v="3"/>
    <m/>
    <n v="50"/>
    <m/>
    <m/>
    <m/>
    <m/>
    <s v="No"/>
    <n v="386"/>
    <m/>
    <m/>
    <n v="0"/>
    <n v="0"/>
    <x v="382"/>
    <s v="So are you from the Floating University (FU)? If so, you have any branches in Central Kansas (CK)?"/>
    <n v="0"/>
    <m/>
    <n v="1"/>
    <s v="1"/>
    <s v="1"/>
    <n v="0"/>
    <n v="0"/>
    <n v="0"/>
    <n v="0"/>
    <n v="0"/>
    <n v="0"/>
    <n v="18"/>
    <n v="100"/>
    <n v="18"/>
  </r>
  <r>
    <x v="266"/>
    <x v="0"/>
    <s v="192, 192, 192"/>
    <n v="3"/>
    <m/>
    <n v="50"/>
    <m/>
    <m/>
    <m/>
    <m/>
    <s v="No"/>
    <n v="387"/>
    <m/>
    <m/>
    <n v="0"/>
    <n v="0"/>
    <x v="383"/>
    <s v="As you go through life never loose the good fiends you meet After the death of a friend, healing in a human social network"/>
    <n v="0"/>
    <m/>
    <n v="1"/>
    <s v="1"/>
    <s v="1"/>
    <n v="1"/>
    <n v="4.166666666666667"/>
    <n v="2"/>
    <n v="8.333333333333334"/>
    <n v="0"/>
    <n v="0"/>
    <n v="21"/>
    <n v="87.5"/>
    <n v="24"/>
  </r>
  <r>
    <x v="267"/>
    <x v="0"/>
    <s v="192, 192, 192"/>
    <n v="3"/>
    <m/>
    <n v="50"/>
    <m/>
    <m/>
    <m/>
    <m/>
    <s v="No"/>
    <n v="388"/>
    <m/>
    <m/>
    <n v="0"/>
    <n v="2"/>
    <x v="384"/>
    <s v="This is an extremely fascinating introduction to the subject!"/>
    <n v="0"/>
    <m/>
    <n v="1"/>
    <s v="1"/>
    <s v="1"/>
    <n v="1"/>
    <n v="11.11111111111111"/>
    <n v="0"/>
    <n v="0"/>
    <n v="0"/>
    <n v="0"/>
    <n v="8"/>
    <n v="88.88888888888889"/>
    <n v="9"/>
  </r>
  <r>
    <x v="268"/>
    <x v="0"/>
    <s v="192, 192, 192"/>
    <n v="3"/>
    <m/>
    <n v="50"/>
    <m/>
    <m/>
    <m/>
    <m/>
    <s v="No"/>
    <n v="389"/>
    <m/>
    <m/>
    <n v="0"/>
    <n v="0"/>
    <x v="385"/>
    <s v="I have 0 friend."/>
    <n v="0"/>
    <m/>
    <n v="1"/>
    <s v="1"/>
    <s v="1"/>
    <n v="0"/>
    <n v="0"/>
    <n v="0"/>
    <n v="0"/>
    <n v="0"/>
    <n v="0"/>
    <n v="4"/>
    <n v="100"/>
    <n v="4"/>
  </r>
  <r>
    <x v="269"/>
    <x v="0"/>
    <s v="192, 192, 192"/>
    <n v="3"/>
    <m/>
    <n v="50"/>
    <m/>
    <m/>
    <m/>
    <m/>
    <s v="No"/>
    <n v="390"/>
    <m/>
    <m/>
    <n v="0"/>
    <n v="0"/>
    <x v="386"/>
    <s v="the transition sound is tweaky :v"/>
    <n v="0"/>
    <m/>
    <n v="1"/>
    <s v="1"/>
    <s v="1"/>
    <n v="0"/>
    <n v="0"/>
    <n v="0"/>
    <n v="0"/>
    <n v="0"/>
    <n v="0"/>
    <n v="6"/>
    <n v="100"/>
    <n v="6"/>
  </r>
  <r>
    <x v="270"/>
    <x v="0"/>
    <s v="192, 192, 192"/>
    <n v="3"/>
    <m/>
    <n v="50"/>
    <m/>
    <m/>
    <m/>
    <m/>
    <s v="No"/>
    <n v="391"/>
    <m/>
    <m/>
    <n v="0"/>
    <n v="0"/>
    <x v="387"/>
    <s v="This is awesome"/>
    <n v="0"/>
    <m/>
    <n v="1"/>
    <s v="1"/>
    <s v="1"/>
    <n v="1"/>
    <n v="33.333333333333336"/>
    <n v="0"/>
    <n v="0"/>
    <n v="0"/>
    <n v="0"/>
    <n v="2"/>
    <n v="66.66666666666667"/>
    <n v="3"/>
  </r>
  <r>
    <x v="271"/>
    <x v="0"/>
    <s v="192, 192, 192"/>
    <n v="3"/>
    <m/>
    <n v="50"/>
    <m/>
    <m/>
    <m/>
    <m/>
    <s v="No"/>
    <n v="392"/>
    <m/>
    <m/>
    <n v="0"/>
    <n v="0"/>
    <x v="388"/>
    <s v="Sorry to nitpick: at 5:11 Charlotte Perkins Gilman lived from 1860-1935, not 1880."/>
    <n v="0"/>
    <m/>
    <n v="1"/>
    <s v="1"/>
    <s v="1"/>
    <n v="0"/>
    <n v="0"/>
    <n v="2"/>
    <n v="13.333333333333334"/>
    <n v="0"/>
    <n v="0"/>
    <n v="13"/>
    <n v="86.66666666666667"/>
    <n v="15"/>
  </r>
  <r>
    <x v="272"/>
    <x v="0"/>
    <s v="Red"/>
    <n v="10"/>
    <m/>
    <n v="10"/>
    <m/>
    <m/>
    <m/>
    <m/>
    <s v="No"/>
    <n v="393"/>
    <m/>
    <m/>
    <n v="0"/>
    <n v="0"/>
    <x v="389"/>
    <s v="0.208333333333333"/>
    <n v="0"/>
    <m/>
    <n v="12"/>
    <s v="1"/>
    <s v="1"/>
    <n v="0"/>
    <n v="0"/>
    <n v="0"/>
    <n v="0"/>
    <n v="0"/>
    <n v="0"/>
    <n v="2"/>
    <n v="100"/>
    <n v="2"/>
  </r>
  <r>
    <x v="272"/>
    <x v="0"/>
    <s v="Red"/>
    <n v="10"/>
    <m/>
    <n v="10"/>
    <m/>
    <m/>
    <m/>
    <m/>
    <s v="No"/>
    <n v="394"/>
    <m/>
    <m/>
    <n v="0"/>
    <n v="0"/>
    <x v="390"/>
    <s v="0.833333333333333"/>
    <n v="0"/>
    <m/>
    <n v="12"/>
    <s v="1"/>
    <s v="1"/>
    <n v="0"/>
    <n v="0"/>
    <n v="0"/>
    <n v="0"/>
    <n v="0"/>
    <n v="0"/>
    <n v="2"/>
    <n v="100"/>
    <n v="2"/>
  </r>
  <r>
    <x v="272"/>
    <x v="0"/>
    <s v="Red"/>
    <n v="10"/>
    <m/>
    <n v="10"/>
    <m/>
    <m/>
    <m/>
    <m/>
    <s v="No"/>
    <n v="395"/>
    <m/>
    <m/>
    <n v="0"/>
    <n v="0"/>
    <x v="391"/>
    <s v="1.04166666666667"/>
    <n v="0"/>
    <m/>
    <n v="12"/>
    <s v="1"/>
    <s v="1"/>
    <n v="0"/>
    <n v="0"/>
    <n v="0"/>
    <n v="0"/>
    <n v="0"/>
    <n v="0"/>
    <n v="2"/>
    <n v="100"/>
    <n v="2"/>
  </r>
  <r>
    <x v="272"/>
    <x v="0"/>
    <s v="Red"/>
    <n v="10"/>
    <m/>
    <n v="10"/>
    <m/>
    <m/>
    <m/>
    <m/>
    <s v="No"/>
    <n v="396"/>
    <m/>
    <m/>
    <n v="0"/>
    <n v="0"/>
    <x v="392"/>
    <n v="1.25"/>
    <n v="0"/>
    <m/>
    <n v="12"/>
    <s v="1"/>
    <s v="1"/>
    <n v="0"/>
    <n v="0"/>
    <n v="0"/>
    <n v="0"/>
    <n v="0"/>
    <n v="0"/>
    <n v="2"/>
    <n v="100"/>
    <n v="2"/>
  </r>
  <r>
    <x v="272"/>
    <x v="0"/>
    <s v="Red"/>
    <n v="10"/>
    <m/>
    <n v="10"/>
    <m/>
    <m/>
    <m/>
    <m/>
    <s v="No"/>
    <n v="397"/>
    <m/>
    <m/>
    <n v="0"/>
    <n v="0"/>
    <x v="393"/>
    <s v="1.45833333333333"/>
    <n v="0"/>
    <m/>
    <n v="12"/>
    <s v="1"/>
    <s v="1"/>
    <n v="0"/>
    <n v="0"/>
    <n v="0"/>
    <n v="0"/>
    <n v="0"/>
    <n v="0"/>
    <n v="2"/>
    <n v="100"/>
    <n v="2"/>
  </r>
  <r>
    <x v="272"/>
    <x v="0"/>
    <s v="Red"/>
    <n v="10"/>
    <m/>
    <n v="10"/>
    <m/>
    <m/>
    <m/>
    <m/>
    <s v="No"/>
    <n v="398"/>
    <m/>
    <m/>
    <n v="0"/>
    <n v="0"/>
    <x v="394"/>
    <n v="1.45"/>
    <n v="0"/>
    <m/>
    <n v="12"/>
    <s v="1"/>
    <s v="1"/>
    <n v="0"/>
    <n v="0"/>
    <n v="0"/>
    <n v="0"/>
    <n v="0"/>
    <n v="0"/>
    <n v="2"/>
    <n v="100"/>
    <n v="2"/>
  </r>
  <r>
    <x v="272"/>
    <x v="0"/>
    <s v="Red"/>
    <n v="10"/>
    <m/>
    <n v="10"/>
    <m/>
    <m/>
    <m/>
    <m/>
    <s v="No"/>
    <n v="399"/>
    <m/>
    <m/>
    <n v="0"/>
    <n v="0"/>
    <x v="395"/>
    <n v="1.5"/>
    <n v="0"/>
    <m/>
    <n v="12"/>
    <s v="1"/>
    <s v="1"/>
    <n v="0"/>
    <n v="0"/>
    <n v="0"/>
    <n v="0"/>
    <n v="0"/>
    <n v="0"/>
    <n v="2"/>
    <n v="100"/>
    <n v="2"/>
  </r>
  <r>
    <x v="272"/>
    <x v="0"/>
    <s v="Red"/>
    <n v="10"/>
    <m/>
    <n v="10"/>
    <m/>
    <m/>
    <m/>
    <m/>
    <s v="No"/>
    <n v="400"/>
    <m/>
    <m/>
    <n v="0"/>
    <n v="0"/>
    <x v="396"/>
    <s v="0.416666666666667"/>
    <n v="0"/>
    <m/>
    <n v="12"/>
    <s v="1"/>
    <s v="1"/>
    <n v="0"/>
    <n v="0"/>
    <n v="0"/>
    <n v="0"/>
    <n v="0"/>
    <n v="0"/>
    <n v="2"/>
    <n v="100"/>
    <n v="2"/>
  </r>
  <r>
    <x v="272"/>
    <x v="0"/>
    <s v="Red"/>
    <n v="10"/>
    <m/>
    <n v="10"/>
    <m/>
    <m/>
    <m/>
    <m/>
    <s v="No"/>
    <n v="401"/>
    <m/>
    <m/>
    <n v="0"/>
    <n v="0"/>
    <x v="397"/>
    <s v="1.08333333333333"/>
    <n v="0"/>
    <m/>
    <n v="12"/>
    <s v="1"/>
    <s v="1"/>
    <n v="0"/>
    <n v="0"/>
    <n v="0"/>
    <n v="0"/>
    <n v="0"/>
    <n v="0"/>
    <n v="2"/>
    <n v="100"/>
    <n v="2"/>
  </r>
  <r>
    <x v="272"/>
    <x v="0"/>
    <s v="Red"/>
    <n v="10"/>
    <m/>
    <n v="10"/>
    <m/>
    <m/>
    <m/>
    <m/>
    <s v="No"/>
    <n v="402"/>
    <m/>
    <m/>
    <n v="0"/>
    <n v="0"/>
    <x v="398"/>
    <n v="1.25"/>
    <n v="0"/>
    <m/>
    <n v="12"/>
    <s v="1"/>
    <s v="1"/>
    <n v="0"/>
    <n v="0"/>
    <n v="0"/>
    <n v="0"/>
    <n v="0"/>
    <n v="0"/>
    <n v="2"/>
    <n v="100"/>
    <n v="2"/>
  </r>
  <r>
    <x v="272"/>
    <x v="0"/>
    <s v="Red"/>
    <n v="10"/>
    <m/>
    <n v="10"/>
    <m/>
    <m/>
    <m/>
    <m/>
    <s v="No"/>
    <n v="403"/>
    <m/>
    <m/>
    <n v="0"/>
    <n v="0"/>
    <x v="399"/>
    <s v="1.41666666666667"/>
    <n v="0"/>
    <m/>
    <n v="12"/>
    <s v="1"/>
    <s v="1"/>
    <n v="0"/>
    <n v="0"/>
    <n v="0"/>
    <n v="0"/>
    <n v="0"/>
    <n v="0"/>
    <n v="2"/>
    <n v="100"/>
    <n v="2"/>
  </r>
  <r>
    <x v="272"/>
    <x v="0"/>
    <s v="Red"/>
    <n v="10"/>
    <m/>
    <n v="10"/>
    <m/>
    <m/>
    <m/>
    <m/>
    <s v="No"/>
    <n v="404"/>
    <m/>
    <m/>
    <n v="0"/>
    <n v="0"/>
    <x v="400"/>
    <n v="1.5"/>
    <n v="0"/>
    <m/>
    <n v="12"/>
    <s v="1"/>
    <s v="1"/>
    <n v="0"/>
    <n v="0"/>
    <n v="0"/>
    <n v="0"/>
    <n v="0"/>
    <n v="0"/>
    <n v="2"/>
    <n v="100"/>
    <n v="2"/>
  </r>
  <r>
    <x v="273"/>
    <x v="0"/>
    <s v="192, 192, 192"/>
    <n v="3"/>
    <m/>
    <n v="50"/>
    <m/>
    <m/>
    <m/>
    <m/>
    <s v="No"/>
    <n v="405"/>
    <m/>
    <m/>
    <n v="0"/>
    <n v="1"/>
    <x v="401"/>
    <s v="The words of the wise are like oxgoads, and their collected sayings are like firmly embedded nails; they have been given from one shepherd. As for anything besides these, my son, be warned: To the making of many books there is no end, and much devotion to them is wearisome to the flesh."/>
    <n v="0"/>
    <m/>
    <n v="1"/>
    <s v="1"/>
    <s v="1"/>
    <n v="3"/>
    <n v="5.660377358490566"/>
    <n v="2"/>
    <n v="3.7735849056603774"/>
    <n v="0"/>
    <n v="0"/>
    <n v="48"/>
    <n v="90.56603773584905"/>
    <n v="53"/>
  </r>
  <r>
    <x v="274"/>
    <x v="0"/>
    <s v="192, 192, 192"/>
    <n v="3"/>
    <m/>
    <n v="50"/>
    <m/>
    <m/>
    <m/>
    <m/>
    <s v="No"/>
    <n v="406"/>
    <m/>
    <m/>
    <n v="0"/>
    <n v="1"/>
    <x v="402"/>
    <s v="Thanks for the lecture, was wonderful. and also it let me learn new vocabulary to my TOEFL test"/>
    <n v="0"/>
    <m/>
    <n v="1"/>
    <s v="1"/>
    <s v="1"/>
    <n v="1"/>
    <n v="5.555555555555555"/>
    <n v="0"/>
    <n v="0"/>
    <n v="0"/>
    <n v="0"/>
    <n v="17"/>
    <n v="94.44444444444444"/>
    <n v="18"/>
  </r>
  <r>
    <x v="275"/>
    <x v="0"/>
    <s v="225, 94, 94"/>
    <n v="4.2727272727272725"/>
    <m/>
    <n v="42.72727272727273"/>
    <m/>
    <m/>
    <m/>
    <m/>
    <s v="No"/>
    <n v="407"/>
    <m/>
    <m/>
    <n v="0"/>
    <n v="0"/>
    <x v="403"/>
    <s v="Wow no idea this was about suicide"/>
    <n v="0"/>
    <m/>
    <n v="3"/>
    <s v="1"/>
    <s v="1"/>
    <n v="1"/>
    <n v="14.285714285714286"/>
    <n v="1"/>
    <n v="14.285714285714286"/>
    <n v="0"/>
    <n v="0"/>
    <n v="5"/>
    <n v="71.42857142857143"/>
    <n v="7"/>
  </r>
  <r>
    <x v="275"/>
    <x v="0"/>
    <s v="225, 94, 94"/>
    <n v="4.2727272727272725"/>
    <m/>
    <n v="42.72727272727273"/>
    <m/>
    <m/>
    <m/>
    <m/>
    <s v="No"/>
    <n v="408"/>
    <m/>
    <m/>
    <n v="0"/>
    <n v="0"/>
    <x v="404"/>
    <s v="14:36-15:00"/>
    <n v="0"/>
    <m/>
    <n v="3"/>
    <s v="1"/>
    <s v="1"/>
    <n v="0"/>
    <n v="0"/>
    <n v="0"/>
    <n v="0"/>
    <n v="0"/>
    <n v="0"/>
    <n v="4"/>
    <n v="100"/>
    <n v="4"/>
  </r>
  <r>
    <x v="275"/>
    <x v="0"/>
    <s v="225, 94, 94"/>
    <n v="4.2727272727272725"/>
    <m/>
    <n v="42.72727272727273"/>
    <m/>
    <m/>
    <m/>
    <m/>
    <s v="No"/>
    <n v="409"/>
    <m/>
    <m/>
    <n v="0"/>
    <n v="0"/>
    <x v="405"/>
    <s v="14:36-15:00"/>
    <n v="0"/>
    <m/>
    <n v="3"/>
    <s v="1"/>
    <s v="1"/>
    <n v="0"/>
    <n v="0"/>
    <n v="0"/>
    <n v="0"/>
    <n v="0"/>
    <n v="0"/>
    <n v="4"/>
    <n v="100"/>
    <n v="4"/>
  </r>
  <r>
    <x v="276"/>
    <x v="0"/>
    <s v="192, 192, 192"/>
    <n v="3"/>
    <m/>
    <n v="50"/>
    <m/>
    <m/>
    <m/>
    <m/>
    <s v="No"/>
    <n v="410"/>
    <m/>
    <m/>
    <n v="0"/>
    <n v="0"/>
    <x v="406"/>
    <s v="Really good lecture"/>
    <n v="0"/>
    <m/>
    <n v="1"/>
    <s v="1"/>
    <s v="1"/>
    <n v="1"/>
    <n v="33.333333333333336"/>
    <n v="0"/>
    <n v="0"/>
    <n v="0"/>
    <n v="0"/>
    <n v="2"/>
    <n v="66.66666666666667"/>
    <n v="3"/>
  </r>
  <r>
    <x v="277"/>
    <x v="0"/>
    <s v="192, 192, 192"/>
    <n v="3"/>
    <m/>
    <n v="50"/>
    <m/>
    <m/>
    <m/>
    <m/>
    <s v="No"/>
    <n v="411"/>
    <m/>
    <m/>
    <n v="0"/>
    <n v="0"/>
    <x v="407"/>
    <s v="NJRDYMIRFDADD"/>
    <n v="0"/>
    <m/>
    <n v="1"/>
    <s v="1"/>
    <s v="1"/>
    <n v="0"/>
    <n v="0"/>
    <n v="0"/>
    <n v="0"/>
    <n v="0"/>
    <n v="0"/>
    <n v="1"/>
    <n v="100"/>
    <n v="1"/>
  </r>
  <r>
    <x v="278"/>
    <x v="0"/>
    <s v="192, 192, 192"/>
    <n v="3"/>
    <m/>
    <n v="50"/>
    <m/>
    <m/>
    <m/>
    <m/>
    <s v="No"/>
    <n v="412"/>
    <m/>
    <m/>
    <n v="0"/>
    <n v="0"/>
    <x v="408"/>
    <s v="One of my favority topics... I have a general down to earth youtube series on sociology that I just started. I love this topic and by no means am I as eficient as those with PhD's and such. But I graduated with my BA with honors and I have been fascinated with sociology every sense I took my first course... got my MA in psychology and would love my Phd in social psychology..."/>
    <n v="0"/>
    <m/>
    <n v="1"/>
    <s v="1"/>
    <s v="1"/>
    <n v="2"/>
    <n v="2.73972602739726"/>
    <n v="0"/>
    <n v="0"/>
    <n v="0"/>
    <n v="0"/>
    <n v="71"/>
    <n v="97.26027397260275"/>
    <n v="73"/>
  </r>
  <r>
    <x v="279"/>
    <x v="0"/>
    <s v="192, 192, 192"/>
    <n v="3"/>
    <m/>
    <n v="50"/>
    <m/>
    <m/>
    <m/>
    <m/>
    <s v="No"/>
    <n v="413"/>
    <m/>
    <m/>
    <n v="0"/>
    <n v="0"/>
    <x v="409"/>
    <s v="&quot;By changing the (social) structure, you can change the individual.&quot; ... Since when is &quot;changing the individual&quot; a valid or constructive goal? This presumes that some individual may decide how other individuals must &quot;change.&quot; No thank you Mr. Christakis. If you are thinking you have some right to change others, and that is what the study of sociology is for, you are a part of a very large problem. If someone like Christakis, who appears to be a classic academic elitist, believes he has a right to change you, does he believe you have a right to change him? Why not? Do we need a class of people who presume the right to change others, while no one is allowed to change people in that privileged class? The notion of &quot;changing people&quot; is sociopathic and narcissistic insanity, no more, no less. I took college level sociology classes in the early 1970's. It was not about &quot;changing&quot; society, it was about understanding society. Studying it, not &quot;correcting it.&quot; So the field of Sociology has been claimed and corrupted to become a &quot;tool&quot; to bend society into some desired model for the benefit of the elite or the state under the now &quot;acceptable&quot; concept of &quot;social engineering&quot;. After all, if you can't manipulate people with something, why study it?"/>
    <n v="0"/>
    <m/>
    <n v="1"/>
    <s v="1"/>
    <s v="1"/>
    <n v="11"/>
    <n v="5.092592592592593"/>
    <n v="4"/>
    <n v="1.8518518518518519"/>
    <n v="0"/>
    <n v="0"/>
    <n v="201"/>
    <n v="93.05555555555556"/>
    <n v="216"/>
  </r>
  <r>
    <x v="280"/>
    <x v="0"/>
    <s v="192, 192, 192"/>
    <n v="3"/>
    <m/>
    <n v="50"/>
    <m/>
    <m/>
    <m/>
    <m/>
    <s v="No"/>
    <n v="414"/>
    <m/>
    <m/>
    <n v="0"/>
    <n v="0"/>
    <x v="410"/>
    <s v="Siocology failed."/>
    <n v="0"/>
    <m/>
    <n v="1"/>
    <s v="1"/>
    <s v="1"/>
    <n v="0"/>
    <n v="0"/>
    <n v="1"/>
    <n v="50"/>
    <n v="0"/>
    <n v="0"/>
    <n v="1"/>
    <n v="50"/>
    <n v="2"/>
  </r>
  <r>
    <x v="281"/>
    <x v="0"/>
    <s v="192, 192, 192"/>
    <n v="3"/>
    <m/>
    <n v="50"/>
    <m/>
    <m/>
    <m/>
    <m/>
    <s v="No"/>
    <n v="415"/>
    <m/>
    <m/>
    <n v="0"/>
    <n v="0"/>
    <x v="411"/>
    <s v="Love this lecture. Great work!"/>
    <n v="0"/>
    <m/>
    <n v="1"/>
    <s v="1"/>
    <s v="1"/>
    <n v="3"/>
    <n v="60"/>
    <n v="0"/>
    <n v="0"/>
    <n v="0"/>
    <n v="0"/>
    <n v="2"/>
    <n v="40"/>
    <n v="5"/>
  </r>
  <r>
    <x v="282"/>
    <x v="0"/>
    <s v="192, 192, 192"/>
    <n v="3"/>
    <m/>
    <n v="50"/>
    <m/>
    <m/>
    <m/>
    <m/>
    <s v="No"/>
    <n v="416"/>
    <m/>
    <m/>
    <n v="0"/>
    <n v="0"/>
    <x v="412"/>
    <s v="Aaaaa to sabendo legal em inglês... Youtude lixo nem pra colocar uma legenda mínima ao vídeo"/>
    <n v="0"/>
    <m/>
    <n v="1"/>
    <s v="1"/>
    <s v="1"/>
    <n v="0"/>
    <n v="0"/>
    <n v="0"/>
    <n v="0"/>
    <n v="0"/>
    <n v="0"/>
    <n v="16"/>
    <n v="100"/>
    <n v="16"/>
  </r>
  <r>
    <x v="283"/>
    <x v="0"/>
    <s v="192, 192, 192"/>
    <n v="3"/>
    <m/>
    <n v="50"/>
    <m/>
    <m/>
    <m/>
    <m/>
    <s v="No"/>
    <n v="417"/>
    <m/>
    <m/>
    <n v="0"/>
    <n v="0"/>
    <x v="413"/>
    <s v="Treatment of pneumonia in 10 minutes using the phone."/>
    <n v="0"/>
    <m/>
    <n v="1"/>
    <s v="1"/>
    <s v="1"/>
    <n v="0"/>
    <n v="0"/>
    <n v="0"/>
    <n v="0"/>
    <n v="0"/>
    <n v="0"/>
    <n v="9"/>
    <n v="100"/>
    <n v="9"/>
  </r>
  <r>
    <x v="284"/>
    <x v="0"/>
    <s v="192, 192, 192"/>
    <n v="3"/>
    <m/>
    <n v="50"/>
    <m/>
    <m/>
    <m/>
    <m/>
    <s v="No"/>
    <n v="418"/>
    <m/>
    <m/>
    <n v="0"/>
    <n v="0"/>
    <x v="414"/>
    <s v="15:00 Collective reality and the power of social networks"/>
    <n v="0"/>
    <m/>
    <n v="1"/>
    <s v="1"/>
    <s v="1"/>
    <n v="0"/>
    <n v="0"/>
    <n v="0"/>
    <n v="0"/>
    <n v="0"/>
    <n v="0"/>
    <n v="10"/>
    <n v="100"/>
    <n v="10"/>
  </r>
  <r>
    <x v="285"/>
    <x v="0"/>
    <s v="192, 192, 192"/>
    <n v="3"/>
    <m/>
    <n v="50"/>
    <m/>
    <m/>
    <m/>
    <m/>
    <s v="No"/>
    <n v="419"/>
    <m/>
    <m/>
    <n v="0"/>
    <n v="0"/>
    <x v="415"/>
    <s v="The best talk I've listened so far.."/>
    <n v="0"/>
    <m/>
    <n v="1"/>
    <s v="1"/>
    <s v="1"/>
    <n v="1"/>
    <n v="14.285714285714286"/>
    <n v="0"/>
    <n v="0"/>
    <n v="0"/>
    <n v="0"/>
    <n v="6"/>
    <n v="85.71428571428571"/>
    <n v="7"/>
  </r>
  <r>
    <x v="286"/>
    <x v="0"/>
    <s v="192, 192, 192"/>
    <n v="3"/>
    <m/>
    <n v="50"/>
    <m/>
    <m/>
    <m/>
    <m/>
    <s v="No"/>
    <n v="420"/>
    <m/>
    <m/>
    <n v="0"/>
    <n v="0"/>
    <x v="416"/>
    <s v="the suicide notes though lol...sounds like justifying the act than the moral"/>
    <n v="0"/>
    <m/>
    <n v="1"/>
    <s v="1"/>
    <s v="1"/>
    <n v="1"/>
    <n v="7.6923076923076925"/>
    <n v="1"/>
    <n v="7.6923076923076925"/>
    <n v="0"/>
    <n v="0"/>
    <n v="11"/>
    <n v="84.61538461538461"/>
    <n v="13"/>
  </r>
  <r>
    <x v="287"/>
    <x v="0"/>
    <s v="192, 192, 192"/>
    <n v="3"/>
    <m/>
    <n v="50"/>
    <m/>
    <m/>
    <m/>
    <m/>
    <s v="No"/>
    <n v="421"/>
    <m/>
    <m/>
    <n v="0"/>
    <n v="0"/>
    <x v="417"/>
    <s v="Amazing talk, so fascinating!"/>
    <n v="0"/>
    <m/>
    <n v="1"/>
    <s v="1"/>
    <s v="1"/>
    <n v="2"/>
    <n v="50"/>
    <n v="0"/>
    <n v="0"/>
    <n v="0"/>
    <n v="0"/>
    <n v="2"/>
    <n v="50"/>
    <n v="4"/>
  </r>
  <r>
    <x v="288"/>
    <x v="0"/>
    <s v="192, 192, 192"/>
    <n v="3"/>
    <m/>
    <n v="50"/>
    <m/>
    <m/>
    <m/>
    <m/>
    <s v="No"/>
    <n v="422"/>
    <m/>
    <m/>
    <n v="0"/>
    <n v="0"/>
    <x v="418"/>
    <s v="Almost at the end of the presentation, what is noteworthy to me is that, there are still yet 119 individuals that 'dislike' its contents; whereas though, there are 4.2K that 'liked' it. This, in and of itself, shows how varied individuals are."/>
    <n v="0"/>
    <m/>
    <n v="1"/>
    <s v="1"/>
    <s v="1"/>
    <n v="1"/>
    <n v="2.3255813953488373"/>
    <n v="0"/>
    <n v="0"/>
    <n v="0"/>
    <n v="0"/>
    <n v="42"/>
    <n v="97.67441860465117"/>
    <n v="43"/>
  </r>
  <r>
    <x v="289"/>
    <x v="0"/>
    <s v="192, 192, 192"/>
    <n v="3"/>
    <m/>
    <n v="50"/>
    <m/>
    <m/>
    <m/>
    <m/>
    <s v="No"/>
    <n v="423"/>
    <m/>
    <m/>
    <n v="4"/>
    <n v="2"/>
    <x v="419"/>
    <s v="I am disappointed, why the focus on suicide? I get that society causes individuals to act in ways they might not have. These speakers on this channel do not meet the level of understanding I had hoped to gain. I listen to learn, here I learn little."/>
    <n v="0"/>
    <m/>
    <n v="1"/>
    <s v="5"/>
    <s v="1"/>
    <n v="1"/>
    <n v="2.127659574468085"/>
    <n v="2"/>
    <n v="4.25531914893617"/>
    <n v="0"/>
    <n v="0"/>
    <n v="44"/>
    <n v="93.61702127659575"/>
    <n v="47"/>
  </r>
  <r>
    <x v="290"/>
    <x v="0"/>
    <s v="192, 192, 192"/>
    <n v="3"/>
    <m/>
    <n v="50"/>
    <m/>
    <m/>
    <m/>
    <m/>
    <s v="No"/>
    <n v="424"/>
    <m/>
    <m/>
    <n v="2"/>
    <n v="0"/>
    <x v="420"/>
    <s v="Watched the whole video. This man seems smart and I don't mean to discredit him, but I feel as though 3/4 of the information was common knowledge presented with fancy scientific titles."/>
    <n v="0"/>
    <m/>
    <n v="1"/>
    <s v="2"/>
    <s v="1"/>
    <n v="2"/>
    <n v="6.0606060606060606"/>
    <n v="1"/>
    <n v="3.0303030303030303"/>
    <n v="0"/>
    <n v="0"/>
    <n v="30"/>
    <n v="90.9090909090909"/>
    <n v="33"/>
  </r>
  <r>
    <x v="291"/>
    <x v="0"/>
    <s v="192, 192, 192"/>
    <n v="3"/>
    <m/>
    <n v="50"/>
    <m/>
    <m/>
    <m/>
    <m/>
    <s v="No"/>
    <n v="425"/>
    <m/>
    <m/>
    <n v="1"/>
    <n v="1"/>
    <x v="421"/>
    <s v="typo at 5:21 says 1880"/>
    <n v="0"/>
    <m/>
    <n v="1"/>
    <s v="6"/>
    <s v="1"/>
    <n v="0"/>
    <n v="0"/>
    <n v="0"/>
    <n v="0"/>
    <n v="0"/>
    <n v="0"/>
    <n v="6"/>
    <n v="100"/>
    <n v="6"/>
  </r>
  <r>
    <x v="292"/>
    <x v="0"/>
    <s v="192, 192, 192"/>
    <n v="3"/>
    <m/>
    <n v="50"/>
    <m/>
    <m/>
    <m/>
    <m/>
    <s v="No"/>
    <n v="426"/>
    <m/>
    <m/>
    <n v="3"/>
    <n v="0"/>
    <x v="422"/>
    <s v="it seams like we all should be equal and not have any aspirations to be better or achieve much in life. gosh now i feel depressed."/>
    <n v="0"/>
    <m/>
    <n v="1"/>
    <s v="6"/>
    <s v="1"/>
    <n v="3"/>
    <n v="11.538461538461538"/>
    <n v="1"/>
    <n v="3.8461538461538463"/>
    <n v="0"/>
    <n v="0"/>
    <n v="22"/>
    <n v="84.61538461538461"/>
    <n v="26"/>
  </r>
  <r>
    <x v="293"/>
    <x v="0"/>
    <s v="192, 192, 192"/>
    <n v="3"/>
    <m/>
    <n v="50"/>
    <m/>
    <m/>
    <m/>
    <m/>
    <s v="No"/>
    <n v="427"/>
    <m/>
    <m/>
    <n v="0"/>
    <n v="0"/>
    <x v="423"/>
    <s v="what is up with his neck?"/>
    <n v="0"/>
    <m/>
    <n v="1"/>
    <s v="5"/>
    <s v="1"/>
    <n v="0"/>
    <n v="0"/>
    <n v="0"/>
    <n v="0"/>
    <n v="0"/>
    <n v="0"/>
    <n v="6"/>
    <n v="100"/>
    <n v="6"/>
  </r>
  <r>
    <x v="294"/>
    <x v="0"/>
    <s v="192, 192, 192"/>
    <n v="3"/>
    <m/>
    <n v="50"/>
    <m/>
    <m/>
    <m/>
    <m/>
    <s v="No"/>
    <n v="428"/>
    <m/>
    <m/>
    <n v="1"/>
    <n v="0"/>
    <x v="424"/>
    <s v="how does he know that those letters tell truth ? people probably lie in them about the reasons they are committing suicides, so they are not remembered as cowards or that they are remembered as someone who cares about others. in truth suicide is almost always sign of extreme egoism. so if you back your theories with something like this, they end up un-applicable to practical life"/>
    <n v="0"/>
    <m/>
    <n v="1"/>
    <s v="9"/>
    <s v="1"/>
    <n v="1"/>
    <n v="1.492537313432836"/>
    <n v="2"/>
    <n v="2.985074626865672"/>
    <n v="0"/>
    <n v="0"/>
    <n v="64"/>
    <n v="95.5223880597015"/>
    <n v="67"/>
  </r>
  <r>
    <x v="295"/>
    <x v="0"/>
    <s v="192, 192, 192"/>
    <n v="3"/>
    <m/>
    <n v="50"/>
    <m/>
    <m/>
    <m/>
    <m/>
    <s v="No"/>
    <n v="429"/>
    <m/>
    <m/>
    <n v="2"/>
    <n v="0"/>
    <x v="425"/>
    <s v="The largest structure is Money and nobody knows it."/>
    <n v="0"/>
    <m/>
    <n v="1"/>
    <s v="7"/>
    <s v="1"/>
    <n v="0"/>
    <n v="0"/>
    <n v="0"/>
    <n v="0"/>
    <n v="0"/>
    <n v="0"/>
    <n v="9"/>
    <n v="100"/>
    <n v="9"/>
  </r>
  <r>
    <x v="296"/>
    <x v="0"/>
    <s v="192, 192, 192"/>
    <n v="3"/>
    <m/>
    <n v="50"/>
    <m/>
    <m/>
    <m/>
    <m/>
    <s v="No"/>
    <n v="430"/>
    <m/>
    <m/>
    <n v="8"/>
    <n v="4"/>
    <x v="426"/>
    <s v="Sociology needs psychology to understand human behavior... His talk shows he is way to focused on sociology alone, which cant get to the causes of behavior, because causes of behavior are psychological mechanisms that motivates behavior. This is why he does not really know what is going on. And that is why his solution to the suicide problem on the bridge is higher fench.... That is no where near being smart about a problem. And in all his examples and in all his talk he never gives any evidence that sociology can actually explain what people do. He only describes some processes, but never explains them, because he has not been thinking about it in psychological terms. He is too in love with sociology to see the need for psychology in sociological research to give any deep knowledge of human social behavior and social influence."/>
    <n v="0"/>
    <m/>
    <n v="1"/>
    <s v="2"/>
    <s v="1"/>
    <n v="2"/>
    <n v="1.3793103448275863"/>
    <n v="3"/>
    <n v="2.0689655172413794"/>
    <n v="0"/>
    <n v="0"/>
    <n v="140"/>
    <n v="96.55172413793103"/>
    <n v="145"/>
  </r>
  <r>
    <x v="297"/>
    <x v="0"/>
    <s v="192, 192, 192"/>
    <n v="3"/>
    <m/>
    <n v="50"/>
    <m/>
    <m/>
    <m/>
    <m/>
    <s v="No"/>
    <n v="431"/>
    <m/>
    <m/>
    <n v="3"/>
    <n v="10"/>
    <x v="427"/>
    <s v="I feel that the only available action to me is suicide, life is just tiresome and everything is competition. I no longer believe in God, and mostly driven by hate. At some point in the past kindness was my virtue, does not matter anymore! If any of you have friends or family plz try to keep intouch with them, even if you think they are not worth your time, you are worth their time."/>
    <n v="0"/>
    <m/>
    <n v="1"/>
    <s v="4"/>
    <s v="1"/>
    <n v="5"/>
    <n v="6.756756756756757"/>
    <n v="3"/>
    <n v="4.054054054054054"/>
    <n v="0"/>
    <n v="0"/>
    <n v="66"/>
    <n v="89.1891891891892"/>
    <n v="74"/>
  </r>
  <r>
    <x v="298"/>
    <x v="0"/>
    <s v="192, 192, 192"/>
    <n v="3"/>
    <m/>
    <n v="50"/>
    <m/>
    <m/>
    <m/>
    <m/>
    <s v="No"/>
    <n v="432"/>
    <m/>
    <m/>
    <n v="1"/>
    <n v="25"/>
    <x v="428"/>
    <s v="Sociology is basically the study of people , whether it be grouped or isolated. This documentary is exactly what I was taught at college, and once I understood it all, I could implement it into my own life. I can't wait to get back to my studies! It's all so Fascinating! Great docu!"/>
    <n v="0"/>
    <m/>
    <n v="1"/>
    <s v="11"/>
    <s v="1"/>
    <n v="2"/>
    <n v="3.8461538461538463"/>
    <n v="1"/>
    <n v="1.9230769230769231"/>
    <n v="0"/>
    <n v="0"/>
    <n v="49"/>
    <n v="94.23076923076923"/>
    <n v="52"/>
  </r>
  <r>
    <x v="299"/>
    <x v="0"/>
    <s v="192, 192, 192"/>
    <n v="3"/>
    <m/>
    <n v="50"/>
    <m/>
    <m/>
    <m/>
    <m/>
    <s v="No"/>
    <n v="433"/>
    <m/>
    <m/>
    <n v="1"/>
    <n v="2"/>
    <x v="429"/>
    <s v="This is 100% fuck-tard psycho babble. The only people that get into the soft science (so soft it is nonsense) are people that are attracted to pretending to be smart. When you are really smart, You major in a STEM area or maybe Law, Medicine, Engineering, Physics, Math. When you are a snobby idiot, You major in English, Psychology, Sociology, History, Anthropology, and any of the other 100% bullshit degrees you can get when you Google &quot;30 worst college degrees&quot; . Go ahead, Google it."/>
    <n v="0"/>
    <m/>
    <n v="1"/>
    <s v="9"/>
    <s v="1"/>
    <n v="4"/>
    <n v="4.705882352941177"/>
    <n v="7"/>
    <n v="8.235294117647058"/>
    <n v="0"/>
    <n v="0"/>
    <n v="74"/>
    <n v="87.05882352941177"/>
    <n v="85"/>
  </r>
  <r>
    <x v="300"/>
    <x v="0"/>
    <s v="192, 192, 192"/>
    <n v="3"/>
    <m/>
    <n v="50"/>
    <m/>
    <m/>
    <m/>
    <m/>
    <s v="No"/>
    <n v="434"/>
    <m/>
    <m/>
    <n v="6"/>
    <n v="75"/>
    <x v="430"/>
    <s v="I'm sorry you've been so disrespected by the students at Yale."/>
    <n v="0"/>
    <m/>
    <n v="1"/>
    <s v="2"/>
    <s v="1"/>
    <n v="0"/>
    <n v="0"/>
    <n v="1"/>
    <n v="9.090909090909092"/>
    <n v="0"/>
    <n v="0"/>
    <n v="10"/>
    <n v="90.9090909090909"/>
    <n v="11"/>
  </r>
  <r>
    <x v="301"/>
    <x v="0"/>
    <s v="192, 192, 192"/>
    <n v="3"/>
    <m/>
    <n v="50"/>
    <m/>
    <m/>
    <m/>
    <m/>
    <s v="No"/>
    <n v="435"/>
    <m/>
    <m/>
    <n v="4"/>
    <n v="1"/>
    <x v="431"/>
    <s v="He is a victim of his own ideology. Sociology is totally based on marxism and subversion."/>
    <n v="0"/>
    <m/>
    <n v="1"/>
    <s v="8"/>
    <s v="1"/>
    <n v="0"/>
    <n v="0"/>
    <n v="1"/>
    <n v="6.25"/>
    <n v="0"/>
    <n v="0"/>
    <n v="15"/>
    <n v="93.75"/>
    <n v="16"/>
  </r>
  <r>
    <x v="302"/>
    <x v="0"/>
    <s v="192, 192, 192"/>
    <n v="3"/>
    <m/>
    <n v="50"/>
    <m/>
    <m/>
    <m/>
    <m/>
    <s v="No"/>
    <n v="436"/>
    <m/>
    <m/>
    <n v="1"/>
    <n v="0"/>
    <x v="432"/>
    <s v="excellent, very interesting thank you"/>
    <n v="0"/>
    <m/>
    <n v="1"/>
    <s v="3"/>
    <s v="1"/>
    <n v="3"/>
    <n v="60"/>
    <n v="0"/>
    <n v="0"/>
    <n v="0"/>
    <n v="0"/>
    <n v="2"/>
    <n v="40"/>
    <n v="5"/>
  </r>
  <r>
    <x v="303"/>
    <x v="0"/>
    <s v="192, 192, 192"/>
    <n v="3"/>
    <m/>
    <n v="50"/>
    <m/>
    <m/>
    <m/>
    <m/>
    <s v="No"/>
    <n v="437"/>
    <m/>
    <m/>
    <n v="1"/>
    <n v="0"/>
    <x v="433"/>
    <s v="loved it, very interesting thankyou!"/>
    <n v="0"/>
    <m/>
    <n v="1"/>
    <s v="3"/>
    <s v="1"/>
    <n v="2"/>
    <n v="40"/>
    <n v="0"/>
    <n v="0"/>
    <n v="0"/>
    <n v="0"/>
    <n v="3"/>
    <n v="60"/>
    <n v="5"/>
  </r>
  <r>
    <x v="304"/>
    <x v="0"/>
    <s v="192, 192, 192"/>
    <n v="3"/>
    <m/>
    <n v="50"/>
    <m/>
    <m/>
    <m/>
    <m/>
    <s v="No"/>
    <n v="438"/>
    <m/>
    <m/>
    <n v="4"/>
    <n v="28"/>
    <x v="434"/>
    <s v="IT'S NOT ABOUT SOCIAL NETWORKS AND INFLUENCE, IT'S ABOUT CREATING A HOME!"/>
    <n v="0"/>
    <m/>
    <n v="1"/>
    <s v="10"/>
    <s v="1"/>
    <n v="0"/>
    <n v="0"/>
    <n v="0"/>
    <n v="0"/>
    <n v="0"/>
    <n v="0"/>
    <n v="12"/>
    <n v="100"/>
    <n v="12"/>
  </r>
  <r>
    <x v="305"/>
    <x v="0"/>
    <s v="192, 192, 192"/>
    <n v="3"/>
    <m/>
    <n v="50"/>
    <m/>
    <m/>
    <m/>
    <m/>
    <s v="No"/>
    <n v="439"/>
    <m/>
    <m/>
    <n v="1"/>
    <n v="0"/>
    <x v="435"/>
    <s v="Great talk, thank you."/>
    <n v="0"/>
    <m/>
    <n v="1"/>
    <s v="3"/>
    <s v="1"/>
    <n v="2"/>
    <n v="50"/>
    <n v="0"/>
    <n v="0"/>
    <n v="0"/>
    <n v="0"/>
    <n v="2"/>
    <n v="50"/>
    <n v="4"/>
  </r>
  <r>
    <x v="306"/>
    <x v="0"/>
    <s v="192, 192, 192"/>
    <n v="3"/>
    <m/>
    <n v="50"/>
    <m/>
    <m/>
    <m/>
    <m/>
    <s v="No"/>
    <n v="440"/>
    <m/>
    <m/>
    <n v="1"/>
    <n v="0"/>
    <x v="436"/>
    <s v="Durkheim all over the place, damn, i love sociology so much. Best choice of my life."/>
    <n v="0"/>
    <m/>
    <n v="1"/>
    <s v="3"/>
    <s v="1"/>
    <n v="2"/>
    <n v="12.5"/>
    <n v="1"/>
    <n v="6.25"/>
    <n v="0"/>
    <n v="0"/>
    <n v="13"/>
    <n v="81.25"/>
    <n v="16"/>
  </r>
  <r>
    <x v="307"/>
    <x v="0"/>
    <s v="192, 192, 192"/>
    <n v="3"/>
    <m/>
    <n v="50"/>
    <m/>
    <m/>
    <m/>
    <m/>
    <s v="No"/>
    <n v="441"/>
    <m/>
    <m/>
    <n v="2"/>
    <n v="8"/>
    <x v="437"/>
    <s v="06:20 - I often relate income inequality to social inequality (social inclusion)."/>
    <n v="0"/>
    <m/>
    <n v="1"/>
    <s v="12"/>
    <s v="1"/>
    <n v="0"/>
    <n v="0"/>
    <n v="2"/>
    <n v="16.666666666666668"/>
    <n v="0"/>
    <n v="0"/>
    <n v="10"/>
    <n v="83.33333333333333"/>
    <n v="12"/>
  </r>
  <r>
    <x v="308"/>
    <x v="0"/>
    <s v="192, 192, 192"/>
    <n v="3"/>
    <m/>
    <n v="50"/>
    <m/>
    <m/>
    <m/>
    <m/>
    <s v="No"/>
    <n v="442"/>
    <m/>
    <m/>
    <n v="0"/>
    <n v="2"/>
    <x v="438"/>
    <s v="Very fascinating video!! Love it"/>
    <n v="0"/>
    <m/>
    <n v="1"/>
    <s v="3"/>
    <s v="1"/>
    <n v="2"/>
    <n v="40"/>
    <n v="0"/>
    <n v="0"/>
    <n v="0"/>
    <n v="0"/>
    <n v="3"/>
    <n v="60"/>
    <n v="5"/>
  </r>
  <r>
    <x v="309"/>
    <x v="0"/>
    <s v="192, 192, 192"/>
    <n v="3"/>
    <m/>
    <n v="50"/>
    <m/>
    <m/>
    <m/>
    <m/>
    <s v="No"/>
    <n v="443"/>
    <m/>
    <m/>
    <n v="0"/>
    <n v="0"/>
    <x v="439"/>
    <s v="What a great video. So organized. So easy to follow."/>
    <n v="0"/>
    <m/>
    <n v="1"/>
    <s v="2"/>
    <s v="1"/>
    <n v="2"/>
    <n v="20"/>
    <n v="0"/>
    <n v="0"/>
    <n v="0"/>
    <n v="0"/>
    <n v="8"/>
    <n v="80"/>
    <n v="10"/>
  </r>
  <r>
    <x v="310"/>
    <x v="0"/>
    <s v="192, 192, 192"/>
    <n v="3"/>
    <m/>
    <n v="50"/>
    <m/>
    <m/>
    <m/>
    <m/>
    <s v="No"/>
    <n v="444"/>
    <m/>
    <m/>
    <n v="0"/>
    <n v="0"/>
    <x v="440"/>
    <s v="1.68055555555556"/>
    <n v="0"/>
    <m/>
    <n v="1"/>
    <s v="1"/>
    <s v="1"/>
    <n v="0"/>
    <n v="0"/>
    <n v="0"/>
    <n v="0"/>
    <n v="0"/>
    <n v="0"/>
    <n v="2"/>
    <n v="100"/>
    <n v="2"/>
  </r>
  <r>
    <x v="311"/>
    <x v="1"/>
    <s v="192, 192, 192"/>
    <n v="3"/>
    <m/>
    <n v="50"/>
    <m/>
    <m/>
    <m/>
    <m/>
    <s v="No"/>
    <n v="445"/>
    <m/>
    <m/>
    <m/>
    <n v="1"/>
    <x v="441"/>
    <s v="lol :D"/>
    <n v="1"/>
    <s v="UgiBy4BHg8rfYngCoAEC"/>
    <n v="1"/>
    <s v="10"/>
    <s v="10"/>
    <n v="0"/>
    <n v="0"/>
    <n v="0"/>
    <n v="0"/>
    <n v="0"/>
    <n v="0"/>
    <n v="2"/>
    <n v="100"/>
    <n v="2"/>
  </r>
  <r>
    <x v="312"/>
    <x v="1"/>
    <s v="208, 143, 143"/>
    <n v="3.6363636363636362"/>
    <m/>
    <n v="46.36363636363637"/>
    <m/>
    <m/>
    <m/>
    <m/>
    <s v="No"/>
    <n v="446"/>
    <m/>
    <m/>
    <m/>
    <n v="1"/>
    <x v="442"/>
    <s v="Creating a home comes from social networks and influence...."/>
    <n v="1"/>
    <s v="UgiBy4BHg8rfYngCoAEC"/>
    <n v="2"/>
    <s v="10"/>
    <s v="10"/>
    <n v="0"/>
    <n v="0"/>
    <n v="0"/>
    <n v="0"/>
    <n v="0"/>
    <n v="0"/>
    <n v="9"/>
    <n v="100"/>
    <n v="9"/>
  </r>
  <r>
    <x v="304"/>
    <x v="1"/>
    <s v="192, 192, 192"/>
    <n v="3"/>
    <m/>
    <n v="50"/>
    <m/>
    <m/>
    <m/>
    <m/>
    <s v="No"/>
    <n v="447"/>
    <m/>
    <m/>
    <m/>
    <n v="3"/>
    <x v="443"/>
    <s v="@007sting its a joke dude. Look up Christakis yale halloween"/>
    <n v="1"/>
    <s v="UgiBy4BHg8rfYngCoAEC"/>
    <n v="1"/>
    <s v="10"/>
    <s v="10"/>
    <n v="0"/>
    <n v="0"/>
    <n v="1"/>
    <n v="10"/>
    <n v="0"/>
    <n v="0"/>
    <n v="9"/>
    <n v="90"/>
    <n v="10"/>
  </r>
  <r>
    <x v="312"/>
    <x v="1"/>
    <s v="208, 143, 143"/>
    <n v="3.6363636363636362"/>
    <m/>
    <n v="46.36363636363637"/>
    <m/>
    <m/>
    <m/>
    <m/>
    <s v="No"/>
    <n v="448"/>
    <m/>
    <m/>
    <m/>
    <n v="0"/>
    <x v="444"/>
    <s v="Ah. Got it."/>
    <n v="1"/>
    <s v="UgiBy4BHg8rfYngCoAEC"/>
    <n v="2"/>
    <s v="10"/>
    <s v="10"/>
    <n v="0"/>
    <n v="0"/>
    <n v="0"/>
    <n v="0"/>
    <n v="0"/>
    <n v="0"/>
    <n v="3"/>
    <n v="100"/>
    <n v="3"/>
  </r>
  <r>
    <x v="313"/>
    <x v="2"/>
    <s v="192, 192, 192"/>
    <n v="3"/>
    <m/>
    <n v="50"/>
    <m/>
    <m/>
    <m/>
    <m/>
    <s v="No"/>
    <n v="449"/>
    <m/>
    <m/>
    <m/>
    <n v="16"/>
    <x v="445"/>
    <s v="Um...this man was a biology major at Yale before getting an MD at Harvard, then a PhD in Soc. Therefore, he is the exact kind of intelligence you're describing as superior. Keeping that in mind, the disparaging tone of your comment is illogical."/>
    <n v="1"/>
    <s v="Ugi5OJRjRTbRjHgCoAEC"/>
    <n v="1"/>
    <s v="9"/>
    <s v="9"/>
    <n v="2"/>
    <n v="4.545454545454546"/>
    <n v="2"/>
    <n v="4.545454545454546"/>
    <n v="0"/>
    <n v="0"/>
    <n v="40"/>
    <n v="90.9090909090909"/>
    <n v="44"/>
  </r>
  <r>
    <x v="314"/>
    <x v="3"/>
    <s v="192, 192, 192"/>
    <n v="3"/>
    <m/>
    <n v="50"/>
    <m/>
    <m/>
    <m/>
    <m/>
    <s v="No"/>
    <n v="450"/>
    <m/>
    <m/>
    <m/>
    <n v="7"/>
    <x v="446"/>
    <s v="Sociology isn't socialism."/>
    <n v="1"/>
    <s v="UggRqijNktuPhngCoAEC"/>
    <n v="1"/>
    <s v="8"/>
    <s v="8"/>
    <n v="0"/>
    <n v="0"/>
    <n v="0"/>
    <n v="0"/>
    <n v="0"/>
    <n v="0"/>
    <n v="3"/>
    <n v="100"/>
    <n v="3"/>
  </r>
  <r>
    <x v="315"/>
    <x v="3"/>
    <s v="208, 143, 143"/>
    <n v="3.6363636363636362"/>
    <m/>
    <n v="46.36363636363637"/>
    <m/>
    <m/>
    <m/>
    <m/>
    <s v="No"/>
    <n v="451"/>
    <m/>
    <m/>
    <m/>
    <n v="8"/>
    <x v="447"/>
    <s v="+saborfrancias sociology is a field of study, not an idiology. get your facts straight"/>
    <n v="1"/>
    <s v="UggRqijNktuPhngCoAEC"/>
    <n v="2"/>
    <s v="8"/>
    <s v="8"/>
    <n v="0"/>
    <n v="0"/>
    <n v="0"/>
    <n v="0"/>
    <n v="0"/>
    <n v="0"/>
    <n v="14"/>
    <n v="100"/>
    <n v="14"/>
  </r>
  <r>
    <x v="301"/>
    <x v="3"/>
    <s v="192, 192, 192"/>
    <n v="3"/>
    <m/>
    <n v="50"/>
    <m/>
    <m/>
    <m/>
    <m/>
    <s v="No"/>
    <n v="452"/>
    <m/>
    <m/>
    <m/>
    <n v="0"/>
    <x v="448"/>
    <s v="@MitchS The dogmas of sociology are marxists and freudian in its origin."/>
    <n v="1"/>
    <s v="UggRqijNktuPhngCoAEC"/>
    <n v="1"/>
    <s v="8"/>
    <s v="8"/>
    <n v="0"/>
    <n v="0"/>
    <n v="0"/>
    <n v="0"/>
    <n v="0"/>
    <n v="0"/>
    <n v="12"/>
    <n v="100"/>
    <n v="12"/>
  </r>
  <r>
    <x v="315"/>
    <x v="3"/>
    <s v="208, 143, 143"/>
    <n v="3.6363636363636362"/>
    <m/>
    <n v="46.36363636363637"/>
    <m/>
    <m/>
    <m/>
    <m/>
    <s v="No"/>
    <n v="453"/>
    <m/>
    <m/>
    <m/>
    <n v="0"/>
    <x v="449"/>
    <s v="@***** it's a social science, deal with it. And tell me your definition of pseudoscience"/>
    <n v="1"/>
    <s v="UggRqijNktuPhngCoAEC"/>
    <n v="2"/>
    <s v="8"/>
    <s v="8"/>
    <n v="0"/>
    <n v="0"/>
    <n v="0"/>
    <n v="0"/>
    <n v="0"/>
    <n v="0"/>
    <n v="14"/>
    <n v="100"/>
    <n v="14"/>
  </r>
  <r>
    <x v="316"/>
    <x v="4"/>
    <s v="192, 192, 192"/>
    <n v="3"/>
    <m/>
    <n v="50"/>
    <m/>
    <m/>
    <m/>
    <m/>
    <s v="No"/>
    <n v="454"/>
    <m/>
    <m/>
    <m/>
    <n v="0"/>
    <x v="450"/>
    <s v="Many times pushing an argument to the extreme case can highlight points otherwise lost... another example of this is ayn rand's atlas shrugged an extreme view of a meritless society collapsing"/>
    <n v="1"/>
    <s v="UghQL58VydnxyngCoAEC"/>
    <n v="1"/>
    <s v="5"/>
    <s v="5"/>
    <n v="0"/>
    <n v="0"/>
    <n v="1"/>
    <n v="3.225806451612903"/>
    <n v="0"/>
    <n v="0"/>
    <n v="30"/>
    <n v="96.7741935483871"/>
    <n v="31"/>
  </r>
  <r>
    <x v="317"/>
    <x v="4"/>
    <s v="192, 192, 192"/>
    <n v="3"/>
    <m/>
    <n v="50"/>
    <m/>
    <m/>
    <m/>
    <m/>
    <s v="No"/>
    <n v="455"/>
    <m/>
    <m/>
    <m/>
    <n v="3"/>
    <x v="451"/>
    <s v="You might just use this vid as an introduction to sociology if you are not already interested in it. Maybe this focus on suicide is the bridge he found between the medical world  he used to be a part of and Durkheim sociological researches about structural and societal causes for suicide. Suicide of Emile Durkheim is the first real book of french sociology."/>
    <n v="1"/>
    <s v="UghQL58VydnxyngCoAEC"/>
    <n v="1"/>
    <s v="5"/>
    <s v="5"/>
    <n v="0"/>
    <n v="0"/>
    <n v="3"/>
    <n v="4.761904761904762"/>
    <n v="0"/>
    <n v="0"/>
    <n v="60"/>
    <n v="95.23809523809524"/>
    <n v="63"/>
  </r>
  <r>
    <x v="293"/>
    <x v="4"/>
    <s v="208, 143, 143"/>
    <n v="3.6363636363636362"/>
    <m/>
    <n v="46.36363636363637"/>
    <m/>
    <m/>
    <m/>
    <m/>
    <s v="No"/>
    <n v="456"/>
    <m/>
    <m/>
    <m/>
    <n v="0"/>
    <x v="452"/>
    <s v="that's why these people write books and research papers, so you can lurn mor"/>
    <n v="1"/>
    <s v="UghQL58VydnxyngCoAEC"/>
    <n v="2"/>
    <s v="5"/>
    <s v="5"/>
    <n v="0"/>
    <n v="0"/>
    <n v="0"/>
    <n v="0"/>
    <n v="0"/>
    <n v="0"/>
    <n v="14"/>
    <n v="100"/>
    <n v="14"/>
  </r>
  <r>
    <x v="293"/>
    <x v="4"/>
    <s v="208, 143, 143"/>
    <n v="3.6363636363636362"/>
    <m/>
    <n v="46.36363636363637"/>
    <m/>
    <m/>
    <m/>
    <m/>
    <s v="No"/>
    <n v="457"/>
    <m/>
    <m/>
    <m/>
    <n v="0"/>
    <x v="453"/>
    <s v="the network hates misanthropes and drives them to suicide"/>
    <n v="1"/>
    <s v="UghQL58VydnxyngCoAEC"/>
    <n v="2"/>
    <s v="5"/>
    <s v="5"/>
    <n v="0"/>
    <n v="0"/>
    <n v="2"/>
    <n v="22.22222222222222"/>
    <n v="0"/>
    <n v="0"/>
    <n v="7"/>
    <n v="77.77777777777777"/>
    <n v="9"/>
  </r>
  <r>
    <x v="318"/>
    <x v="5"/>
    <s v="208, 143, 143"/>
    <n v="3.6363636363636362"/>
    <m/>
    <n v="46.36363636363637"/>
    <m/>
    <m/>
    <m/>
    <m/>
    <s v="No"/>
    <n v="458"/>
    <m/>
    <m/>
    <m/>
    <n v="12"/>
    <x v="454"/>
    <s v="Actually he does not dispenses the use of psychology anywhere in the lecture. He actually makes a point, a lot of times, that psychology, which would be the study of individual behavior, is not enough to understand a group of humans. That some characteristics will arise from the collective and that they weren't present when the people were alone. He even gives a few examples and metaphors like the fire brigade bucket line and the carbon vs diamond. Well to be clear i will give some more examples: A neuron is different from a brain, studying it individually may bring insight on how a brain works, but it is not enough to understand a brain. You need to know that it is divided in lobes each with many functions and etc. Another example: discovering a transistor won't make a computer, you can model mathematically each atom in the transistor and know everything about it, but that won't, alone, build a computer."/>
    <n v="1"/>
    <s v="UghfRwQOutVIaHgCoAEC"/>
    <n v="2"/>
    <s v="2"/>
    <s v="2"/>
    <n v="6"/>
    <n v="3.7267080745341614"/>
    <n v="0"/>
    <n v="0"/>
    <n v="0"/>
    <n v="0"/>
    <n v="155"/>
    <n v="96.27329192546584"/>
    <n v="161"/>
  </r>
  <r>
    <x v="318"/>
    <x v="5"/>
    <s v="208, 143, 143"/>
    <n v="3.6363636363636362"/>
    <m/>
    <n v="46.36363636363637"/>
    <m/>
    <m/>
    <m/>
    <m/>
    <s v="No"/>
    <n v="459"/>
    <m/>
    <m/>
    <m/>
    <n v="0"/>
    <x v="455"/>
    <s v="Well sorry for my ignorance. I might have misinterpreted what he said about new characteristics arising from a collective perspective that weren't there in the individuals in the same way as: psychology=individual and sociology=collective. And I didn't know the topic of sociology he explained in the video had no basis in psychology. I am an outsider in humane and social sciences (i am more of a math and physics person) and not aware of their particularities."/>
    <n v="1"/>
    <s v="UghfRwQOutVIaHgCoAEC"/>
    <n v="2"/>
    <s v="2"/>
    <s v="2"/>
    <n v="2"/>
    <n v="2.5641025641025643"/>
    <n v="3"/>
    <n v="3.8461538461538463"/>
    <n v="0"/>
    <n v="0"/>
    <n v="73"/>
    <n v="93.58974358974359"/>
    <n v="78"/>
  </r>
  <r>
    <x v="319"/>
    <x v="5"/>
    <s v="192, 192, 192"/>
    <n v="3"/>
    <m/>
    <n v="50"/>
    <m/>
    <m/>
    <m/>
    <m/>
    <s v="No"/>
    <n v="460"/>
    <m/>
    <m/>
    <m/>
    <n v="0"/>
    <x v="456"/>
    <s v="Now, that is the crux of Agent vs Structure debate. whether human agency or the structure around it is the more important causative factor in human behavior. From his arguments, it is readily apparent that he prefer the structural side."/>
    <n v="1"/>
    <s v="UghfRwQOutVIaHgCoAEC"/>
    <n v="1"/>
    <s v="2"/>
    <s v="2"/>
    <n v="3"/>
    <n v="7.5"/>
    <n v="0"/>
    <n v="0"/>
    <n v="0"/>
    <n v="0"/>
    <n v="37"/>
    <n v="92.5"/>
    <n v="40"/>
  </r>
  <r>
    <x v="296"/>
    <x v="5"/>
    <s v="225, 94, 94"/>
    <n v="4.2727272727272725"/>
    <m/>
    <n v="42.72727272727273"/>
    <m/>
    <m/>
    <m/>
    <m/>
    <s v="No"/>
    <n v="461"/>
    <m/>
    <m/>
    <m/>
    <n v="0"/>
    <x v="457"/>
    <s v="@Dark Kinght Feanaro Heard about social psychology? It explains social behavior and group behavior. Sociology does not, because it can't. Whenever sociology tries to explain behavior without psychology, then it goes into nonsense or becomes superficial (e.g. sociology can only give superficial explanations at best). Sociology is only really good at describing social processes and social tendencies."/>
    <n v="1"/>
    <s v="UghfRwQOutVIaHgCoAEC"/>
    <n v="3"/>
    <s v="2"/>
    <s v="2"/>
    <n v="2"/>
    <n v="3.4482758620689653"/>
    <n v="4"/>
    <n v="6.896551724137931"/>
    <n v="0"/>
    <n v="0"/>
    <n v="52"/>
    <n v="89.65517241379311"/>
    <n v="58"/>
  </r>
  <r>
    <x v="296"/>
    <x v="5"/>
    <s v="225, 94, 94"/>
    <n v="4.2727272727272725"/>
    <m/>
    <n v="42.72727272727273"/>
    <m/>
    <m/>
    <m/>
    <m/>
    <s v="No"/>
    <n v="462"/>
    <m/>
    <m/>
    <m/>
    <n v="0"/>
    <x v="458"/>
    <s v="@Andra Daniswara What is structure and what is agent anyway? does agent imply free will? is agent the persons personality? or is personality a part of the structure? are genes a part of the structure or a part of the agent? Is the brain part of the agent or part of the structure around the agent? Tha agent vs. structure is a pretty stupid debate today, because it makes no sense, when we actually think about it in terms of what we actually know today about causation behind human behavior and mental life."/>
    <n v="1"/>
    <s v="UghfRwQOutVIaHgCoAEC"/>
    <n v="3"/>
    <s v="2"/>
    <s v="2"/>
    <n v="2"/>
    <n v="2.150537634408602"/>
    <n v="1"/>
    <n v="1.075268817204301"/>
    <n v="0"/>
    <n v="0"/>
    <n v="90"/>
    <n v="96.7741935483871"/>
    <n v="93"/>
  </r>
  <r>
    <x v="320"/>
    <x v="5"/>
    <s v="192, 192, 192"/>
    <n v="3"/>
    <m/>
    <n v="50"/>
    <m/>
    <m/>
    <m/>
    <m/>
    <s v="No"/>
    <n v="463"/>
    <m/>
    <m/>
    <m/>
    <n v="0"/>
    <x v="459"/>
    <s v="+prygler I'd like you to answer your own questions."/>
    <n v="1"/>
    <s v="UghfRwQOutVIaHgCoAEC"/>
    <n v="1"/>
    <s v="2"/>
    <s v="2"/>
    <n v="1"/>
    <n v="11.11111111111111"/>
    <n v="0"/>
    <n v="0"/>
    <n v="0"/>
    <n v="0"/>
    <n v="8"/>
    <n v="88.88888888888889"/>
    <n v="9"/>
  </r>
  <r>
    <x v="296"/>
    <x v="5"/>
    <s v="225, 94, 94"/>
    <n v="4.2727272727272725"/>
    <m/>
    <n v="42.72727272727273"/>
    <m/>
    <m/>
    <m/>
    <m/>
    <s v="No"/>
    <n v="464"/>
    <m/>
    <m/>
    <m/>
    <n v="0"/>
    <x v="460"/>
    <s v="+TickleMeElmo55 The short answer is that there is no such thing as agency in terms of consciousness making free decisions. In that sense, there is only structure. Genetic, physical, economic, psychological, social etc. structures. And these structures causes everything."/>
    <n v="1"/>
    <s v="UghfRwQOutVIaHgCoAEC"/>
    <n v="3"/>
    <s v="2"/>
    <s v="2"/>
    <n v="1"/>
    <n v="2.5641025641025643"/>
    <n v="0"/>
    <n v="0"/>
    <n v="0"/>
    <n v="0"/>
    <n v="38"/>
    <n v="97.43589743589743"/>
    <n v="39"/>
  </r>
  <r>
    <x v="321"/>
    <x v="5"/>
    <s v="192, 192, 192"/>
    <n v="3"/>
    <m/>
    <n v="50"/>
    <m/>
    <m/>
    <m/>
    <m/>
    <s v="No"/>
    <n v="465"/>
    <m/>
    <m/>
    <m/>
    <n v="0"/>
    <x v="461"/>
    <s v="I know for certain that human behavior as group is different as individual behavior. So Psycology takes care of individual matters and Sociology takes care of human groups"/>
    <n v="1"/>
    <s v="UghfRwQOutVIaHgCoAEC"/>
    <n v="1"/>
    <s v="2"/>
    <s v="2"/>
    <n v="0"/>
    <n v="0"/>
    <n v="0"/>
    <n v="0"/>
    <n v="0"/>
    <n v="0"/>
    <n v="28"/>
    <n v="100"/>
    <n v="28"/>
  </r>
  <r>
    <x v="322"/>
    <x v="6"/>
    <s v="192, 192, 192"/>
    <n v="3"/>
    <m/>
    <n v="50"/>
    <m/>
    <m/>
    <m/>
    <m/>
    <s v="No"/>
    <n v="466"/>
    <m/>
    <m/>
    <m/>
    <n v="2"/>
    <x v="462"/>
    <s v="+PhiloAmericana It's quite sad."/>
    <n v="1"/>
    <s v="UghnG5GFaVHvRXgCoAEC"/>
    <n v="1"/>
    <s v="2"/>
    <s v="2"/>
    <n v="0"/>
    <n v="0"/>
    <n v="1"/>
    <n v="25"/>
    <n v="0"/>
    <n v="0"/>
    <n v="3"/>
    <n v="75"/>
    <n v="4"/>
  </r>
  <r>
    <x v="323"/>
    <x v="6"/>
    <s v="192, 192, 192"/>
    <n v="3"/>
    <m/>
    <n v="50"/>
    <m/>
    <m/>
    <m/>
    <m/>
    <s v="No"/>
    <n v="467"/>
    <m/>
    <m/>
    <m/>
    <n v="3"/>
    <x v="463"/>
    <s v="+PhiloAmericana What happened at yale?"/>
    <n v="1"/>
    <s v="UghnG5GFaVHvRXgCoAEC"/>
    <n v="1"/>
    <s v="2"/>
    <s v="2"/>
    <n v="0"/>
    <n v="0"/>
    <n v="0"/>
    <n v="0"/>
    <n v="0"/>
    <n v="0"/>
    <n v="5"/>
    <n v="100"/>
    <n v="5"/>
  </r>
  <r>
    <x v="324"/>
    <x v="6"/>
    <s v="192, 192, 192"/>
    <n v="3"/>
    <m/>
    <n v="50"/>
    <m/>
    <m/>
    <m/>
    <m/>
    <s v="No"/>
    <n v="468"/>
    <m/>
    <m/>
    <m/>
    <n v="1"/>
    <x v="464"/>
    <s v="+Stefan Tallaj Rodriguez more specifically, he was reported second hand by his wife as having said on the topic of offensive halloween costumes, &quot;just don't look at them if it's offensive&quot;, or something similar to that remark based on what i can find. the rest of the overall e-mail seemed more or less innocuous but that was, quite frankly, a dumb suggestion because the point is not &quot;it upsets me when i see it&quot; but rather, that it forms a sociological structure that it's damn near impossible to exist in. normally sociologists don't need this stuff explained to them"/>
    <n v="1"/>
    <s v="UghnG5GFaVHvRXgCoAEC"/>
    <n v="1"/>
    <s v="2"/>
    <s v="2"/>
    <n v="1"/>
    <n v="1"/>
    <n v="6"/>
    <n v="6"/>
    <n v="0"/>
    <n v="0"/>
    <n v="93"/>
    <n v="93"/>
    <n v="100"/>
  </r>
  <r>
    <x v="325"/>
    <x v="6"/>
    <s v="192, 192, 192"/>
    <n v="3"/>
    <m/>
    <n v="50"/>
    <m/>
    <m/>
    <m/>
    <m/>
    <s v="No"/>
    <n v="469"/>
    <m/>
    <m/>
    <m/>
    <n v="0"/>
    <x v="465"/>
    <s v="#PhiloAmericana Amazing @ERWIN ELIECER GUEVARA SOLANO This is really great. I will make certain to come back. When you get a chance come over to take a look at my training website https://v.gd/1fC4Py. See ya"/>
    <n v="1"/>
    <s v="UghnG5GFaVHvRXgCoAEC"/>
    <n v="1"/>
    <s v="2"/>
    <s v="2"/>
    <n v="2"/>
    <n v="5.882352941176471"/>
    <n v="0"/>
    <n v="0"/>
    <n v="0"/>
    <n v="0"/>
    <n v="32"/>
    <n v="94.11764705882354"/>
    <n v="34"/>
  </r>
  <r>
    <x v="321"/>
    <x v="6"/>
    <s v="192, 192, 192"/>
    <n v="3"/>
    <m/>
    <n v="50"/>
    <m/>
    <m/>
    <m/>
    <m/>
    <s v="No"/>
    <n v="470"/>
    <m/>
    <m/>
    <m/>
    <n v="1"/>
    <x v="466"/>
    <s v="a horrible episode in the universities history! that was a very very shame chapter in human life :("/>
    <n v="1"/>
    <s v="UghnG5GFaVHvRXgCoAEC"/>
    <n v="1"/>
    <s v="2"/>
    <s v="2"/>
    <n v="0"/>
    <n v="0"/>
    <n v="2"/>
    <n v="11.764705882352942"/>
    <n v="0"/>
    <n v="0"/>
    <n v="15"/>
    <n v="88.23529411764706"/>
    <n v="17"/>
  </r>
  <r>
    <x v="326"/>
    <x v="6"/>
    <s v="192, 192, 192"/>
    <n v="3"/>
    <m/>
    <n v="50"/>
    <m/>
    <m/>
    <m/>
    <m/>
    <s v="No"/>
    <n v="471"/>
    <m/>
    <m/>
    <m/>
    <n v="0"/>
    <x v="467"/>
    <s v="@Spoon Clank People like this guy helped turn it into a farm for socialist fuckhead babytards."/>
    <n v="1"/>
    <s v="UghnG5GFaVHvRXgCoAEC"/>
    <n v="1"/>
    <s v="2"/>
    <s v="2"/>
    <n v="2"/>
    <n v="12.5"/>
    <n v="0"/>
    <n v="0"/>
    <n v="0"/>
    <n v="0"/>
    <n v="14"/>
    <n v="87.5"/>
    <n v="16"/>
  </r>
  <r>
    <x v="327"/>
    <x v="7"/>
    <s v="192, 192, 192"/>
    <n v="3"/>
    <m/>
    <n v="50"/>
    <m/>
    <m/>
    <m/>
    <m/>
    <s v="No"/>
    <n v="472"/>
    <m/>
    <m/>
    <m/>
    <n v="1"/>
    <x v="468"/>
    <s v="I believe the Poor and Indigent know that only too well; except their representation is nameless."/>
    <n v="1"/>
    <s v="UgjtJn_EPhdgeXgCoAEC"/>
    <n v="1"/>
    <s v="7"/>
    <s v="7"/>
    <n v="1"/>
    <n v="6.25"/>
    <n v="2"/>
    <n v="12.5"/>
    <n v="0"/>
    <n v="0"/>
    <n v="13"/>
    <n v="81.25"/>
    <n v="16"/>
  </r>
  <r>
    <x v="328"/>
    <x v="7"/>
    <s v="192, 192, 192"/>
    <n v="3"/>
    <m/>
    <n v="50"/>
    <m/>
    <m/>
    <m/>
    <m/>
    <s v="No"/>
    <n v="473"/>
    <m/>
    <m/>
    <m/>
    <n v="0"/>
    <x v="469"/>
    <s v="No its social status which is assumed to be achieved by money because of capitalist ideas."/>
    <n v="1"/>
    <s v="UgjtJn_EPhdgeXgCoAEC"/>
    <n v="1"/>
    <s v="7"/>
    <s v="7"/>
    <n v="0"/>
    <n v="0"/>
    <n v="0"/>
    <n v="0"/>
    <n v="0"/>
    <n v="0"/>
    <n v="16"/>
    <n v="100"/>
    <n v="16"/>
  </r>
  <r>
    <x v="329"/>
    <x v="8"/>
    <s v="192, 192, 192"/>
    <n v="3"/>
    <m/>
    <n v="50"/>
    <m/>
    <m/>
    <m/>
    <m/>
    <s v="No"/>
    <n v="474"/>
    <m/>
    <m/>
    <m/>
    <n v="1"/>
    <x v="470"/>
    <s v="O l i v e r ! Wow that actually makes a lot of sense"/>
    <n v="1"/>
    <s v="Ugglh3YAqyBNhXgCoAEC"/>
    <n v="1"/>
    <s v="12"/>
    <s v="12"/>
    <n v="1"/>
    <n v="7.142857142857143"/>
    <n v="0"/>
    <n v="0"/>
    <n v="0"/>
    <n v="0"/>
    <n v="13"/>
    <n v="92.85714285714286"/>
    <n v="14"/>
  </r>
  <r>
    <x v="307"/>
    <x v="8"/>
    <s v="192, 192, 192"/>
    <n v="3"/>
    <m/>
    <n v="50"/>
    <m/>
    <m/>
    <m/>
    <m/>
    <s v="No"/>
    <n v="475"/>
    <m/>
    <m/>
    <m/>
    <n v="0"/>
    <x v="471"/>
    <s v="Thank you."/>
    <n v="1"/>
    <s v="Ugglh3YAqyBNhXgCoAEC"/>
    <n v="1"/>
    <s v="12"/>
    <s v="12"/>
    <n v="1"/>
    <n v="50"/>
    <n v="0"/>
    <n v="0"/>
    <n v="0"/>
    <n v="0"/>
    <n v="1"/>
    <n v="50"/>
    <n v="2"/>
  </r>
  <r>
    <x v="330"/>
    <x v="9"/>
    <s v="192, 192, 192"/>
    <n v="3"/>
    <m/>
    <n v="50"/>
    <m/>
    <m/>
    <m/>
    <m/>
    <s v="No"/>
    <n v="476"/>
    <m/>
    <m/>
    <m/>
    <n v="0"/>
    <x v="472"/>
    <s v="1880^(3.14159)-1935(e^ln(2sin3.14159)) = 75 The math to determine age is more complex than one might think."/>
    <n v="1"/>
    <s v="Ugg5l0bgv4FJ1ngCoAEC"/>
    <n v="1"/>
    <s v="6"/>
    <s v="6"/>
    <n v="0"/>
    <n v="0"/>
    <n v="1"/>
    <n v="4.761904761904762"/>
    <n v="0"/>
    <n v="0"/>
    <n v="20"/>
    <n v="95.23809523809524"/>
    <n v="21"/>
  </r>
  <r>
    <x v="331"/>
    <x v="10"/>
    <s v="192, 192, 192"/>
    <n v="3"/>
    <m/>
    <n v="50"/>
    <m/>
    <m/>
    <m/>
    <m/>
    <s v="No"/>
    <n v="477"/>
    <m/>
    <m/>
    <m/>
    <n v="1"/>
    <x v="473"/>
    <s v="Nat Herron May I ask what your are doing with your sociology bachelors now"/>
    <n v="1"/>
    <s v="Ugh4jpx1VLtHMHgCoAEC"/>
    <n v="1"/>
    <s v="11"/>
    <s v="11"/>
    <n v="0"/>
    <n v="0"/>
    <n v="0"/>
    <n v="0"/>
    <n v="0"/>
    <n v="0"/>
    <n v="14"/>
    <n v="100"/>
    <n v="14"/>
  </r>
  <r>
    <x v="308"/>
    <x v="11"/>
    <s v="192, 192, 192"/>
    <n v="3"/>
    <m/>
    <n v="50"/>
    <m/>
    <m/>
    <m/>
    <m/>
    <s v="No"/>
    <n v="478"/>
    <m/>
    <m/>
    <m/>
    <n v="0"/>
    <x v="474"/>
    <s v="marteen cowan superrrr interesting! Totally agree"/>
    <n v="1"/>
    <s v="UghN6LHXkeKz5XgCoAEC"/>
    <n v="1"/>
    <s v="3"/>
    <s v="3"/>
    <n v="1"/>
    <n v="16.666666666666668"/>
    <n v="0"/>
    <n v="0"/>
    <n v="0"/>
    <n v="0"/>
    <n v="5"/>
    <n v="83.33333333333333"/>
    <n v="6"/>
  </r>
  <r>
    <x v="308"/>
    <x v="12"/>
    <s v="192, 192, 192"/>
    <n v="3"/>
    <m/>
    <n v="50"/>
    <m/>
    <m/>
    <m/>
    <m/>
    <s v="No"/>
    <n v="479"/>
    <m/>
    <m/>
    <m/>
    <n v="0"/>
    <x v="475"/>
    <s v="José Yánez agree! Great video and information!"/>
    <n v="1"/>
    <s v="UggOCDVLpNilNngCoAEC"/>
    <n v="1"/>
    <s v="3"/>
    <s v="3"/>
    <n v="1"/>
    <n v="14.285714285714286"/>
    <n v="0"/>
    <n v="0"/>
    <n v="0"/>
    <n v="0"/>
    <n v="6"/>
    <n v="85.71428571428571"/>
    <n v="7"/>
  </r>
  <r>
    <x v="330"/>
    <x v="13"/>
    <s v="208, 143, 143"/>
    <n v="3.6363636363636362"/>
    <m/>
    <n v="46.36363636363637"/>
    <m/>
    <m/>
    <m/>
    <m/>
    <s v="No"/>
    <n v="480"/>
    <m/>
    <m/>
    <m/>
    <n v="0"/>
    <x v="476"/>
    <s v="no. we are all equal, so we should strive to be better in order to thrive."/>
    <n v="1"/>
    <s v="Ugi47D45qVhztngCoAEC"/>
    <n v="2"/>
    <s v="6"/>
    <s v="6"/>
    <n v="2"/>
    <n v="12.5"/>
    <n v="0"/>
    <n v="0"/>
    <n v="0"/>
    <n v="0"/>
    <n v="14"/>
    <n v="87.5"/>
    <n v="16"/>
  </r>
  <r>
    <x v="292"/>
    <x v="13"/>
    <s v="192, 192, 192"/>
    <n v="3"/>
    <m/>
    <n v="50"/>
    <m/>
    <m/>
    <m/>
    <m/>
    <s v="No"/>
    <n v="481"/>
    <m/>
    <m/>
    <m/>
    <n v="1"/>
    <x v="477"/>
    <s v="that is true , we in fact are born equal. but i can work hard and smart to be different or better then most humans. the beauty of choice is what makes us unique. the harder i work and the  more invest into making my life  worth more to society makes me better. thank  goodness i am born in this world, frankly no one can stop me."/>
    <n v="1"/>
    <s v="Ugi47D45qVhztngCoAEC"/>
    <n v="1"/>
    <s v="6"/>
    <s v="6"/>
    <n v="9"/>
    <n v="13.636363636363637"/>
    <n v="1"/>
    <n v="1.5151515151515151"/>
    <n v="0"/>
    <n v="0"/>
    <n v="56"/>
    <n v="84.84848484848484"/>
    <n v="66"/>
  </r>
  <r>
    <x v="330"/>
    <x v="13"/>
    <s v="208, 143, 143"/>
    <n v="3.6363636363636362"/>
    <m/>
    <n v="46.36363636363637"/>
    <m/>
    <m/>
    <m/>
    <m/>
    <s v="No"/>
    <n v="482"/>
    <m/>
    <m/>
    <m/>
    <n v="0"/>
    <x v="478"/>
    <s v="@jo br Exactly."/>
    <n v="1"/>
    <s v="Ugi47D45qVhztngCoAEC"/>
    <n v="2"/>
    <s v="6"/>
    <s v="6"/>
    <n v="0"/>
    <n v="0"/>
    <n v="0"/>
    <n v="0"/>
    <n v="0"/>
    <n v="0"/>
    <n v="3"/>
    <n v="100"/>
    <n v="3"/>
  </r>
  <r>
    <x v="313"/>
    <x v="14"/>
    <s v="192, 192, 192"/>
    <n v="3"/>
    <m/>
    <n v="50"/>
    <m/>
    <m/>
    <m/>
    <m/>
    <s v="No"/>
    <n v="483"/>
    <m/>
    <m/>
    <m/>
    <n v="1"/>
    <x v="479"/>
    <s v="What facts/evidence do you have to prove that suicide is egoism? What facts/evidence do you have to prove that you can't take the note at its face?"/>
    <n v="1"/>
    <s v="UggQB-XP675oVXgCoAEC"/>
    <n v="1"/>
    <s v="9"/>
    <s v="9"/>
    <n v="0"/>
    <n v="0"/>
    <n v="1"/>
    <n v="3.4482758620689653"/>
    <n v="0"/>
    <n v="0"/>
    <n v="28"/>
    <n v="96.55172413793103"/>
    <n v="29"/>
  </r>
  <r>
    <x v="308"/>
    <x v="15"/>
    <s v="192, 192, 192"/>
    <n v="3"/>
    <m/>
    <n v="50"/>
    <m/>
    <m/>
    <m/>
    <m/>
    <s v="No"/>
    <n v="484"/>
    <m/>
    <m/>
    <m/>
    <n v="0"/>
    <x v="480"/>
    <s v="David Esteban Rojas Ospina yes! Sociology is very interesting!!"/>
    <n v="1"/>
    <s v="UgjryvYVaHrMnXgCoAEC"/>
    <n v="1"/>
    <s v="3"/>
    <s v="3"/>
    <n v="1"/>
    <n v="11.11111111111111"/>
    <n v="0"/>
    <n v="0"/>
    <n v="0"/>
    <n v="0"/>
    <n v="8"/>
    <n v="88.88888888888889"/>
    <n v="9"/>
  </r>
  <r>
    <x v="308"/>
    <x v="16"/>
    <s v="192, 192, 192"/>
    <n v="3"/>
    <m/>
    <n v="50"/>
    <m/>
    <m/>
    <m/>
    <m/>
    <s v="No"/>
    <n v="485"/>
    <m/>
    <m/>
    <m/>
    <n v="0"/>
    <x v="481"/>
    <s v="chris d yes! Super interesting!!"/>
    <n v="1"/>
    <s v="Ugiw409X0mYeoXgCoAEC"/>
    <n v="1"/>
    <s v="3"/>
    <s v="3"/>
    <n v="2"/>
    <n v="40"/>
    <n v="0"/>
    <n v="0"/>
    <n v="0"/>
    <n v="0"/>
    <n v="3"/>
    <n v="60"/>
    <n v="5"/>
  </r>
  <r>
    <x v="320"/>
    <x v="17"/>
    <s v="192, 192, 192"/>
    <n v="3"/>
    <m/>
    <n v="50"/>
    <m/>
    <m/>
    <m/>
    <m/>
    <s v="No"/>
    <n v="486"/>
    <m/>
    <m/>
    <m/>
    <n v="0"/>
    <x v="482"/>
    <s v="Pretty much. Sociology isn't really hard to understand, but it's then social science that is the most fascinating."/>
    <n v="1"/>
    <s v="UghJwiWTiXqfEXgCoAEC"/>
    <n v="1"/>
    <s v="2"/>
    <s v="2"/>
    <n v="2"/>
    <n v="11.11111111111111"/>
    <n v="1"/>
    <n v="5.555555555555555"/>
    <n v="0"/>
    <n v="0"/>
    <n v="15"/>
    <n v="83.33333333333333"/>
    <n v="18"/>
  </r>
  <r>
    <x v="309"/>
    <x v="17"/>
    <s v="192, 192, 192"/>
    <n v="3"/>
    <m/>
    <n v="50"/>
    <m/>
    <m/>
    <m/>
    <m/>
    <s v="No"/>
    <n v="487"/>
    <m/>
    <m/>
    <m/>
    <n v="0"/>
    <x v="483"/>
    <s v="True, but I could not put this all together in such an organized fashion. I like seeing the patterns he discussed."/>
    <n v="1"/>
    <s v="UghJwiWTiXqfEXgCoAEC"/>
    <n v="1"/>
    <s v="2"/>
    <s v="2"/>
    <n v="1"/>
    <n v="4.761904761904762"/>
    <n v="0"/>
    <n v="0"/>
    <n v="0"/>
    <n v="0"/>
    <n v="20"/>
    <n v="95.23809523809524"/>
    <n v="21"/>
  </r>
  <r>
    <x v="332"/>
    <x v="18"/>
    <s v="192, 192, 192"/>
    <n v="3"/>
    <m/>
    <n v="50"/>
    <m/>
    <m/>
    <m/>
    <m/>
    <s v="No"/>
    <n v="488"/>
    <m/>
    <m/>
    <m/>
    <n v="1"/>
    <x v="484"/>
    <s v="B Yohhanes, While reading your message I became worried about you. Life is undeniably hard but we must find strength and support to overcome the dark times that we all have. You MUST find help and support with your friends and family and also with good professionals that can help you. Don't keep this to yourself, reach out for help. There are still good people who care!"/>
    <n v="1"/>
    <s v="UghAK6-BoXcryngCoAEC"/>
    <n v="1"/>
    <s v="4"/>
    <s v="4"/>
    <n v="4"/>
    <n v="5.970149253731344"/>
    <n v="3"/>
    <n v="4.477611940298507"/>
    <n v="0"/>
    <n v="0"/>
    <n v="60"/>
    <n v="89.55223880597015"/>
    <n v="67"/>
  </r>
  <r>
    <x v="333"/>
    <x v="18"/>
    <s v="192, 192, 192"/>
    <n v="3"/>
    <m/>
    <n v="50"/>
    <m/>
    <m/>
    <m/>
    <m/>
    <s v="No"/>
    <n v="489"/>
    <m/>
    <m/>
    <m/>
    <n v="0"/>
    <x v="485"/>
    <s v="Yohhanes, i think you can express yourself and in that way avoid some frustrations you meet in life. For example, like the advice you offered on your comment, you can write books or articles or poems full of advices and experiences. Help others by talking and discover your path. About faith i can only say that we always have to seek. Not only for our faith but through history and science and religion, to find in the end what we should generally believe. And this search i personally like a lot."/>
    <n v="1"/>
    <s v="UghAK6-BoXcryngCoAEC"/>
    <n v="1"/>
    <s v="4"/>
    <s v="4"/>
    <n v="4"/>
    <n v="4.395604395604396"/>
    <n v="1"/>
    <n v="1.098901098901099"/>
    <n v="0"/>
    <n v="0"/>
    <n v="86"/>
    <n v="94.50549450549451"/>
    <n v="91"/>
  </r>
  <r>
    <x v="334"/>
    <x v="18"/>
    <s v="192, 192, 192"/>
    <n v="3"/>
    <m/>
    <n v="50"/>
    <m/>
    <m/>
    <m/>
    <m/>
    <s v="No"/>
    <n v="490"/>
    <m/>
    <m/>
    <m/>
    <n v="1"/>
    <x v="486"/>
    <s v="You still with us bruh?"/>
    <n v="1"/>
    <s v="UghAK6-BoXcryngCoAEC"/>
    <n v="1"/>
    <s v="4"/>
    <s v="4"/>
    <n v="0"/>
    <n v="0"/>
    <n v="0"/>
    <n v="0"/>
    <n v="0"/>
    <n v="0"/>
    <n v="5"/>
    <n v="100"/>
    <n v="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294" firstHeaderRow="1" firstDataRow="1" firstDataCol="1"/>
  <pivotFields count="34">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12">
        <item x="0"/>
        <item x="1"/>
        <item x="2"/>
        <item x="3"/>
        <item x="4"/>
        <item x="5"/>
        <item x="6"/>
        <item x="7"/>
        <item x="8"/>
        <item x="9"/>
        <item x="10"/>
        <item t="default"/>
      </items>
    </pivotField>
  </pivotFields>
  <rowFields count="3">
    <field x="33"/>
    <field x="32"/>
    <field x="16"/>
  </rowFields>
  <rowItems count="269">
    <i>
      <x v="1"/>
    </i>
    <i r="1">
      <x v="10"/>
    </i>
    <i r="2">
      <x v="294"/>
    </i>
    <i r="2">
      <x v="295"/>
    </i>
    <i r="2">
      <x v="296"/>
    </i>
    <i r="2">
      <x v="297"/>
    </i>
    <i r="2">
      <x v="298"/>
    </i>
    <i r="2">
      <x v="299"/>
    </i>
    <i r="2">
      <x v="300"/>
    </i>
    <i r="2">
      <x v="301"/>
    </i>
    <i r="2">
      <x v="302"/>
    </i>
    <i r="2">
      <x v="303"/>
    </i>
    <i r="1">
      <x v="11"/>
    </i>
    <i r="2">
      <x v="306"/>
    </i>
    <i r="2">
      <x v="307"/>
    </i>
    <i r="2">
      <x v="309"/>
    </i>
    <i r="2">
      <x v="312"/>
    </i>
    <i r="2">
      <x v="313"/>
    </i>
    <i r="2">
      <x v="314"/>
    </i>
    <i r="2">
      <x v="315"/>
    </i>
    <i r="2">
      <x v="316"/>
    </i>
    <i r="2">
      <x v="318"/>
    </i>
    <i r="2">
      <x v="319"/>
    </i>
    <i r="2">
      <x v="320"/>
    </i>
    <i r="2">
      <x v="324"/>
    </i>
    <i r="1">
      <x v="12"/>
    </i>
    <i r="2">
      <x v="340"/>
    </i>
    <i r="2">
      <x v="341"/>
    </i>
    <i r="2">
      <x v="344"/>
    </i>
    <i r="2">
      <x v="347"/>
    </i>
    <i r="2">
      <x v="352"/>
    </i>
    <i r="2">
      <x v="357"/>
    </i>
    <i r="2">
      <x v="364"/>
    </i>
    <i r="2">
      <x v="366"/>
    </i>
    <i>
      <x v="2"/>
    </i>
    <i r="1">
      <x v="1"/>
    </i>
    <i r="2">
      <x v="7"/>
    </i>
    <i r="2">
      <x v="16"/>
    </i>
    <i r="2">
      <x v="21"/>
    </i>
    <i r="2">
      <x v="30"/>
    </i>
    <i r="1">
      <x v="2"/>
    </i>
    <i r="2">
      <x v="33"/>
    </i>
    <i r="2">
      <x v="37"/>
    </i>
    <i r="2">
      <x v="38"/>
    </i>
    <i r="2">
      <x v="46"/>
    </i>
    <i r="1">
      <x v="3"/>
    </i>
    <i r="2">
      <x v="70"/>
    </i>
    <i r="2">
      <x v="73"/>
    </i>
    <i r="2">
      <x v="74"/>
    </i>
    <i r="2">
      <x v="75"/>
    </i>
    <i r="2">
      <x v="77"/>
    </i>
    <i r="2">
      <x v="80"/>
    </i>
    <i r="2">
      <x v="88"/>
    </i>
    <i r="1">
      <x v="4"/>
    </i>
    <i r="2">
      <x v="93"/>
    </i>
    <i r="2">
      <x v="94"/>
    </i>
    <i r="2">
      <x v="99"/>
    </i>
    <i r="2">
      <x v="100"/>
    </i>
    <i r="2">
      <x v="106"/>
    </i>
    <i r="2">
      <x v="107"/>
    </i>
    <i r="2">
      <x v="108"/>
    </i>
    <i r="2">
      <x v="113"/>
    </i>
    <i r="2">
      <x v="119"/>
    </i>
    <i r="2">
      <x v="120"/>
    </i>
    <i r="1">
      <x v="5"/>
    </i>
    <i r="2">
      <x v="129"/>
    </i>
    <i r="2">
      <x v="136"/>
    </i>
    <i r="2">
      <x v="140"/>
    </i>
    <i r="2">
      <x v="146"/>
    </i>
    <i r="2">
      <x v="152"/>
    </i>
    <i r="1">
      <x v="6"/>
    </i>
    <i r="2">
      <x v="170"/>
    </i>
    <i r="2">
      <x v="173"/>
    </i>
    <i r="2">
      <x v="177"/>
    </i>
    <i r="2">
      <x v="179"/>
    </i>
    <i r="2">
      <x v="180"/>
    </i>
    <i r="2">
      <x v="181"/>
    </i>
    <i r="1">
      <x v="7"/>
    </i>
    <i r="2">
      <x v="199"/>
    </i>
    <i r="2">
      <x v="204"/>
    </i>
    <i r="2">
      <x v="208"/>
    </i>
    <i r="2">
      <x v="210"/>
    </i>
    <i r="1">
      <x v="9"/>
    </i>
    <i r="2">
      <x v="250"/>
    </i>
    <i r="2">
      <x v="252"/>
    </i>
    <i r="2">
      <x v="262"/>
    </i>
    <i r="2">
      <x v="264"/>
    </i>
    <i r="1">
      <x v="10"/>
    </i>
    <i r="2">
      <x v="278"/>
    </i>
    <i r="2">
      <x v="281"/>
    </i>
    <i r="2">
      <x v="298"/>
    </i>
    <i r="2">
      <x v="299"/>
    </i>
    <i r="2">
      <x v="302"/>
    </i>
    <i r="2">
      <x v="304"/>
    </i>
    <i r="1">
      <x v="11"/>
    </i>
    <i r="2">
      <x v="307"/>
    </i>
    <i r="1">
      <x v="12"/>
    </i>
    <i r="2">
      <x v="336"/>
    </i>
    <i r="2">
      <x v="340"/>
    </i>
    <i r="2">
      <x v="361"/>
    </i>
    <i>
      <x v="3"/>
    </i>
    <i r="1">
      <x v="1"/>
    </i>
    <i r="2">
      <x v="3"/>
    </i>
    <i r="1">
      <x v="2"/>
    </i>
    <i r="2">
      <x v="32"/>
    </i>
    <i r="2">
      <x v="39"/>
    </i>
    <i r="1">
      <x v="3"/>
    </i>
    <i r="2">
      <x v="65"/>
    </i>
    <i r="2">
      <x v="75"/>
    </i>
    <i r="2">
      <x v="78"/>
    </i>
    <i r="2">
      <x v="87"/>
    </i>
    <i r="2">
      <x v="89"/>
    </i>
    <i r="1">
      <x v="5"/>
    </i>
    <i r="2">
      <x v="143"/>
    </i>
    <i r="1">
      <x v="6"/>
    </i>
    <i r="2">
      <x v="167"/>
    </i>
    <i r="2">
      <x v="168"/>
    </i>
    <i r="2">
      <x v="172"/>
    </i>
    <i r="2">
      <x v="176"/>
    </i>
    <i r="1">
      <x v="7"/>
    </i>
    <i r="2">
      <x v="191"/>
    </i>
    <i r="2">
      <x v="196"/>
    </i>
    <i r="1">
      <x v="8"/>
    </i>
    <i r="2">
      <x v="214"/>
    </i>
    <i r="2">
      <x v="243"/>
    </i>
    <i r="1">
      <x v="10"/>
    </i>
    <i r="2">
      <x v="282"/>
    </i>
    <i r="2">
      <x v="291"/>
    </i>
    <i r="1">
      <x v="11"/>
    </i>
    <i r="2">
      <x v="318"/>
    </i>
    <i r="2">
      <x v="321"/>
    </i>
    <i r="2">
      <x v="333"/>
    </i>
    <i r="2">
      <x v="335"/>
    </i>
    <i r="1">
      <x v="12"/>
    </i>
    <i r="2">
      <x v="354"/>
    </i>
    <i>
      <x v="4"/>
    </i>
    <i r="1">
      <x v="2"/>
    </i>
    <i r="2">
      <x v="55"/>
    </i>
    <i r="2">
      <x v="56"/>
    </i>
    <i r="1">
      <x v="3"/>
    </i>
    <i r="2">
      <x v="69"/>
    </i>
    <i r="2">
      <x v="84"/>
    </i>
    <i r="2">
      <x v="87"/>
    </i>
    <i r="2">
      <x v="91"/>
    </i>
    <i r="1">
      <x v="4"/>
    </i>
    <i r="2">
      <x v="110"/>
    </i>
    <i r="1">
      <x v="5"/>
    </i>
    <i r="2">
      <x v="134"/>
    </i>
    <i r="1">
      <x v="6"/>
    </i>
    <i r="2">
      <x v="154"/>
    </i>
    <i r="2">
      <x v="157"/>
    </i>
    <i r="1">
      <x v="8"/>
    </i>
    <i r="2">
      <x v="215"/>
    </i>
    <i r="1">
      <x v="9"/>
    </i>
    <i r="2">
      <x v="245"/>
    </i>
    <i r="2">
      <x v="250"/>
    </i>
    <i r="2">
      <x v="262"/>
    </i>
    <i r="2">
      <x v="274"/>
    </i>
    <i r="1">
      <x v="10"/>
    </i>
    <i r="2">
      <x v="280"/>
    </i>
    <i r="1">
      <x v="11"/>
    </i>
    <i r="2">
      <x v="313"/>
    </i>
    <i r="2">
      <x v="315"/>
    </i>
    <i r="2">
      <x v="316"/>
    </i>
    <i r="2">
      <x v="317"/>
    </i>
    <i r="2">
      <x v="323"/>
    </i>
    <i r="2">
      <x v="334"/>
    </i>
    <i r="1">
      <x v="12"/>
    </i>
    <i r="2">
      <x v="336"/>
    </i>
    <i>
      <x v="5"/>
    </i>
    <i r="1">
      <x v="1"/>
    </i>
    <i r="2">
      <x v="9"/>
    </i>
    <i r="2">
      <x v="19"/>
    </i>
    <i r="1">
      <x v="2"/>
    </i>
    <i r="2">
      <x v="40"/>
    </i>
    <i r="1">
      <x v="3"/>
    </i>
    <i r="2">
      <x v="86"/>
    </i>
    <i r="2">
      <x v="88"/>
    </i>
    <i r="1">
      <x v="5"/>
    </i>
    <i r="2">
      <x v="137"/>
    </i>
    <i r="2">
      <x v="147"/>
    </i>
    <i r="2">
      <x v="152"/>
    </i>
    <i r="1">
      <x v="6"/>
    </i>
    <i r="2">
      <x v="157"/>
    </i>
    <i r="2">
      <x v="171"/>
    </i>
    <i r="1">
      <x v="7"/>
    </i>
    <i r="2">
      <x v="210"/>
    </i>
    <i r="1">
      <x v="8"/>
    </i>
    <i r="2">
      <x v="220"/>
    </i>
    <i r="2">
      <x v="227"/>
    </i>
    <i r="2">
      <x v="229"/>
    </i>
    <i r="2">
      <x v="231"/>
    </i>
    <i r="2">
      <x v="233"/>
    </i>
    <i r="2">
      <x v="240"/>
    </i>
    <i r="1">
      <x v="9"/>
    </i>
    <i r="2">
      <x v="250"/>
    </i>
    <i r="2">
      <x v="251"/>
    </i>
    <i r="2">
      <x v="262"/>
    </i>
    <i r="1">
      <x v="10"/>
    </i>
    <i r="2">
      <x v="286"/>
    </i>
    <i r="2">
      <x v="287"/>
    </i>
    <i r="1">
      <x v="11"/>
    </i>
    <i r="2">
      <x v="306"/>
    </i>
    <i>
      <x v="6"/>
    </i>
    <i r="1">
      <x v="1"/>
    </i>
    <i r="2">
      <x v="8"/>
    </i>
    <i r="2">
      <x v="10"/>
    </i>
    <i r="2">
      <x v="23"/>
    </i>
    <i r="1">
      <x v="2"/>
    </i>
    <i r="2">
      <x v="50"/>
    </i>
    <i r="1">
      <x v="3"/>
    </i>
    <i r="2">
      <x v="67"/>
    </i>
    <i r="2">
      <x v="85"/>
    </i>
    <i r="1">
      <x v="4"/>
    </i>
    <i r="2">
      <x v="116"/>
    </i>
    <i r="1">
      <x v="5"/>
    </i>
    <i r="2">
      <x v="122"/>
    </i>
    <i r="2">
      <x v="148"/>
    </i>
    <i r="1">
      <x v="6"/>
    </i>
    <i r="2">
      <x v="174"/>
    </i>
    <i r="1">
      <x v="10"/>
    </i>
    <i r="2">
      <x v="282"/>
    </i>
    <i r="2">
      <x v="283"/>
    </i>
    <i r="2">
      <x v="288"/>
    </i>
    <i r="2">
      <x v="289"/>
    </i>
    <i r="2">
      <x v="293"/>
    </i>
    <i r="2">
      <x v="296"/>
    </i>
    <i r="2">
      <x v="300"/>
    </i>
    <i r="1">
      <x v="11"/>
    </i>
    <i r="2">
      <x v="327"/>
    </i>
    <i>
      <x v="7"/>
    </i>
    <i r="1">
      <x v="2"/>
    </i>
    <i r="2">
      <x v="38"/>
    </i>
    <i r="1">
      <x v="3"/>
    </i>
    <i r="2">
      <x v="65"/>
    </i>
    <i r="2">
      <x v="76"/>
    </i>
    <i r="1">
      <x v="4"/>
    </i>
    <i r="2">
      <x v="100"/>
    </i>
    <i r="2">
      <x v="107"/>
    </i>
    <i r="1">
      <x v="5"/>
    </i>
    <i r="2">
      <x v="127"/>
    </i>
    <i r="2">
      <x v="140"/>
    </i>
    <i r="1">
      <x v="6"/>
    </i>
    <i r="2">
      <x v="153"/>
    </i>
    <i r="2">
      <x v="165"/>
    </i>
    <i r="1">
      <x v="8"/>
    </i>
    <i r="2">
      <x v="226"/>
    </i>
    <i r="2">
      <x v="227"/>
    </i>
    <i r="2">
      <x v="236"/>
    </i>
    <i>
      <x v="8"/>
    </i>
    <i r="1">
      <x v="1"/>
    </i>
    <i r="2">
      <x v="22"/>
    </i>
    <i r="1">
      <x v="2"/>
    </i>
    <i r="2">
      <x v="58"/>
    </i>
    <i r="1">
      <x v="3"/>
    </i>
    <i r="2">
      <x v="71"/>
    </i>
    <i r="2">
      <x v="78"/>
    </i>
    <i r="1">
      <x v="5"/>
    </i>
    <i r="2">
      <x v="134"/>
    </i>
    <i r="1">
      <x v="9"/>
    </i>
    <i r="2">
      <x v="254"/>
    </i>
    <i r="1">
      <x v="11"/>
    </i>
    <i r="2">
      <x v="317"/>
    </i>
    <i>
      <x v="9"/>
    </i>
    <i r="1">
      <x v="2"/>
    </i>
    <i r="2">
      <x v="47"/>
    </i>
    <i r="1">
      <x v="3"/>
    </i>
    <i r="2">
      <x v="74"/>
    </i>
    <i t="grand">
      <x/>
    </i>
  </rowItems>
  <colItems count="1">
    <i/>
  </colItems>
  <dataFields count="1">
    <dataField name="Count of publishedAt" fld="16"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Vertex_1" sourceName="Vertex 1">
  <pivotTables>
    <pivotTable tabId="14" name="TimeSeries"/>
  </pivotTables>
  <data>
    <tabular pivotCacheId="538973127">
      <items count="335">
        <i x="53" s="1"/>
        <i x="312" s="1"/>
        <i x="315" s="1"/>
        <i x="281" s="1"/>
        <i x="170" s="1"/>
        <i x="161" s="1"/>
        <i x="85" s="1"/>
        <i x="321" s="1"/>
        <i x="179" s="1"/>
        <i x="101" s="1"/>
        <i x="102" s="1"/>
        <i x="214" s="1"/>
        <i x="3" s="1"/>
        <i x="316" s="1"/>
        <i x="219" s="1"/>
        <i x="334" s="1"/>
        <i x="2" s="1"/>
        <i x="70" s="1"/>
        <i x="91" s="1"/>
        <i x="213" s="1"/>
        <i x="76" s="1"/>
        <i x="319" s="1"/>
        <i x="174" s="1"/>
        <i x="274" s="1"/>
        <i x="86" s="1"/>
        <i x="126" s="1"/>
        <i x="246" s="1"/>
        <i x="330" s="1"/>
        <i x="187" s="1"/>
        <i x="31" s="1"/>
        <i x="32" s="1"/>
        <i x="297" s="1"/>
        <i x="147" s="1"/>
        <i x="5" s="1"/>
        <i x="290" s="1"/>
        <i x="7" s="1"/>
        <i x="309" s="1"/>
        <i x="273" s="1"/>
        <i x="225" s="1"/>
        <i x="4" s="1"/>
        <i x="15" s="1"/>
        <i x="205" s="1"/>
        <i x="220" s="1"/>
        <i x="243" s="1"/>
        <i x="128" s="1"/>
        <i x="181" s="1"/>
        <i x="302" s="1"/>
        <i x="195" s="1"/>
        <i x="235" s="1"/>
        <i x="263" s="1"/>
        <i x="185" s="1"/>
        <i x="258" s="1"/>
        <i x="120" s="1"/>
        <i x="107" s="1"/>
        <i x="265" s="1"/>
        <i x="94" s="1"/>
        <i x="111" s="1"/>
        <i x="184" s="1"/>
        <i x="207" s="1"/>
        <i x="121" s="1"/>
        <i x="202" s="1"/>
        <i x="277" s="1"/>
        <i x="47" s="1"/>
        <i x="203" s="1"/>
        <i x="216" s="1"/>
        <i x="328" s="1"/>
        <i x="116" s="1"/>
        <i x="210" s="1"/>
        <i x="152" s="1"/>
        <i x="176" s="1"/>
        <i x="183" s="1"/>
        <i x="287" s="1"/>
        <i x="241" s="1"/>
        <i x="188" s="1"/>
        <i x="231" s="1"/>
        <i x="22" s="1"/>
        <i x="30" s="1"/>
        <i x="206" s="1"/>
        <i x="221" s="1"/>
        <i x="306" s="1"/>
        <i x="331" s="1"/>
        <i x="100" s="1"/>
        <i x="81" s="1"/>
        <i x="317" s="1"/>
        <i x="324" s="1"/>
        <i x="253" s="1"/>
        <i x="278" s="1"/>
        <i x="40" s="1"/>
        <i x="99" s="1"/>
        <i x="180" s="1"/>
        <i x="308" s="1"/>
        <i x="261" s="1"/>
        <i x="145" s="1"/>
        <i x="256" s="1"/>
        <i x="122" s="1"/>
        <i x="42" s="1"/>
        <i x="173" s="1"/>
        <i x="141" s="1"/>
        <i x="240" s="1"/>
        <i x="257" s="1"/>
        <i x="96" s="1"/>
        <i x="148" s="1"/>
        <i x="217" s="1"/>
        <i x="78" s="1"/>
        <i x="186" s="1"/>
        <i x="165" s="1"/>
        <i x="11" s="1"/>
        <i x="142" s="1"/>
        <i x="117" s="1"/>
        <i x="270" s="1"/>
        <i x="242" s="1"/>
        <i x="43" s="1"/>
        <i x="286" s="1"/>
        <i x="65" s="1"/>
        <i x="288" s="1"/>
        <i x="98" s="1"/>
        <i x="6" s="1"/>
        <i x="294" s="1"/>
        <i x="182" s="1"/>
        <i x="54" s="1"/>
        <i x="113" s="1"/>
        <i x="114" s="1"/>
        <i x="48" s="1"/>
        <i x="9" s="1"/>
        <i x="77" s="1"/>
        <i x="271" s="1"/>
        <i x="194" s="1"/>
        <i x="80" s="1"/>
        <i x="162" s="1"/>
        <i x="46" s="1"/>
        <i x="204" s="1"/>
        <i x="171" s="1"/>
        <i x="49" s="1"/>
        <i x="254" s="1"/>
        <i x="112" s="1"/>
        <i x="157" s="1"/>
        <i x="106" s="1"/>
        <i x="292" s="1"/>
        <i x="244" s="1"/>
        <i x="127" s="1"/>
        <i x="115" s="1"/>
        <i x="333" s="1"/>
        <i x="222" s="1"/>
        <i x="73" s="1"/>
        <i x="305" s="1"/>
        <i x="135" s="1"/>
        <i x="18" s="1"/>
        <i x="329" s="1"/>
        <i x="267" s="1"/>
        <i x="92" s="1"/>
        <i x="71" s="1"/>
        <i x="190" s="1"/>
        <i x="314" s="1"/>
        <i x="325" s="1"/>
        <i x="252" s="1"/>
        <i x="245" s="1"/>
        <i x="0" s="1"/>
        <i x="118" s="1"/>
        <i x="310" s="1"/>
        <i x="119" s="1"/>
        <i x="234" s="1"/>
        <i x="320" s="1"/>
        <i x="33" s="1"/>
        <i x="197" s="1"/>
        <i x="332" s="1"/>
        <i x="248" s="1"/>
        <i x="199" s="1"/>
        <i x="87" s="1"/>
        <i x="266" s="1"/>
        <i x="140" s="1"/>
        <i x="131" s="1"/>
        <i x="138" s="1"/>
        <i x="61" s="1"/>
        <i x="280" s="1"/>
        <i x="239" s="1"/>
        <i x="37" s="1"/>
        <i x="103" s="1"/>
        <i x="27" s="1"/>
        <i x="104" s="1"/>
        <i x="268" s="1"/>
        <i x="250" s="1"/>
        <i x="139" s="1"/>
        <i x="311" s="1"/>
        <i x="44" s="1"/>
        <i x="79" s="1"/>
        <i x="137" s="1"/>
        <i x="249" s="1"/>
        <i x="129" s="1"/>
        <i x="124" s="1"/>
        <i x="154" s="1"/>
        <i x="89" s="1"/>
        <i x="303" s="1"/>
        <i x="149" s="1"/>
        <i x="228" s="1"/>
        <i x="26" s="1"/>
        <i x="52" s="1"/>
        <i x="160" s="1"/>
        <i x="226" s="1"/>
        <i x="275" s="1"/>
        <i x="146" s="1"/>
        <i x="326" s="1"/>
        <i x="168" s="1"/>
        <i x="212" s="1"/>
        <i x="63" s="1"/>
        <i x="279" s="1"/>
        <i x="55" s="1"/>
        <i x="223" s="1"/>
        <i x="132" s="1"/>
        <i x="247" s="1"/>
        <i x="156" s="1"/>
        <i x="8" s="1"/>
        <i x="260" s="1"/>
        <i x="29" s="1"/>
        <i x="298" s="1"/>
        <i x="136" s="1"/>
        <i x="264" s="1"/>
        <i x="189" s="1"/>
        <i x="251" s="1"/>
        <i x="291" s="1"/>
        <i x="151" s="1"/>
        <i x="201" s="1"/>
        <i x="1" s="1"/>
        <i x="293" s="1"/>
        <i x="57" s="1"/>
        <i x="64" s="1"/>
        <i x="133" s="1"/>
        <i x="35" s="1"/>
        <i x="262" s="1"/>
        <i x="16" s="1"/>
        <i x="150" s="1"/>
        <i x="105" s="1"/>
        <i x="143" s="1"/>
        <i x="307" s="1"/>
        <i x="83" s="1"/>
        <i x="229" s="1"/>
        <i x="238" s="1"/>
        <i x="295" s="1"/>
        <i x="97" s="1"/>
        <i x="14" s="1"/>
        <i x="109" s="1"/>
        <i x="59" s="1"/>
        <i x="74" s="1"/>
        <i x="300" s="1"/>
        <i x="90" s="1"/>
        <i x="296" s="1"/>
        <i x="289" s="1"/>
        <i x="259" s="1"/>
        <i x="10" s="1"/>
        <i x="200" s="1"/>
        <i x="282" s="1"/>
        <i x="209" s="1"/>
        <i x="269" s="1"/>
        <i x="25" s="1"/>
        <i x="23" s="1"/>
        <i x="19" s="1"/>
        <i x="68" s="1"/>
        <i x="313" s="1"/>
        <i x="110" s="1"/>
        <i x="28" s="1"/>
        <i x="227" s="1"/>
        <i x="301" s="1"/>
        <i x="82" s="1"/>
        <i x="36" s="1"/>
        <i x="178" s="1"/>
        <i x="58" s="1"/>
        <i x="327" s="1"/>
        <i x="66" s="1"/>
        <i x="218" s="1"/>
        <i x="159" s="1"/>
        <i x="272" s="1"/>
        <i x="255" s="1"/>
        <i x="155" s="1"/>
        <i x="62" s="1"/>
        <i x="153" s="1"/>
        <i x="172" s="1"/>
        <i x="56" s="1"/>
        <i x="45" s="1"/>
        <i x="164" s="1"/>
        <i x="230" s="1"/>
        <i x="323" s="1"/>
        <i x="167" s="1"/>
        <i x="108" s="1"/>
        <i x="224" s="1"/>
        <i x="84" s="1"/>
        <i x="67" s="1"/>
        <i x="51" s="1"/>
        <i x="299" s="1"/>
        <i x="211" s="1"/>
        <i x="193" s="1"/>
        <i x="50" s="1"/>
        <i x="75" s="1"/>
        <i x="166" s="1"/>
        <i x="169" s="1"/>
        <i x="192" s="1"/>
        <i x="72" s="1"/>
        <i x="232" s="1"/>
        <i x="24" s="1"/>
        <i x="208" s="1"/>
        <i x="304" s="1"/>
        <i x="158" s="1"/>
        <i x="93" s="1"/>
        <i x="95" s="1"/>
        <i x="20" s="1"/>
        <i x="191" s="1"/>
        <i x="163" s="1"/>
        <i x="177" s="1"/>
        <i x="130" s="1"/>
        <i x="34" s="1"/>
        <i x="318" s="1"/>
        <i x="39" s="1"/>
        <i x="276" s="1"/>
        <i x="233" s="1"/>
        <i x="17" s="1"/>
        <i x="284" s="1"/>
        <i x="69" s="1"/>
        <i x="198" s="1"/>
        <i x="236" s="1"/>
        <i x="12" s="1"/>
        <i x="125" s="1"/>
        <i x="285" s="1"/>
        <i x="196" s="1"/>
        <i x="215" s="1"/>
        <i x="144" s="1"/>
        <i x="38" s="1"/>
        <i x="41" s="1"/>
        <i x="21" s="1"/>
        <i x="88" s="1"/>
        <i x="322" s="1"/>
        <i x="60" s="1"/>
        <i x="123" s="1"/>
        <i x="13" s="1"/>
        <i x="175" s="1"/>
        <i x="134" s="1"/>
        <i x="237" s="1"/>
        <i x="28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Vertex_2" sourceName="Vertex 2">
  <pivotTables>
    <pivotTable tabId="14" name="TimeSeries"/>
  </pivotTables>
  <data>
    <tabular pivotCacheId="538973127">
      <items count="19">
        <i x="18" s="1"/>
        <i x="17" s="1"/>
        <i x="0" s="1"/>
        <i x="16" s="1"/>
        <i x="15" s="1"/>
        <i x="14" s="1"/>
        <i x="13" s="1"/>
        <i x="12" s="1"/>
        <i x="11" s="1"/>
        <i x="10" s="1"/>
        <i x="9" s="1"/>
        <i x="8" s="1"/>
        <i x="7" s="1"/>
        <i x="6" s="1"/>
        <i x="5" s="1"/>
        <i x="4" s="1"/>
        <i x="3"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Vertex 1" cache="Slicer_Vertex_1" caption="Vertex 1" rowHeight="241300"/>
  <slicer name="Vertex 2" cache="Slicer_Vertex_2" caption="Vertex 2" rowHeight="241300"/>
</slicers>
</file>

<file path=xl/tables/table1.xml><?xml version="1.0" encoding="utf-8"?>
<table xmlns="http://schemas.openxmlformats.org/spreadsheetml/2006/main" id="1" name="Edges" displayName="Edges" ref="A2:AF490" totalsRowShown="0" headerRowDxfId="219" dataDxfId="185">
  <autoFilter ref="A2:AF490"/>
  <tableColumns count="32">
    <tableColumn id="1" name="Vertex 1" dataDxfId="164"/>
    <tableColumn id="2" name="Vertex 2" dataDxfId="162"/>
    <tableColumn id="3" name="Color" dataDxfId="163"/>
    <tableColumn id="4" name="Width" dataDxfId="192"/>
    <tableColumn id="11" name="Style" dataDxfId="191"/>
    <tableColumn id="5" name="Opacity" dataDxfId="190"/>
    <tableColumn id="6" name="Visibility" dataDxfId="189"/>
    <tableColumn id="10" name="Label" dataDxfId="188"/>
    <tableColumn id="12" name="Label Text Color" dataDxfId="187"/>
    <tableColumn id="13" name="Label Font Size" dataDxfId="186"/>
    <tableColumn id="14" name="Reciprocated?" dataDxfId="119"/>
    <tableColumn id="7" name="ID" dataDxfId="160"/>
    <tableColumn id="9" name="Dynamic Filter" dataDxfId="161"/>
    <tableColumn id="8" name="Add Your Own Columns Here" dataDxfId="159"/>
    <tableColumn id="15" name="replyCount" dataDxfId="158"/>
    <tableColumn id="16" name="likeCount" dataDxfId="157"/>
    <tableColumn id="17" name="publishedAt" dataDxfId="156"/>
    <tableColumn id="18" name="text" dataDxfId="155"/>
    <tableColumn id="19" name="isReply" dataDxfId="154"/>
    <tableColumn id="20" name="isReplyTo" dataDxfId="153"/>
    <tableColumn id="21" name="Edge Weight"/>
    <tableColumn id="22" name="Vertex 1 Group" dataDxfId="134">
      <calculatedColumnFormula>REPLACE(INDEX(GroupVertices[Group], MATCH(Edges[[#This Row],[Vertex 1]],GroupVertices[Vertex],0)),1,1,"")</calculatedColumnFormula>
    </tableColumn>
    <tableColumn id="23" name="Vertex 2 Group" dataDxfId="99">
      <calculatedColumnFormula>REPLACE(INDEX(GroupVertices[Group], MATCH(Edges[[#This Row],[Vertex 2]],GroupVertices[Vertex],0)),1,1,"")</calculatedColumnFormula>
    </tableColumn>
    <tableColumn id="24" name="Sentiment List #1: Positive Word Count" dataDxfId="98"/>
    <tableColumn id="25" name="Sentiment List #1: Positive Word Percentage (%)" dataDxfId="97"/>
    <tableColumn id="26" name="Sentiment List #2: Negative Word Count" dataDxfId="96"/>
    <tableColumn id="27" name="Sentiment List #2: Negative Word Percentage (%)" dataDxfId="95"/>
    <tableColumn id="28" name="Sentiment List #3: (Add your own word list) Word Count" dataDxfId="94"/>
    <tableColumn id="29" name="Sentiment List #3: (Add your own word list) Word Percentage (%)" dataDxfId="93"/>
    <tableColumn id="30" name="Non-categorized Word Count" dataDxfId="92"/>
    <tableColumn id="31" name="Non-categorized Word Percentage (%)" dataDxfId="91"/>
    <tableColumn id="32" name="Edge Content Word Count" dataDxfId="9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81" totalsRowShown="0" headerRowDxfId="150" dataDxfId="149">
  <autoFilter ref="A1:G1381"/>
  <tableColumns count="7">
    <tableColumn id="1" name="Word" dataDxfId="118"/>
    <tableColumn id="2" name="Count" dataDxfId="117"/>
    <tableColumn id="3" name="Salience" dataDxfId="116"/>
    <tableColumn id="4" name="Group" dataDxfId="115"/>
    <tableColumn id="5" name="Word on Sentiment List #1: Positive" dataDxfId="114"/>
    <tableColumn id="6" name="Word on Sentiment List #2: Negative" dataDxfId="113"/>
    <tableColumn id="7" name="Word on Sentiment List #3: (Add your own word list)" dataDxfId="11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5" totalsRowShown="0" headerRowDxfId="148" dataDxfId="147">
  <autoFilter ref="A1:L265"/>
  <tableColumns count="12">
    <tableColumn id="1" name="Word 1" dataDxfId="111"/>
    <tableColumn id="2" name="Word 2" dataDxfId="110"/>
    <tableColumn id="3" name="Count" dataDxfId="109"/>
    <tableColumn id="4" name="Salience" dataDxfId="108"/>
    <tableColumn id="5" name="Mutual Information" dataDxfId="107"/>
    <tableColumn id="6" name="Group" dataDxfId="106"/>
    <tableColumn id="7" name="Word1 on Sentiment List #1: Positive" dataDxfId="105"/>
    <tableColumn id="8" name="Word1 on Sentiment List #2: Negative" dataDxfId="104"/>
    <tableColumn id="9" name="Word1 on Sentiment List #3: (Add your own word list)" dataDxfId="103"/>
    <tableColumn id="10" name="Word2 on Sentiment List #1: Positive" dataDxfId="102"/>
    <tableColumn id="11" name="Word2 on Sentiment List #2: Negative" dataDxfId="101"/>
    <tableColumn id="12" name="Word2 on Sentiment List #3: (Add your own word list)" dataDxfId="100"/>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25" totalsRowShown="0" headerRowDxfId="146" dataDxfId="145">
  <autoFilter ref="A2:C25"/>
  <tableColumns count="3">
    <tableColumn id="1" name="Group 1" dataDxfId="71"/>
    <tableColumn id="2" name="Group 2" dataDxfId="70"/>
    <tableColumn id="3" name="Edges" dataDxfId="69"/>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144" dataDxfId="143">
  <autoFilter ref="A1:B7"/>
  <tableColumns count="2">
    <tableColumn id="1" name="Key" dataDxfId="57"/>
    <tableColumn id="2" name="Value" dataDxfId="56"/>
  </tableColumns>
  <tableStyleInfo name="NodeXL Table" showFirstColumn="0" showLastColumn="0" showRowStripes="1" showColumnStripes="0"/>
</table>
</file>

<file path=xl/tables/table15.xml><?xml version="1.0" encoding="utf-8"?>
<table xmlns="http://schemas.openxmlformats.org/spreadsheetml/2006/main" id="17" name="NetworkTopItems_1" displayName="NetworkTopItems_1" ref="A1:V11" totalsRowShown="0" headerRowDxfId="55" dataDxfId="54">
  <autoFilter ref="A1:V11"/>
  <tableColumns count="22">
    <tableColumn id="1" name="Top Words in text in Entire Graph" dataDxfId="53"/>
    <tableColumn id="2" name="Entire Graph Count" dataDxfId="52"/>
    <tableColumn id="3" name="Top Words in text in G1" dataDxfId="51"/>
    <tableColumn id="4" name="G1 Count" dataDxfId="50"/>
    <tableColumn id="5" name="Top Words in text in G2" dataDxfId="49"/>
    <tableColumn id="6" name="G2 Count" dataDxfId="48"/>
    <tableColumn id="7" name="Top Words in text in G3" dataDxfId="47"/>
    <tableColumn id="8" name="G3 Count" dataDxfId="46"/>
    <tableColumn id="9" name="Top Words in text in G4" dataDxfId="45"/>
    <tableColumn id="10" name="G4 Count" dataDxfId="44"/>
    <tableColumn id="11" name="Top Words in text in G5" dataDxfId="43"/>
    <tableColumn id="12" name="G5 Count" dataDxfId="42"/>
    <tableColumn id="13" name="Top Words in text in G6" dataDxfId="41"/>
    <tableColumn id="14" name="G6 Count" dataDxfId="40"/>
    <tableColumn id="15" name="Top Words in text in G7" dataDxfId="39"/>
    <tableColumn id="16" name="G7 Count" dataDxfId="38"/>
    <tableColumn id="17" name="Top Words in text in G8" dataDxfId="37"/>
    <tableColumn id="18" name="G8 Count" dataDxfId="36"/>
    <tableColumn id="19" name="Top Words in text in G9" dataDxfId="35"/>
    <tableColumn id="20" name="G9 Count" dataDxfId="34"/>
    <tableColumn id="21" name="Top Words in text in G10" dataDxfId="33"/>
    <tableColumn id="22" name="G10 Count" dataDxfId="32"/>
  </tableColumns>
  <tableStyleInfo name="NodeXL Table" showFirstColumn="0" showLastColumn="0" showRowStripes="1" showColumnStripes="0"/>
</table>
</file>

<file path=xl/tables/table16.xml><?xml version="1.0" encoding="utf-8"?>
<table xmlns="http://schemas.openxmlformats.org/spreadsheetml/2006/main" id="18" name="NetworkTopItems_2" displayName="NetworkTopItems_2" ref="A14:V24" totalsRowShown="0" headerRowDxfId="30" dataDxfId="29">
  <autoFilter ref="A14:V24"/>
  <tableColumns count="22">
    <tableColumn id="1" name="Top Word Pairs in text in Entire Graph" dataDxfId="28"/>
    <tableColumn id="2" name="Entire Graph Count" dataDxfId="27"/>
    <tableColumn id="3" name="Top Word Pairs in text in G1" dataDxfId="26"/>
    <tableColumn id="4" name="G1 Count" dataDxfId="25"/>
    <tableColumn id="5" name="Top Word Pairs in text in G2" dataDxfId="24"/>
    <tableColumn id="6" name="G2 Count" dataDxfId="23"/>
    <tableColumn id="7" name="Top Word Pairs in text in G3" dataDxfId="22"/>
    <tableColumn id="8" name="G3 Count" dataDxfId="21"/>
    <tableColumn id="9" name="Top Word Pairs in text in G4" dataDxfId="20"/>
    <tableColumn id="10" name="G4 Count" dataDxfId="19"/>
    <tableColumn id="11" name="Top Word Pairs in text in G5" dataDxfId="18"/>
    <tableColumn id="12" name="G5 Count" dataDxfId="17"/>
    <tableColumn id="13" name="Top Word Pairs in text in G6" dataDxfId="16"/>
    <tableColumn id="14" name="G6 Count" dataDxfId="15"/>
    <tableColumn id="15" name="Top Word Pairs in text in G7" dataDxfId="14"/>
    <tableColumn id="16" name="G7 Count" dataDxfId="13"/>
    <tableColumn id="17" name="Top Word Pairs in text in G8" dataDxfId="12"/>
    <tableColumn id="18" name="G8 Count" dataDxfId="11"/>
    <tableColumn id="19" name="Top Word Pairs in text in G9" dataDxfId="10"/>
    <tableColumn id="20" name="G9 Count" dataDxfId="9"/>
    <tableColumn id="21" name="Top Word Pairs in text in G10" dataDxfId="8"/>
    <tableColumn id="22" name="G10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S338" totalsRowShown="0" headerRowDxfId="218" dataDxfId="165">
  <autoFilter ref="A2:AS338"/>
  <tableColumns count="45">
    <tableColumn id="1" name="Vertex" dataDxfId="184"/>
    <tableColumn id="2" name="Color" dataDxfId="183"/>
    <tableColumn id="5" name="Shape" dataDxfId="182"/>
    <tableColumn id="6" name="Size" dataDxfId="181"/>
    <tableColumn id="4" name="Opacity" dataDxfId="180"/>
    <tableColumn id="7" name="Image File" dataDxfId="179"/>
    <tableColumn id="3" name="Visibility" dataDxfId="178"/>
    <tableColumn id="10" name="Label" dataDxfId="177"/>
    <tableColumn id="16" name="Label Fill Color" dataDxfId="176"/>
    <tableColumn id="9" name="Label Position" dataDxfId="175"/>
    <tableColumn id="8" name="Tooltip" dataDxfId="174"/>
    <tableColumn id="18" name="Layout Order" dataDxfId="173"/>
    <tableColumn id="13" name="X" dataDxfId="172"/>
    <tableColumn id="14" name="Y" dataDxfId="171"/>
    <tableColumn id="12" name="Locked?" dataDxfId="170"/>
    <tableColumn id="19" name="Polar R" dataDxfId="169"/>
    <tableColumn id="20" name="Polar Angle" dataDxfId="168"/>
    <tableColumn id="21" name="Degree" dataDxfId="64"/>
    <tableColumn id="22" name="In-Degree" dataDxfId="63"/>
    <tableColumn id="23" name="Out-Degree" dataDxfId="61"/>
    <tableColumn id="24" name="Betweenness Centrality" dataDxfId="62"/>
    <tableColumn id="25" name="Closeness Centrality" dataDxfId="66"/>
    <tableColumn id="26" name="Eigenvector Centrality" dataDxfId="65"/>
    <tableColumn id="15" name="PageRank" dataDxfId="60"/>
    <tableColumn id="27" name="Clustering Coefficient" dataDxfId="58"/>
    <tableColumn id="29" name="Reciprocated Vertex Pair Ratio" dataDxfId="59"/>
    <tableColumn id="11" name="ID" dataDxfId="167"/>
    <tableColumn id="28" name="Dynamic Filter" dataDxfId="166"/>
    <tableColumn id="17" name="Add Your Own Columns Here" dataDxfId="152"/>
    <tableColumn id="30" name="authorChannelId" dataDxfId="151"/>
    <tableColumn id="31" name="authorChannelUrl" dataDxfId="135"/>
    <tableColumn id="32" name="Vertex Group" dataDxfId="89">
      <calculatedColumnFormula>REPLACE(INDEX(GroupVertices[Group], MATCH(Vertices[[#This Row],[Vertex]],GroupVertices[Vertex],0)),1,1,"")</calculatedColumnFormula>
    </tableColumn>
    <tableColumn id="33" name="Sentiment List #1: Positive Word Count" dataDxfId="88"/>
    <tableColumn id="34" name="Sentiment List #1: Positive Word Percentage (%)" dataDxfId="87"/>
    <tableColumn id="35" name="Sentiment List #2: Negative Word Count" dataDxfId="86"/>
    <tableColumn id="36" name="Sentiment List #2: Negative Word Percentage (%)" dataDxfId="85"/>
    <tableColumn id="37" name="Sentiment List #3: (Add your own word list) Word Count" dataDxfId="84"/>
    <tableColumn id="38" name="Sentiment List #3: (Add your own word list) Word Percentage (%)" dataDxfId="83"/>
    <tableColumn id="39" name="Non-categorized Word Count" dataDxfId="82"/>
    <tableColumn id="40" name="Non-categorized Word Percentage (%)" dataDxfId="81"/>
    <tableColumn id="41" name="Vertex Content Word Count" dataDxfId="4"/>
    <tableColumn id="42" name="Top Words in text by Count" dataDxfId="3"/>
    <tableColumn id="43" name="Top Words in text by Salience" dataDxfId="2"/>
    <tableColumn id="44" name="Top Word Pairs in text by Count" dataDxfId="1"/>
    <tableColumn id="45" name="Top Word Pairs in tex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14" totalsRowShown="0" headerRowDxfId="217">
  <autoFilter ref="A2:AI14"/>
  <tableColumns count="35">
    <tableColumn id="1" name="Group" dataDxfId="142"/>
    <tableColumn id="2" name="Vertex Color" dataDxfId="141"/>
    <tableColumn id="3" name="Vertex Shape" dataDxfId="139"/>
    <tableColumn id="22" name="Visibility" dataDxfId="140"/>
    <tableColumn id="4" name="Collapsed?"/>
    <tableColumn id="18" name="Label" dataDxfId="216"/>
    <tableColumn id="20" name="Collapsed X"/>
    <tableColumn id="21" name="Collapsed Y"/>
    <tableColumn id="6" name="ID" dataDxfId="215"/>
    <tableColumn id="19" name="Collapsed Properties" dataDxfId="133"/>
    <tableColumn id="5" name="Vertices" dataDxfId="132"/>
    <tableColumn id="7" name="Unique Edges" dataDxfId="131"/>
    <tableColumn id="8" name="Edges With Duplicates" dataDxfId="130"/>
    <tableColumn id="9" name="Total Edges" dataDxfId="129"/>
    <tableColumn id="10" name="Self-Loops" dataDxfId="128"/>
    <tableColumn id="24" name="Reciprocated Vertex Pair Ratio" dataDxfId="127"/>
    <tableColumn id="25" name="Reciprocated Edge Ratio" dataDxfId="126"/>
    <tableColumn id="11" name="Connected Components" dataDxfId="125"/>
    <tableColumn id="12" name="Single-Vertex Connected Components" dataDxfId="124"/>
    <tableColumn id="13" name="Maximum Vertices in a Connected Component" dataDxfId="123"/>
    <tableColumn id="14" name="Maximum Edges in a Connected Component" dataDxfId="122"/>
    <tableColumn id="15" name="Maximum Geodesic Distance (Diameter)" dataDxfId="121"/>
    <tableColumn id="16" name="Average Geodesic Distance" dataDxfId="120"/>
    <tableColumn id="17" name="Graph Density" dataDxfId="80"/>
    <tableColumn id="23" name="Sentiment List #1: Positive Word Count" dataDxfId="79"/>
    <tableColumn id="26" name="Sentiment List #1: Positive Word Percentage (%)" dataDxfId="78"/>
    <tableColumn id="27" name="Sentiment List #2: Negative Word Count" dataDxfId="77"/>
    <tableColumn id="28" name="Sentiment List #2: Negative Word Percentage (%)" dataDxfId="76"/>
    <tableColumn id="29" name="Sentiment List #3: (Add your own word list) Word Count" dataDxfId="75"/>
    <tableColumn id="30" name="Sentiment List #3: (Add your own word list) Word Percentage (%)" dataDxfId="74"/>
    <tableColumn id="31" name="Non-categorized Word Count" dataDxfId="73"/>
    <tableColumn id="32" name="Non-categorized Word Percentage (%)" dataDxfId="72"/>
    <tableColumn id="33" name="Group Content Word Count" dataDxfId="31"/>
    <tableColumn id="34" name="Top Words in text" dataDxfId="6"/>
    <tableColumn id="35" name="Top Word Pairs in tex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7" totalsRowShown="0" headerRowDxfId="214" dataDxfId="213">
  <autoFilter ref="A1:C337"/>
  <tableColumns count="3">
    <tableColumn id="1" name="Group" dataDxfId="138"/>
    <tableColumn id="2" name="Vertex" dataDxfId="137"/>
    <tableColumn id="3" name="Vertex ID" dataDxfId="1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68"/>
    <tableColumn id="2" name="Value" dataDxfId="6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12"/>
    <tableColumn id="2" name="Degree Frequency" dataDxfId="211">
      <calculatedColumnFormula>COUNTIF(Vertices[Degree], "&gt;= " &amp; D2) - COUNTIF(Vertices[Degree], "&gt;=" &amp; D3)</calculatedColumnFormula>
    </tableColumn>
    <tableColumn id="3" name="In-Degree Bin" dataDxfId="210"/>
    <tableColumn id="4" name="In-Degree Frequency" dataDxfId="209">
      <calculatedColumnFormula>COUNTIF(Vertices[In-Degree], "&gt;= " &amp; F2) - COUNTIF(Vertices[In-Degree], "&gt;=" &amp; F3)</calculatedColumnFormula>
    </tableColumn>
    <tableColumn id="5" name="Out-Degree Bin" dataDxfId="208"/>
    <tableColumn id="6" name="Out-Degree Frequency" dataDxfId="207">
      <calculatedColumnFormula>COUNTIF(Vertices[Out-Degree], "&gt;= " &amp; H2) - COUNTIF(Vertices[Out-Degree], "&gt;=" &amp; H3)</calculatedColumnFormula>
    </tableColumn>
    <tableColumn id="7" name="Betweenness Centrality Bin" dataDxfId="206"/>
    <tableColumn id="8" name="Betweenness Centrality Frequency" dataDxfId="205">
      <calculatedColumnFormula>COUNTIF(Vertices[Betweenness Centrality], "&gt;= " &amp; J2) - COUNTIF(Vertices[Betweenness Centrality], "&gt;=" &amp; J3)</calculatedColumnFormula>
    </tableColumn>
    <tableColumn id="9" name="Closeness Centrality Bin" dataDxfId="204"/>
    <tableColumn id="10" name="Closeness Centrality Frequency" dataDxfId="203">
      <calculatedColumnFormula>COUNTIF(Vertices[Closeness Centrality], "&gt;= " &amp; L2) - COUNTIF(Vertices[Closeness Centrality], "&gt;=" &amp; L3)</calculatedColumnFormula>
    </tableColumn>
    <tableColumn id="11" name="Eigenvector Centrality Bin" dataDxfId="202"/>
    <tableColumn id="12" name="Eigenvector Centrality Frequency" dataDxfId="201">
      <calculatedColumnFormula>COUNTIF(Vertices[Eigenvector Centrality], "&gt;= " &amp; N2) - COUNTIF(Vertices[Eigenvector Centrality], "&gt;=" &amp; N3)</calculatedColumnFormula>
    </tableColumn>
    <tableColumn id="18" name="PageRank Bin" dataDxfId="200"/>
    <tableColumn id="17" name="PageRank Frequency" dataDxfId="199">
      <calculatedColumnFormula>COUNTIF(Vertices[Eigenvector Centrality], "&gt;= " &amp; P2) - COUNTIF(Vertices[Eigenvector Centrality], "&gt;=" &amp; P3)</calculatedColumnFormula>
    </tableColumn>
    <tableColumn id="13" name="Clustering Coefficient Bin" dataDxfId="198"/>
    <tableColumn id="14" name="Clustering Coefficient Frequency" dataDxfId="197">
      <calculatedColumnFormula>COUNTIF(Vertices[Clustering Coefficient], "&gt;= " &amp; R2) - COUNTIF(Vertices[Clustering Coefficient], "&gt;=" &amp; R3)</calculatedColumnFormula>
    </tableColumn>
    <tableColumn id="15" name="Dynamic Filter Bin" dataDxfId="196"/>
    <tableColumn id="16" name="Dynamic Filter Frequency" dataDxfId="19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3" totalsRowShown="0" headerRowDxfId="194">
  <autoFilter ref="J1:K23"/>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table" Target="../tables/table16.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youtube.com/channel/UCSLgJHJXjsrclsOwc0wxg0w" TargetMode="External" /><Relationship Id="rId2" Type="http://schemas.openxmlformats.org/officeDocument/2006/relationships/hyperlink" Target="http://www.youtube.com/channel/UC-xo4E5unTLL0vZgWU1r4AQ" TargetMode="External" /><Relationship Id="rId3" Type="http://schemas.openxmlformats.org/officeDocument/2006/relationships/hyperlink" Target="http://www.youtube.com/channel/UCq-5rSVrqrldQrsC1Ec9i2g" TargetMode="External" /><Relationship Id="rId4" Type="http://schemas.openxmlformats.org/officeDocument/2006/relationships/hyperlink" Target="http://www.youtube.com/channel/UCdFRZWk_0AH8xteTl_PghTg" TargetMode="External" /><Relationship Id="rId5" Type="http://schemas.openxmlformats.org/officeDocument/2006/relationships/hyperlink" Target="http://www.youtube.com/channel/UC0g2sWrmHNo0OfJfLqY-_ZQ" TargetMode="External" /><Relationship Id="rId6" Type="http://schemas.openxmlformats.org/officeDocument/2006/relationships/hyperlink" Target="http://www.youtube.com/channel/UCmZiXelUcA2UFIGMLMD0ZkA" TargetMode="External" /><Relationship Id="rId7" Type="http://schemas.openxmlformats.org/officeDocument/2006/relationships/hyperlink" Target="http://www.youtube.com/channel/UCxJxernZ1l51Mw8cJYJevFw" TargetMode="External" /><Relationship Id="rId8" Type="http://schemas.openxmlformats.org/officeDocument/2006/relationships/hyperlink" Target="http://www.youtube.com/channel/UCjz9CCl1iTxmGe1OUnlTZlg" TargetMode="External" /><Relationship Id="rId9" Type="http://schemas.openxmlformats.org/officeDocument/2006/relationships/hyperlink" Target="http://www.youtube.com/channel/UCdltSbWm9lJIhMfl8FmGG5Q" TargetMode="External" /><Relationship Id="rId10" Type="http://schemas.openxmlformats.org/officeDocument/2006/relationships/hyperlink" Target="http://www.youtube.com/channel/UCRtq4i56vn5UYRK8kJolQEg" TargetMode="External" /><Relationship Id="rId11" Type="http://schemas.openxmlformats.org/officeDocument/2006/relationships/hyperlink" Target="http://www.youtube.com/channel/UCZCKSdOmcCvKpjKGwtBX_Mg" TargetMode="External" /><Relationship Id="rId12" Type="http://schemas.openxmlformats.org/officeDocument/2006/relationships/hyperlink" Target="http://www.youtube.com/channel/UCMZmRotvr03iokIMtRNN_LQ" TargetMode="External" /><Relationship Id="rId13" Type="http://schemas.openxmlformats.org/officeDocument/2006/relationships/hyperlink" Target="http://www.youtube.com/channel/UC8qjAvcHT8xZjRuF_dEppxg" TargetMode="External" /><Relationship Id="rId14" Type="http://schemas.openxmlformats.org/officeDocument/2006/relationships/hyperlink" Target="http://www.youtube.com/channel/UCVNggqNBF0HaVwd5E7T8_ZA" TargetMode="External" /><Relationship Id="rId15" Type="http://schemas.openxmlformats.org/officeDocument/2006/relationships/hyperlink" Target="http://www.youtube.com/channel/UCimfVl0WVt0SWcuZzGZYGHg" TargetMode="External" /><Relationship Id="rId16" Type="http://schemas.openxmlformats.org/officeDocument/2006/relationships/hyperlink" Target="http://www.youtube.com/channel/UCZWg-VX1eOHs72CCWpCexlw" TargetMode="External" /><Relationship Id="rId17" Type="http://schemas.openxmlformats.org/officeDocument/2006/relationships/hyperlink" Target="http://www.youtube.com/channel/UCwL52shzZRASohoEnikQ5iQ" TargetMode="External" /><Relationship Id="rId18" Type="http://schemas.openxmlformats.org/officeDocument/2006/relationships/hyperlink" Target="http://www.youtube.com/channel/UCgcSVCbb0MalGJggkuKeM0w" TargetMode="External" /><Relationship Id="rId19" Type="http://schemas.openxmlformats.org/officeDocument/2006/relationships/hyperlink" Target="http://www.youtube.com/channel/UC5dX3a36fPBvAdBBP7AhVHA" TargetMode="External" /><Relationship Id="rId20" Type="http://schemas.openxmlformats.org/officeDocument/2006/relationships/hyperlink" Target="http://www.youtube.com/channel/UCx68UmxU6JKU1HE4fl10mqg" TargetMode="External" /><Relationship Id="rId21" Type="http://schemas.openxmlformats.org/officeDocument/2006/relationships/hyperlink" Target="http://www.youtube.com/channel/UCZhjm8ANz5r1Had1Bs-vxOA" TargetMode="External" /><Relationship Id="rId22" Type="http://schemas.openxmlformats.org/officeDocument/2006/relationships/hyperlink" Target="http://www.youtube.com/channel/UCkAhBu07qkxhpop1KWT7LKQ" TargetMode="External" /><Relationship Id="rId23" Type="http://schemas.openxmlformats.org/officeDocument/2006/relationships/hyperlink" Target="http://www.youtube.com/channel/UCuFULeJfx--SkAE3EOYSHFg" TargetMode="External" /><Relationship Id="rId24" Type="http://schemas.openxmlformats.org/officeDocument/2006/relationships/hyperlink" Target="http://www.youtube.com/channel/UCU9I36rHcxzA10I5uQCav7Q" TargetMode="External" /><Relationship Id="rId25" Type="http://schemas.openxmlformats.org/officeDocument/2006/relationships/hyperlink" Target="http://www.youtube.com/channel/UCAZ9QCr8x4tJzY28V3nNZPA" TargetMode="External" /><Relationship Id="rId26" Type="http://schemas.openxmlformats.org/officeDocument/2006/relationships/hyperlink" Target="http://www.youtube.com/channel/UCY6KIyubYVIouNRwwHzJsoA" TargetMode="External" /><Relationship Id="rId27" Type="http://schemas.openxmlformats.org/officeDocument/2006/relationships/hyperlink" Target="http://www.youtube.com/channel/UCVLKCfdA9325eztCzgg7vlg" TargetMode="External" /><Relationship Id="rId28" Type="http://schemas.openxmlformats.org/officeDocument/2006/relationships/hyperlink" Target="http://www.youtube.com/channel/UCyVhBPlAU2vPVMwyy24fU1g" TargetMode="External" /><Relationship Id="rId29" Type="http://schemas.openxmlformats.org/officeDocument/2006/relationships/hyperlink" Target="http://www.youtube.com/channel/UCvjrsYcir9kGckg3PdOkI_w" TargetMode="External" /><Relationship Id="rId30" Type="http://schemas.openxmlformats.org/officeDocument/2006/relationships/hyperlink" Target="http://www.youtube.com/channel/UCF2xX0Jt59iinCHRA0lsU6Q" TargetMode="External" /><Relationship Id="rId31" Type="http://schemas.openxmlformats.org/officeDocument/2006/relationships/hyperlink" Target="http://www.youtube.com/channel/UCKhhUAyaQUs5enJktUrcR-A" TargetMode="External" /><Relationship Id="rId32" Type="http://schemas.openxmlformats.org/officeDocument/2006/relationships/hyperlink" Target="http://www.youtube.com/channel/UC8SEr2exDhoViCH1TOcGTnw" TargetMode="External" /><Relationship Id="rId33" Type="http://schemas.openxmlformats.org/officeDocument/2006/relationships/hyperlink" Target="http://www.youtube.com/channel/UCnxrG1IqO0A_g3W00m__S0A" TargetMode="External" /><Relationship Id="rId34" Type="http://schemas.openxmlformats.org/officeDocument/2006/relationships/hyperlink" Target="http://www.youtube.com/channel/UC71GWfHLygA6wfNmJWrxBLw" TargetMode="External" /><Relationship Id="rId35" Type="http://schemas.openxmlformats.org/officeDocument/2006/relationships/hyperlink" Target="http://www.youtube.com/channel/UC6H8xYRD5QuQNcGkobR1K6A" TargetMode="External" /><Relationship Id="rId36" Type="http://schemas.openxmlformats.org/officeDocument/2006/relationships/hyperlink" Target="http://www.youtube.com/channel/UCB4qx6aknMONopsjwL6W38Q" TargetMode="External" /><Relationship Id="rId37" Type="http://schemas.openxmlformats.org/officeDocument/2006/relationships/hyperlink" Target="http://www.youtube.com/channel/UCpqqRVKt-ZVet0_yyj-66rQ" TargetMode="External" /><Relationship Id="rId38" Type="http://schemas.openxmlformats.org/officeDocument/2006/relationships/hyperlink" Target="http://www.youtube.com/channel/UCZVQBF2Qb6o_nY6lK7x3HOA" TargetMode="External" /><Relationship Id="rId39" Type="http://schemas.openxmlformats.org/officeDocument/2006/relationships/hyperlink" Target="http://www.youtube.com/channel/UCA3yny9R2owA5nfWuzi0oXw" TargetMode="External" /><Relationship Id="rId40" Type="http://schemas.openxmlformats.org/officeDocument/2006/relationships/hyperlink" Target="http://www.youtube.com/channel/UC1gn0WQ7hdUVoSvG2xnINEQ" TargetMode="External" /><Relationship Id="rId41" Type="http://schemas.openxmlformats.org/officeDocument/2006/relationships/hyperlink" Target="http://www.youtube.com/channel/UCHbkFnLRFtHAo33c7BhmhsQ" TargetMode="External" /><Relationship Id="rId42" Type="http://schemas.openxmlformats.org/officeDocument/2006/relationships/hyperlink" Target="http://www.youtube.com/channel/UCBL1yXa-8Q3PVpNyS80DkeQ" TargetMode="External" /><Relationship Id="rId43" Type="http://schemas.openxmlformats.org/officeDocument/2006/relationships/hyperlink" Target="http://www.youtube.com/channel/UCOnHdFlBWvRl_o-sgFXVYOw" TargetMode="External" /><Relationship Id="rId44" Type="http://schemas.openxmlformats.org/officeDocument/2006/relationships/hyperlink" Target="http://www.youtube.com/channel/UCZUOkn4H_cviVOtuzw10PpA" TargetMode="External" /><Relationship Id="rId45" Type="http://schemas.openxmlformats.org/officeDocument/2006/relationships/hyperlink" Target="http://www.youtube.com/channel/UCXTQpyzqA75bmnmNcnRdA1Q" TargetMode="External" /><Relationship Id="rId46" Type="http://schemas.openxmlformats.org/officeDocument/2006/relationships/hyperlink" Target="http://www.youtube.com/channel/UCtIqDrquj5kLCIwxV9702dQ" TargetMode="External" /><Relationship Id="rId47" Type="http://schemas.openxmlformats.org/officeDocument/2006/relationships/hyperlink" Target="http://www.youtube.com/channel/UCTXeu2cDZUoKtMW7DNfS8-g" TargetMode="External" /><Relationship Id="rId48" Type="http://schemas.openxmlformats.org/officeDocument/2006/relationships/hyperlink" Target="http://www.youtube.com/channel/UCjzooJF75PHimiQo2pxwkVw" TargetMode="External" /><Relationship Id="rId49" Type="http://schemas.openxmlformats.org/officeDocument/2006/relationships/hyperlink" Target="http://www.youtube.com/channel/UCMMcwauwTAQyw0GUUhLBqSg" TargetMode="External" /><Relationship Id="rId50" Type="http://schemas.openxmlformats.org/officeDocument/2006/relationships/hyperlink" Target="http://www.youtube.com/channel/UCycWPjDGZnt381HX5ghKYFQ" TargetMode="External" /><Relationship Id="rId51" Type="http://schemas.openxmlformats.org/officeDocument/2006/relationships/hyperlink" Target="http://www.youtube.com/channel/UCd6VYGFkZ3mFLPAyJwwTjMg" TargetMode="External" /><Relationship Id="rId52" Type="http://schemas.openxmlformats.org/officeDocument/2006/relationships/hyperlink" Target="http://www.youtube.com/channel/UCpBKCnFHDMEB_LLau0fxjKg" TargetMode="External" /><Relationship Id="rId53" Type="http://schemas.openxmlformats.org/officeDocument/2006/relationships/hyperlink" Target="http://www.youtube.com/channel/UCRpamvKjfym8ETggyULC6Jw" TargetMode="External" /><Relationship Id="rId54" Type="http://schemas.openxmlformats.org/officeDocument/2006/relationships/hyperlink" Target="http://www.youtube.com/channel/UCxq2E0zegPLF0voBqHlVyMQ" TargetMode="External" /><Relationship Id="rId55" Type="http://schemas.openxmlformats.org/officeDocument/2006/relationships/hyperlink" Target="http://www.youtube.com/channel/UC8PFjbcgC0E47I6aAmx4ewg" TargetMode="External" /><Relationship Id="rId56" Type="http://schemas.openxmlformats.org/officeDocument/2006/relationships/hyperlink" Target="http://www.youtube.com/channel/UCPegqTRcpYN2jYe3r2xSIow" TargetMode="External" /><Relationship Id="rId57" Type="http://schemas.openxmlformats.org/officeDocument/2006/relationships/hyperlink" Target="http://www.youtube.com/channel/UCqzDy3oVUSbD_TH_z7eeUIQ" TargetMode="External" /><Relationship Id="rId58" Type="http://schemas.openxmlformats.org/officeDocument/2006/relationships/hyperlink" Target="http://www.youtube.com/channel/UCWhebpSUmDB59CUSsipsAHA" TargetMode="External" /><Relationship Id="rId59" Type="http://schemas.openxmlformats.org/officeDocument/2006/relationships/hyperlink" Target="http://www.youtube.com/channel/UCcjsNvQ5ybOhrxX4TQ35vtg" TargetMode="External" /><Relationship Id="rId60" Type="http://schemas.openxmlformats.org/officeDocument/2006/relationships/hyperlink" Target="http://www.youtube.com/channel/UCzNGnhHx4GloytmXQxoi9LQ" TargetMode="External" /><Relationship Id="rId61" Type="http://schemas.openxmlformats.org/officeDocument/2006/relationships/hyperlink" Target="http://www.youtube.com/channel/UCTKClOWRmfua8LzwcClBsHQ" TargetMode="External" /><Relationship Id="rId62" Type="http://schemas.openxmlformats.org/officeDocument/2006/relationships/hyperlink" Target="http://www.youtube.com/channel/UC1eq3Q7iHondQ1CFNbNtOcw" TargetMode="External" /><Relationship Id="rId63" Type="http://schemas.openxmlformats.org/officeDocument/2006/relationships/hyperlink" Target="http://www.youtube.com/channel/UCwqjRTk9ErnOhEoHVbUj8qQ" TargetMode="External" /><Relationship Id="rId64" Type="http://schemas.openxmlformats.org/officeDocument/2006/relationships/hyperlink" Target="http://www.youtube.com/channel/UCS3kJcJij9JogEyHBlHLwfg" TargetMode="External" /><Relationship Id="rId65" Type="http://schemas.openxmlformats.org/officeDocument/2006/relationships/hyperlink" Target="http://www.youtube.com/channel/UC1RFEg9OTTkrdsrvJwn0SCw" TargetMode="External" /><Relationship Id="rId66" Type="http://schemas.openxmlformats.org/officeDocument/2006/relationships/hyperlink" Target="http://www.youtube.com/channel/UCs3P7y7CS0yF7RpLONNwWUw" TargetMode="External" /><Relationship Id="rId67" Type="http://schemas.openxmlformats.org/officeDocument/2006/relationships/hyperlink" Target="http://www.youtube.com/channel/UC0Dz0Z2yd3Jk9madzcmf4EQ" TargetMode="External" /><Relationship Id="rId68" Type="http://schemas.openxmlformats.org/officeDocument/2006/relationships/hyperlink" Target="http://www.youtube.com/channel/UCq4VnrOhYuN2IdwITTdQkDw" TargetMode="External" /><Relationship Id="rId69" Type="http://schemas.openxmlformats.org/officeDocument/2006/relationships/hyperlink" Target="http://www.youtube.com/channel/UC3Z92jD5KxL5ll7cW9eR94Q" TargetMode="External" /><Relationship Id="rId70" Type="http://schemas.openxmlformats.org/officeDocument/2006/relationships/hyperlink" Target="http://www.youtube.com/channel/UCKdZVIR5_xlawOW-gFludbA" TargetMode="External" /><Relationship Id="rId71" Type="http://schemas.openxmlformats.org/officeDocument/2006/relationships/hyperlink" Target="http://www.youtube.com/channel/UCoppdEzz15CEiXMiO5idh7A" TargetMode="External" /><Relationship Id="rId72" Type="http://schemas.openxmlformats.org/officeDocument/2006/relationships/hyperlink" Target="http://www.youtube.com/channel/UCCoIMMcJ4llQn9jwl7efsZA" TargetMode="External" /><Relationship Id="rId73" Type="http://schemas.openxmlformats.org/officeDocument/2006/relationships/hyperlink" Target="http://www.youtube.com/channel/UCFufvdhbQ9oOSsEpp9de5SQ" TargetMode="External" /><Relationship Id="rId74" Type="http://schemas.openxmlformats.org/officeDocument/2006/relationships/hyperlink" Target="http://www.youtube.com/channel/UC9A52USZMcDhwqdOsHJBLdA" TargetMode="External" /><Relationship Id="rId75" Type="http://schemas.openxmlformats.org/officeDocument/2006/relationships/hyperlink" Target="http://www.youtube.com/channel/UCVmJY1uho-bA_lofr8djVJA" TargetMode="External" /><Relationship Id="rId76" Type="http://schemas.openxmlformats.org/officeDocument/2006/relationships/hyperlink" Target="http://www.youtube.com/channel/UCJkq6kQK2Xwng9aROec3P5Q" TargetMode="External" /><Relationship Id="rId77" Type="http://schemas.openxmlformats.org/officeDocument/2006/relationships/hyperlink" Target="http://www.youtube.com/channel/UCvEQYyis-vvepurg0Nbys_Q" TargetMode="External" /><Relationship Id="rId78" Type="http://schemas.openxmlformats.org/officeDocument/2006/relationships/hyperlink" Target="http://www.youtube.com/channel/UChcsUKOjIQn3EN-ixotwjNQ" TargetMode="External" /><Relationship Id="rId79" Type="http://schemas.openxmlformats.org/officeDocument/2006/relationships/hyperlink" Target="http://www.youtube.com/channel/UCUNy-W4ExRBhmCbCR9dB97A" TargetMode="External" /><Relationship Id="rId80" Type="http://schemas.openxmlformats.org/officeDocument/2006/relationships/hyperlink" Target="http://www.youtube.com/channel/UCV7dUT5Zv3ymhtQKEIkKbhg" TargetMode="External" /><Relationship Id="rId81" Type="http://schemas.openxmlformats.org/officeDocument/2006/relationships/hyperlink" Target="http://www.youtube.com/channel/UC_6DgXMGiqWvMAc3BNqkAvA" TargetMode="External" /><Relationship Id="rId82" Type="http://schemas.openxmlformats.org/officeDocument/2006/relationships/hyperlink" Target="http://www.youtube.com/channel/UCAwS---SMb4W58j0U6MscFw" TargetMode="External" /><Relationship Id="rId83" Type="http://schemas.openxmlformats.org/officeDocument/2006/relationships/hyperlink" Target="http://www.youtube.com/channel/UCnBCrWFGwSo0iw57PmtgXOQ" TargetMode="External" /><Relationship Id="rId84" Type="http://schemas.openxmlformats.org/officeDocument/2006/relationships/hyperlink" Target="http://www.youtube.com/channel/UCQeHyoOmC4fF7wKK0qbbwWw" TargetMode="External" /><Relationship Id="rId85" Type="http://schemas.openxmlformats.org/officeDocument/2006/relationships/hyperlink" Target="http://www.youtube.com/channel/UCmXeLhU-jhO_904i5g-3rYQ" TargetMode="External" /><Relationship Id="rId86" Type="http://schemas.openxmlformats.org/officeDocument/2006/relationships/hyperlink" Target="http://www.youtube.com/channel/UC8uVo-4Qkswfhh1JnIDHU1A" TargetMode="External" /><Relationship Id="rId87" Type="http://schemas.openxmlformats.org/officeDocument/2006/relationships/hyperlink" Target="http://www.youtube.com/channel/UCzGAjyMHa46G5irNmSYkoww" TargetMode="External" /><Relationship Id="rId88" Type="http://schemas.openxmlformats.org/officeDocument/2006/relationships/hyperlink" Target="http://www.youtube.com/channel/UCSTY_QywABvaN4FXATnRIXA" TargetMode="External" /><Relationship Id="rId89" Type="http://schemas.openxmlformats.org/officeDocument/2006/relationships/hyperlink" Target="http://www.youtube.com/channel/UCPrGDitzcCE-AIYo3ePy-Qg" TargetMode="External" /><Relationship Id="rId90" Type="http://schemas.openxmlformats.org/officeDocument/2006/relationships/hyperlink" Target="http://www.youtube.com/channel/UC1SiIVeKEpTKK_Amm_F3x9w" TargetMode="External" /><Relationship Id="rId91" Type="http://schemas.openxmlformats.org/officeDocument/2006/relationships/hyperlink" Target="http://www.youtube.com/channel/UCEYbT6ad_ujYYDu6E1ev3Zw" TargetMode="External" /><Relationship Id="rId92" Type="http://schemas.openxmlformats.org/officeDocument/2006/relationships/hyperlink" Target="http://www.youtube.com/channel/UCc96p0qymoYTTv0clM3w4Yg" TargetMode="External" /><Relationship Id="rId93" Type="http://schemas.openxmlformats.org/officeDocument/2006/relationships/hyperlink" Target="http://www.youtube.com/channel/UCViUti-gCVt-mzdDCR5bfDA" TargetMode="External" /><Relationship Id="rId94" Type="http://schemas.openxmlformats.org/officeDocument/2006/relationships/hyperlink" Target="http://www.youtube.com/channel/UCCicWyaGhArRdcW_NgvVrAw" TargetMode="External" /><Relationship Id="rId95" Type="http://schemas.openxmlformats.org/officeDocument/2006/relationships/hyperlink" Target="http://www.youtube.com/channel/UCwAQe7QX61bTdOycRtPLv0Q" TargetMode="External" /><Relationship Id="rId96" Type="http://schemas.openxmlformats.org/officeDocument/2006/relationships/hyperlink" Target="http://www.youtube.com/channel/UCxlr2X_1Kf3efsrMWTU0XGw" TargetMode="External" /><Relationship Id="rId97" Type="http://schemas.openxmlformats.org/officeDocument/2006/relationships/hyperlink" Target="http://www.youtube.com/channel/UCD7z5qCfaEUzzE9XroaV_ew" TargetMode="External" /><Relationship Id="rId98" Type="http://schemas.openxmlformats.org/officeDocument/2006/relationships/hyperlink" Target="http://www.youtube.com/channel/UCzOfJgHp5LlnvNR4gQllD-w" TargetMode="External" /><Relationship Id="rId99" Type="http://schemas.openxmlformats.org/officeDocument/2006/relationships/hyperlink" Target="http://www.youtube.com/channel/UCKgK_4vy5F___TN3PkqCBTA" TargetMode="External" /><Relationship Id="rId100" Type="http://schemas.openxmlformats.org/officeDocument/2006/relationships/hyperlink" Target="http://www.youtube.com/channel/UCalKrFmeBM-gF2su6yGVEfA" TargetMode="External" /><Relationship Id="rId101" Type="http://schemas.openxmlformats.org/officeDocument/2006/relationships/hyperlink" Target="http://www.youtube.com/channel/UC8arHXt-X0QMxaO3HBnMShQ" TargetMode="External" /><Relationship Id="rId102" Type="http://schemas.openxmlformats.org/officeDocument/2006/relationships/hyperlink" Target="http://www.youtube.com/channel/UCQ6uCr5xhqJYoPqMsNUl8dQ" TargetMode="External" /><Relationship Id="rId103" Type="http://schemas.openxmlformats.org/officeDocument/2006/relationships/hyperlink" Target="http://www.youtube.com/channel/UCpgmN2y1t17F3EckpZk79NQ" TargetMode="External" /><Relationship Id="rId104" Type="http://schemas.openxmlformats.org/officeDocument/2006/relationships/hyperlink" Target="http://www.youtube.com/channel/UC4cRm0eDbP5GfY6lQkF4Cjw" TargetMode="External" /><Relationship Id="rId105" Type="http://schemas.openxmlformats.org/officeDocument/2006/relationships/hyperlink" Target="http://www.youtube.com/channel/UCc9qu9hmbak_0Nr5weLjSTQ" TargetMode="External" /><Relationship Id="rId106" Type="http://schemas.openxmlformats.org/officeDocument/2006/relationships/hyperlink" Target="http://www.youtube.com/channel/UCSk24Nsn_pSMK0mr6ApUyBw" TargetMode="External" /><Relationship Id="rId107" Type="http://schemas.openxmlformats.org/officeDocument/2006/relationships/hyperlink" Target="http://www.youtube.com/channel/UCGq6UzdT-sUDQrC4HOkk6FA" TargetMode="External" /><Relationship Id="rId108" Type="http://schemas.openxmlformats.org/officeDocument/2006/relationships/hyperlink" Target="http://www.youtube.com/channel/UCQCITDKhRvmb0qb9uKjq7Tw" TargetMode="External" /><Relationship Id="rId109" Type="http://schemas.openxmlformats.org/officeDocument/2006/relationships/hyperlink" Target="http://www.youtube.com/channel/UCa5CmMz6J6zsMXzIVJy1XPQ" TargetMode="External" /><Relationship Id="rId110" Type="http://schemas.openxmlformats.org/officeDocument/2006/relationships/hyperlink" Target="http://www.youtube.com/channel/UCWPR72uzYKcGM4ibWc7R9hQ" TargetMode="External" /><Relationship Id="rId111" Type="http://schemas.openxmlformats.org/officeDocument/2006/relationships/hyperlink" Target="http://www.youtube.com/channel/UCp0gW4T9SMfczHwBLotTuNQ" TargetMode="External" /><Relationship Id="rId112" Type="http://schemas.openxmlformats.org/officeDocument/2006/relationships/hyperlink" Target="http://www.youtube.com/channel/UCqHav2T8EfBmAp2bGh1bJUQ" TargetMode="External" /><Relationship Id="rId113" Type="http://schemas.openxmlformats.org/officeDocument/2006/relationships/hyperlink" Target="http://www.youtube.com/channel/UCBtYZsDaTEj51OodIzYrgmQ" TargetMode="External" /><Relationship Id="rId114" Type="http://schemas.openxmlformats.org/officeDocument/2006/relationships/hyperlink" Target="http://www.youtube.com/channel/UCsXnwapwuxHXs70NCxCVDmg" TargetMode="External" /><Relationship Id="rId115" Type="http://schemas.openxmlformats.org/officeDocument/2006/relationships/hyperlink" Target="http://www.youtube.com/channel/UCzBU8flfYX1lWOo-JAnAKTg" TargetMode="External" /><Relationship Id="rId116" Type="http://schemas.openxmlformats.org/officeDocument/2006/relationships/hyperlink" Target="http://www.youtube.com/channel/UC39xVeV3dYjBTUkSBK8XBaA" TargetMode="External" /><Relationship Id="rId117" Type="http://schemas.openxmlformats.org/officeDocument/2006/relationships/hyperlink" Target="http://www.youtube.com/channel/UCLvt3bD1AJUnf7LEUXk_SOA" TargetMode="External" /><Relationship Id="rId118" Type="http://schemas.openxmlformats.org/officeDocument/2006/relationships/hyperlink" Target="http://www.youtube.com/channel/UCfzICRGe-9WPFYK7DQC4i0g" TargetMode="External" /><Relationship Id="rId119" Type="http://schemas.openxmlformats.org/officeDocument/2006/relationships/hyperlink" Target="http://www.youtube.com/channel/UCQWi4ALl7UzEqBQ_DhdkygA" TargetMode="External" /><Relationship Id="rId120" Type="http://schemas.openxmlformats.org/officeDocument/2006/relationships/hyperlink" Target="http://www.youtube.com/channel/UCESIaJhf6RuFhvtpGfvCEVg" TargetMode="External" /><Relationship Id="rId121" Type="http://schemas.openxmlformats.org/officeDocument/2006/relationships/hyperlink" Target="http://www.youtube.com/channel/UCVXQrNbG3_sjKQE9T4fpkYQ" TargetMode="External" /><Relationship Id="rId122" Type="http://schemas.openxmlformats.org/officeDocument/2006/relationships/hyperlink" Target="http://www.youtube.com/channel/UCCLFsheeNQmsG8a6iEVeTIA" TargetMode="External" /><Relationship Id="rId123" Type="http://schemas.openxmlformats.org/officeDocument/2006/relationships/hyperlink" Target="http://www.youtube.com/channel/UC7s6geywFBnD83-AAuxTKkQ" TargetMode="External" /><Relationship Id="rId124" Type="http://schemas.openxmlformats.org/officeDocument/2006/relationships/hyperlink" Target="http://www.youtube.com/channel/UC7QqPCx8JUs30KzlclH4UiQ" TargetMode="External" /><Relationship Id="rId125" Type="http://schemas.openxmlformats.org/officeDocument/2006/relationships/hyperlink" Target="http://www.youtube.com/channel/UCZx4ITIvj0ywX13d6SeMxjg" TargetMode="External" /><Relationship Id="rId126" Type="http://schemas.openxmlformats.org/officeDocument/2006/relationships/hyperlink" Target="http://www.youtube.com/channel/UCucerXyWN1kO_jFDRofjfTg" TargetMode="External" /><Relationship Id="rId127" Type="http://schemas.openxmlformats.org/officeDocument/2006/relationships/hyperlink" Target="http://www.youtube.com/channel/UCIrzfquSKE6mbwQqyL-Y8eQ" TargetMode="External" /><Relationship Id="rId128" Type="http://schemas.openxmlformats.org/officeDocument/2006/relationships/hyperlink" Target="http://www.youtube.com/channel/UCkPmuaC7K6pQeDfJLxVtwxg" TargetMode="External" /><Relationship Id="rId129" Type="http://schemas.openxmlformats.org/officeDocument/2006/relationships/hyperlink" Target="http://www.youtube.com/channel/UCFoQC1-a6Y3QoUtDlNAOubQ" TargetMode="External" /><Relationship Id="rId130" Type="http://schemas.openxmlformats.org/officeDocument/2006/relationships/hyperlink" Target="http://www.youtube.com/channel/UCe_v3IeUGHGbB4B3MECm65g" TargetMode="External" /><Relationship Id="rId131" Type="http://schemas.openxmlformats.org/officeDocument/2006/relationships/hyperlink" Target="http://www.youtube.com/channel/UCpTmLYv1oTol3nYfhult0nA" TargetMode="External" /><Relationship Id="rId132" Type="http://schemas.openxmlformats.org/officeDocument/2006/relationships/hyperlink" Target="http://www.youtube.com/channel/UCvLJwnZedAU3vc7U3k-GcLg" TargetMode="External" /><Relationship Id="rId133" Type="http://schemas.openxmlformats.org/officeDocument/2006/relationships/hyperlink" Target="http://www.youtube.com/channel/UCjvZu-1q13oykl4Ggmh8i-w" TargetMode="External" /><Relationship Id="rId134" Type="http://schemas.openxmlformats.org/officeDocument/2006/relationships/hyperlink" Target="http://www.youtube.com/channel/UCt5dZNnmMNccXdtemElxqeA" TargetMode="External" /><Relationship Id="rId135" Type="http://schemas.openxmlformats.org/officeDocument/2006/relationships/hyperlink" Target="http://www.youtube.com/channel/UCV8B5_8wLN0zPRgP0nEvJ_Q" TargetMode="External" /><Relationship Id="rId136" Type="http://schemas.openxmlformats.org/officeDocument/2006/relationships/hyperlink" Target="http://www.youtube.com/channel/UCjaxtx_NGa5TStCheS4nNnw" TargetMode="External" /><Relationship Id="rId137" Type="http://schemas.openxmlformats.org/officeDocument/2006/relationships/hyperlink" Target="http://www.youtube.com/channel/UCcg9nOqmYYkZmY0TU3Aw6MQ" TargetMode="External" /><Relationship Id="rId138" Type="http://schemas.openxmlformats.org/officeDocument/2006/relationships/hyperlink" Target="http://www.youtube.com/channel/UCO0d_DTPKCIc_ikRyMHYwFQ" TargetMode="External" /><Relationship Id="rId139" Type="http://schemas.openxmlformats.org/officeDocument/2006/relationships/hyperlink" Target="http://www.youtube.com/channel/UC0XSjBFZc67Pde9N4bYiBSQ" TargetMode="External" /><Relationship Id="rId140" Type="http://schemas.openxmlformats.org/officeDocument/2006/relationships/hyperlink" Target="http://www.youtube.com/channel/UCnrhrDLWRvP2KoJwlzsctzQ" TargetMode="External" /><Relationship Id="rId141" Type="http://schemas.openxmlformats.org/officeDocument/2006/relationships/hyperlink" Target="http://www.youtube.com/channel/UC4sITMVla3iKR5KPXO8i4wQ" TargetMode="External" /><Relationship Id="rId142" Type="http://schemas.openxmlformats.org/officeDocument/2006/relationships/hyperlink" Target="http://www.youtube.com/channel/UCOZ8e2ZZOSN0o5zq_SoypbQ" TargetMode="External" /><Relationship Id="rId143" Type="http://schemas.openxmlformats.org/officeDocument/2006/relationships/hyperlink" Target="http://www.youtube.com/channel/UC80K-iJwEmwH1L-JALZMYIg" TargetMode="External" /><Relationship Id="rId144" Type="http://schemas.openxmlformats.org/officeDocument/2006/relationships/hyperlink" Target="http://www.youtube.com/channel/UCKn14BKTwi54h2efB3lkKcg" TargetMode="External" /><Relationship Id="rId145" Type="http://schemas.openxmlformats.org/officeDocument/2006/relationships/hyperlink" Target="http://www.youtube.com/channel/UCME5F1eMaSBeBEiIQcPWV-Q" TargetMode="External" /><Relationship Id="rId146" Type="http://schemas.openxmlformats.org/officeDocument/2006/relationships/hyperlink" Target="http://www.youtube.com/channel/UCTkydyNvBtEjOX7sD17Di8w" TargetMode="External" /><Relationship Id="rId147" Type="http://schemas.openxmlformats.org/officeDocument/2006/relationships/hyperlink" Target="http://www.youtube.com/channel/UClP0ucxUZqe-x_o_nPZQBPA" TargetMode="External" /><Relationship Id="rId148" Type="http://schemas.openxmlformats.org/officeDocument/2006/relationships/hyperlink" Target="http://www.youtube.com/channel/UCo7GzEp1TtihFueS7zGiYCg" TargetMode="External" /><Relationship Id="rId149" Type="http://schemas.openxmlformats.org/officeDocument/2006/relationships/hyperlink" Target="http://www.youtube.com/channel/UCnfOIxXxHtCq2hHoltwLlsg" TargetMode="External" /><Relationship Id="rId150" Type="http://schemas.openxmlformats.org/officeDocument/2006/relationships/hyperlink" Target="http://www.youtube.com/channel/UCn9qCtKejAR9WHTo0N6slUg" TargetMode="External" /><Relationship Id="rId151" Type="http://schemas.openxmlformats.org/officeDocument/2006/relationships/hyperlink" Target="http://www.youtube.com/channel/UCs8UJ9JazQwL5AI8KsdplrA" TargetMode="External" /><Relationship Id="rId152" Type="http://schemas.openxmlformats.org/officeDocument/2006/relationships/hyperlink" Target="http://www.youtube.com/channel/UCCt6FVz_V46ZRI0P3PeBLFA" TargetMode="External" /><Relationship Id="rId153" Type="http://schemas.openxmlformats.org/officeDocument/2006/relationships/hyperlink" Target="http://www.youtube.com/channel/UC7tDCPfjQaEoetZOv0J6hCg" TargetMode="External" /><Relationship Id="rId154" Type="http://schemas.openxmlformats.org/officeDocument/2006/relationships/hyperlink" Target="http://www.youtube.com/channel/UCaxEabjy5w2w0quLQSTwlMA" TargetMode="External" /><Relationship Id="rId155" Type="http://schemas.openxmlformats.org/officeDocument/2006/relationships/hyperlink" Target="http://www.youtube.com/channel/UCBXLI4-dB-OMA6vvULUnJRg" TargetMode="External" /><Relationship Id="rId156" Type="http://schemas.openxmlformats.org/officeDocument/2006/relationships/hyperlink" Target="http://www.youtube.com/channel/UCaVj9dy6-8SIkGpknU4GZ8w" TargetMode="External" /><Relationship Id="rId157" Type="http://schemas.openxmlformats.org/officeDocument/2006/relationships/hyperlink" Target="http://www.youtube.com/channel/UCBXhOMzNoFQJBBrVyXBsQQA" TargetMode="External" /><Relationship Id="rId158" Type="http://schemas.openxmlformats.org/officeDocument/2006/relationships/hyperlink" Target="http://www.youtube.com/channel/UCelX8funsIY4mqUUnBE6ZAg" TargetMode="External" /><Relationship Id="rId159" Type="http://schemas.openxmlformats.org/officeDocument/2006/relationships/hyperlink" Target="http://www.youtube.com/channel/UCHugYXdGnfn6HRlcgRkXfeA" TargetMode="External" /><Relationship Id="rId160" Type="http://schemas.openxmlformats.org/officeDocument/2006/relationships/hyperlink" Target="http://www.youtube.com/channel/UCNnxGXWJRUuie_mEDKhlYaA" TargetMode="External" /><Relationship Id="rId161" Type="http://schemas.openxmlformats.org/officeDocument/2006/relationships/hyperlink" Target="http://www.youtube.com/channel/UCATuF5XusLj_hBLW7xkdN9g" TargetMode="External" /><Relationship Id="rId162" Type="http://schemas.openxmlformats.org/officeDocument/2006/relationships/hyperlink" Target="http://www.youtube.com/channel/UCXWqpW8BB33EJy_UF5syh1g" TargetMode="External" /><Relationship Id="rId163" Type="http://schemas.openxmlformats.org/officeDocument/2006/relationships/hyperlink" Target="http://www.youtube.com/channel/UCQApcYMPd8boA_mv0F54XoA" TargetMode="External" /><Relationship Id="rId164" Type="http://schemas.openxmlformats.org/officeDocument/2006/relationships/hyperlink" Target="http://www.youtube.com/channel/UCR9lCFHHkDFfevGWqKwU5nA" TargetMode="External" /><Relationship Id="rId165" Type="http://schemas.openxmlformats.org/officeDocument/2006/relationships/hyperlink" Target="http://www.youtube.com/channel/UCLbgLIDDu6O4P3pRAR_SSyA" TargetMode="External" /><Relationship Id="rId166" Type="http://schemas.openxmlformats.org/officeDocument/2006/relationships/hyperlink" Target="http://www.youtube.com/channel/UC0xiz1-h-yEafmAf2F3yo-Q" TargetMode="External" /><Relationship Id="rId167" Type="http://schemas.openxmlformats.org/officeDocument/2006/relationships/hyperlink" Target="http://www.youtube.com/channel/UCttOZCF64vZxijS26gvFmtQ" TargetMode="External" /><Relationship Id="rId168" Type="http://schemas.openxmlformats.org/officeDocument/2006/relationships/hyperlink" Target="http://www.youtube.com/channel/UC1A_GS9LcUKDOVcRPmuddAg" TargetMode="External" /><Relationship Id="rId169" Type="http://schemas.openxmlformats.org/officeDocument/2006/relationships/hyperlink" Target="http://www.youtube.com/channel/UCxforQTLeBZwQGUVizmMdlw" TargetMode="External" /><Relationship Id="rId170" Type="http://schemas.openxmlformats.org/officeDocument/2006/relationships/hyperlink" Target="http://www.youtube.com/channel/UCqMOCWe5FJuOWG7nGV_zHNA" TargetMode="External" /><Relationship Id="rId171" Type="http://schemas.openxmlformats.org/officeDocument/2006/relationships/hyperlink" Target="http://www.youtube.com/channel/UCdO7bHPTw-f9g8hbi6mJEng" TargetMode="External" /><Relationship Id="rId172" Type="http://schemas.openxmlformats.org/officeDocument/2006/relationships/hyperlink" Target="http://www.youtube.com/channel/UCamt6KFmOtyQeoABot6jhmw" TargetMode="External" /><Relationship Id="rId173" Type="http://schemas.openxmlformats.org/officeDocument/2006/relationships/hyperlink" Target="http://www.youtube.com/channel/UCJA6Cp11bAsXROb2dD8agaw" TargetMode="External" /><Relationship Id="rId174" Type="http://schemas.openxmlformats.org/officeDocument/2006/relationships/hyperlink" Target="http://www.youtube.com/channel/UCESfrA_alxVgB3S1A61EDJA" TargetMode="External" /><Relationship Id="rId175" Type="http://schemas.openxmlformats.org/officeDocument/2006/relationships/hyperlink" Target="http://www.youtube.com/channel/UCHNGz4l_JA44TOJduYuJ9lg" TargetMode="External" /><Relationship Id="rId176" Type="http://schemas.openxmlformats.org/officeDocument/2006/relationships/hyperlink" Target="http://www.youtube.com/channel/UC7WD2Hjo54tWO1Q54AQOIqA" TargetMode="External" /><Relationship Id="rId177" Type="http://schemas.openxmlformats.org/officeDocument/2006/relationships/hyperlink" Target="http://www.youtube.com/channel/UC6aP3JCxOS44aMz4KSlvCyg" TargetMode="External" /><Relationship Id="rId178" Type="http://schemas.openxmlformats.org/officeDocument/2006/relationships/hyperlink" Target="http://www.youtube.com/channel/UCnNk4Ymi7HlpFibm3ArapAg" TargetMode="External" /><Relationship Id="rId179" Type="http://schemas.openxmlformats.org/officeDocument/2006/relationships/hyperlink" Target="http://www.youtube.com/channel/UCnY24BM-160lOAfxDUxcWDQ" TargetMode="External" /><Relationship Id="rId180" Type="http://schemas.openxmlformats.org/officeDocument/2006/relationships/hyperlink" Target="http://www.youtube.com/channel/UC--kuMKXTCu2cGhjVPOIilA" TargetMode="External" /><Relationship Id="rId181" Type="http://schemas.openxmlformats.org/officeDocument/2006/relationships/hyperlink" Target="http://www.youtube.com/channel/UCjTZvKAm_H8PtYNmVG6bpOA" TargetMode="External" /><Relationship Id="rId182" Type="http://schemas.openxmlformats.org/officeDocument/2006/relationships/hyperlink" Target="http://www.youtube.com/channel/UCj7B-o1aobzAVNb0Fdijl5w" TargetMode="External" /><Relationship Id="rId183" Type="http://schemas.openxmlformats.org/officeDocument/2006/relationships/hyperlink" Target="http://www.youtube.com/channel/UCqTHquc9XHBn1HleiAYji2A" TargetMode="External" /><Relationship Id="rId184" Type="http://schemas.openxmlformats.org/officeDocument/2006/relationships/hyperlink" Target="http://www.youtube.com/channel/UCCDzwdEnOtVE7kg5-qLvllA" TargetMode="External" /><Relationship Id="rId185" Type="http://schemas.openxmlformats.org/officeDocument/2006/relationships/hyperlink" Target="http://www.youtube.com/channel/UCsrYlphjt7-a5Ogog0lYdfQ" TargetMode="External" /><Relationship Id="rId186" Type="http://schemas.openxmlformats.org/officeDocument/2006/relationships/hyperlink" Target="http://www.youtube.com/channel/UCtSBcMY3ZUZwcpFmlPk_GIw" TargetMode="External" /><Relationship Id="rId187" Type="http://schemas.openxmlformats.org/officeDocument/2006/relationships/hyperlink" Target="http://www.youtube.com/channel/UCF9r4V6xLdKQGgtjMUKhogw" TargetMode="External" /><Relationship Id="rId188" Type="http://schemas.openxmlformats.org/officeDocument/2006/relationships/hyperlink" Target="http://www.youtube.com/channel/UCizDAN8bkpXDwL_y0o7RcZw" TargetMode="External" /><Relationship Id="rId189" Type="http://schemas.openxmlformats.org/officeDocument/2006/relationships/hyperlink" Target="http://www.youtube.com/channel/UCP4dHmT-490ehwR4G-Nn5Zg" TargetMode="External" /><Relationship Id="rId190" Type="http://schemas.openxmlformats.org/officeDocument/2006/relationships/hyperlink" Target="http://www.youtube.com/channel/UCw6WMyzjKRt2Tz3dj3vlLBg" TargetMode="External" /><Relationship Id="rId191" Type="http://schemas.openxmlformats.org/officeDocument/2006/relationships/hyperlink" Target="http://www.youtube.com/channel/UCBj7pc-hhI678-ePMB94VUQ" TargetMode="External" /><Relationship Id="rId192" Type="http://schemas.openxmlformats.org/officeDocument/2006/relationships/hyperlink" Target="http://www.youtube.com/channel/UCqSHqr7cQ-fYKNTd-gF9FPQ" TargetMode="External" /><Relationship Id="rId193" Type="http://schemas.openxmlformats.org/officeDocument/2006/relationships/hyperlink" Target="http://www.youtube.com/channel/UC4Dsff1alNmMxnfpnA_vYoQ" TargetMode="External" /><Relationship Id="rId194" Type="http://schemas.openxmlformats.org/officeDocument/2006/relationships/hyperlink" Target="http://www.youtube.com/channel/UCEIXj2JRNSNs781Kx7Jg-Wg" TargetMode="External" /><Relationship Id="rId195" Type="http://schemas.openxmlformats.org/officeDocument/2006/relationships/hyperlink" Target="http://www.youtube.com/channel/UC5m0TKJ9zA22TkLmp594ZEQ" TargetMode="External" /><Relationship Id="rId196" Type="http://schemas.openxmlformats.org/officeDocument/2006/relationships/hyperlink" Target="http://www.youtube.com/channel/UCFpwX53ykKWLt0EK3NHdNGw" TargetMode="External" /><Relationship Id="rId197" Type="http://schemas.openxmlformats.org/officeDocument/2006/relationships/hyperlink" Target="http://www.youtube.com/channel/UCNLlJNlSWf7o1vrRS7a0Chw" TargetMode="External" /><Relationship Id="rId198" Type="http://schemas.openxmlformats.org/officeDocument/2006/relationships/hyperlink" Target="http://www.youtube.com/channel/UCMrwz3szwrEugH00DKy6YWw" TargetMode="External" /><Relationship Id="rId199" Type="http://schemas.openxmlformats.org/officeDocument/2006/relationships/hyperlink" Target="http://www.youtube.com/channel/UCoPGTwwPE1lZ0zsJMHHb5AQ" TargetMode="External" /><Relationship Id="rId200" Type="http://schemas.openxmlformats.org/officeDocument/2006/relationships/hyperlink" Target="http://www.youtube.com/channel/UCrHMteoemHWAk0ZUN7-2-fQ" TargetMode="External" /><Relationship Id="rId201" Type="http://schemas.openxmlformats.org/officeDocument/2006/relationships/hyperlink" Target="http://www.youtube.com/channel/UCvvYo6r3QSI1U58GickP3pA" TargetMode="External" /><Relationship Id="rId202" Type="http://schemas.openxmlformats.org/officeDocument/2006/relationships/hyperlink" Target="http://www.youtube.com/channel/UCkPWqIuzCqp_cys622OPPsQ" TargetMode="External" /><Relationship Id="rId203" Type="http://schemas.openxmlformats.org/officeDocument/2006/relationships/hyperlink" Target="http://www.youtube.com/channel/UCV750QFOfdssBbqaPnM_MHw" TargetMode="External" /><Relationship Id="rId204" Type="http://schemas.openxmlformats.org/officeDocument/2006/relationships/hyperlink" Target="http://www.youtube.com/channel/UCNOWV-nhsw_NL_f4OUL_T3A" TargetMode="External" /><Relationship Id="rId205" Type="http://schemas.openxmlformats.org/officeDocument/2006/relationships/hyperlink" Target="http://www.youtube.com/channel/UClmlt19LU2JghIvcZ6Wm7MQ" TargetMode="External" /><Relationship Id="rId206" Type="http://schemas.openxmlformats.org/officeDocument/2006/relationships/hyperlink" Target="http://www.youtube.com/channel/UCu00bjpjrCR_cwq94D1W29g" TargetMode="External" /><Relationship Id="rId207" Type="http://schemas.openxmlformats.org/officeDocument/2006/relationships/hyperlink" Target="http://www.youtube.com/channel/UCRyCFsyJJFYINGmWOtI-zaA" TargetMode="External" /><Relationship Id="rId208" Type="http://schemas.openxmlformats.org/officeDocument/2006/relationships/hyperlink" Target="http://www.youtube.com/channel/UCX3vF4s0kPhSR96X15RZ1jQ" TargetMode="External" /><Relationship Id="rId209" Type="http://schemas.openxmlformats.org/officeDocument/2006/relationships/hyperlink" Target="http://www.youtube.com/channel/UCS76vNfoKFZak3nSrJYcKmg" TargetMode="External" /><Relationship Id="rId210" Type="http://schemas.openxmlformats.org/officeDocument/2006/relationships/hyperlink" Target="http://www.youtube.com/channel/UCcDA0AAZX_0dgrNgfnKKesw" TargetMode="External" /><Relationship Id="rId211" Type="http://schemas.openxmlformats.org/officeDocument/2006/relationships/hyperlink" Target="http://www.youtube.com/channel/UCDYg3x4fzxqFJqN5L4eXOmA" TargetMode="External" /><Relationship Id="rId212" Type="http://schemas.openxmlformats.org/officeDocument/2006/relationships/hyperlink" Target="http://www.youtube.com/channel/UCwPFhJhtg8d2QonvELrITtQ" TargetMode="External" /><Relationship Id="rId213" Type="http://schemas.openxmlformats.org/officeDocument/2006/relationships/hyperlink" Target="http://www.youtube.com/channel/UCIhXxHMFJ-jBquiJwCM0Sdg" TargetMode="External" /><Relationship Id="rId214" Type="http://schemas.openxmlformats.org/officeDocument/2006/relationships/hyperlink" Target="http://www.youtube.com/channel/UC04TdeE31TVNfyz4csU8K9Q" TargetMode="External" /><Relationship Id="rId215" Type="http://schemas.openxmlformats.org/officeDocument/2006/relationships/hyperlink" Target="http://www.youtube.com/channel/UCExPNBJx6p4nH4lGxRZty0w" TargetMode="External" /><Relationship Id="rId216" Type="http://schemas.openxmlformats.org/officeDocument/2006/relationships/hyperlink" Target="http://www.youtube.com/channel/UCzyWpvd7hlCeT3w3R8FHWIw" TargetMode="External" /><Relationship Id="rId217" Type="http://schemas.openxmlformats.org/officeDocument/2006/relationships/hyperlink" Target="http://www.youtube.com/channel/UC6CiLgJWYrnKGh4IQgnw19g" TargetMode="External" /><Relationship Id="rId218" Type="http://schemas.openxmlformats.org/officeDocument/2006/relationships/hyperlink" Target="http://www.youtube.com/channel/UCHoKbFnmqHhrVIToAB7QBRg" TargetMode="External" /><Relationship Id="rId219" Type="http://schemas.openxmlformats.org/officeDocument/2006/relationships/hyperlink" Target="http://www.youtube.com/channel/UC3TNTGrI0pBKFG1Wg3jVgaQ" TargetMode="External" /><Relationship Id="rId220" Type="http://schemas.openxmlformats.org/officeDocument/2006/relationships/hyperlink" Target="http://www.youtube.com/channel/UCeYXFIY3f424KXx5J_OszkQ" TargetMode="External" /><Relationship Id="rId221" Type="http://schemas.openxmlformats.org/officeDocument/2006/relationships/hyperlink" Target="http://www.youtube.com/channel/UCVD0gtk2H7PcYbozAJpDAHg" TargetMode="External" /><Relationship Id="rId222" Type="http://schemas.openxmlformats.org/officeDocument/2006/relationships/hyperlink" Target="http://www.youtube.com/channel/UCLYHDnqlP4sQ1XVmp6ell4A" TargetMode="External" /><Relationship Id="rId223" Type="http://schemas.openxmlformats.org/officeDocument/2006/relationships/hyperlink" Target="http://www.youtube.com/channel/UCIEcQot6zMPpyZWd8R0DsGw" TargetMode="External" /><Relationship Id="rId224" Type="http://schemas.openxmlformats.org/officeDocument/2006/relationships/hyperlink" Target="http://www.youtube.com/channel/UCMpmzvtJn9uMP0HDhk0GG5Q" TargetMode="External" /><Relationship Id="rId225" Type="http://schemas.openxmlformats.org/officeDocument/2006/relationships/hyperlink" Target="http://www.youtube.com/channel/UCk4Ep98cdVliOfGysRgPSwQ" TargetMode="External" /><Relationship Id="rId226" Type="http://schemas.openxmlformats.org/officeDocument/2006/relationships/hyperlink" Target="http://www.youtube.com/channel/UCj3Ml9Ywavk4klELkaNSwNQ" TargetMode="External" /><Relationship Id="rId227" Type="http://schemas.openxmlformats.org/officeDocument/2006/relationships/hyperlink" Target="http://www.youtube.com/channel/UCJhSuAlQel_lEPlrQTKqqUw" TargetMode="External" /><Relationship Id="rId228" Type="http://schemas.openxmlformats.org/officeDocument/2006/relationships/hyperlink" Target="http://www.youtube.com/channel/UCWw2QzixcpAuJahFqloXrLw" TargetMode="External" /><Relationship Id="rId229" Type="http://schemas.openxmlformats.org/officeDocument/2006/relationships/hyperlink" Target="http://www.youtube.com/channel/UCGedQb2X6hmEK4B_nKBel6Q" TargetMode="External" /><Relationship Id="rId230" Type="http://schemas.openxmlformats.org/officeDocument/2006/relationships/hyperlink" Target="http://www.youtube.com/channel/UCvctyDTqnJxUfRl6rLWF2bw" TargetMode="External" /><Relationship Id="rId231" Type="http://schemas.openxmlformats.org/officeDocument/2006/relationships/hyperlink" Target="http://www.youtube.com/channel/UC12qGozVuHCA3cTUh-jf4qA" TargetMode="External" /><Relationship Id="rId232" Type="http://schemas.openxmlformats.org/officeDocument/2006/relationships/hyperlink" Target="http://www.youtube.com/channel/UCaOr_H-LZlYSDiozzVQ1HIA" TargetMode="External" /><Relationship Id="rId233" Type="http://schemas.openxmlformats.org/officeDocument/2006/relationships/hyperlink" Target="http://www.youtube.com/channel/UCPCZL8M-h_foWBGTE802AGg" TargetMode="External" /><Relationship Id="rId234" Type="http://schemas.openxmlformats.org/officeDocument/2006/relationships/hyperlink" Target="http://www.youtube.com/channel/UC3MPNU4xEyWjYZG47zrq27Q" TargetMode="External" /><Relationship Id="rId235" Type="http://schemas.openxmlformats.org/officeDocument/2006/relationships/hyperlink" Target="http://www.youtube.com/channel/UCv4sWFVMoj-lIuAx_kN2W3w" TargetMode="External" /><Relationship Id="rId236" Type="http://schemas.openxmlformats.org/officeDocument/2006/relationships/hyperlink" Target="http://www.youtube.com/channel/UCVmYtYtQ_4jCFBZ0FlRti_A" TargetMode="External" /><Relationship Id="rId237" Type="http://schemas.openxmlformats.org/officeDocument/2006/relationships/hyperlink" Target="http://www.youtube.com/channel/UCbn031xMt0D4fYqcgOvcJhQ" TargetMode="External" /><Relationship Id="rId238" Type="http://schemas.openxmlformats.org/officeDocument/2006/relationships/hyperlink" Target="http://www.youtube.com/channel/UCupd9jNzWenTOu81RsEgcsQ" TargetMode="External" /><Relationship Id="rId239" Type="http://schemas.openxmlformats.org/officeDocument/2006/relationships/hyperlink" Target="http://www.youtube.com/channel/UCVh7SYDU1dpR9WyBJ89RQ3w" TargetMode="External" /><Relationship Id="rId240" Type="http://schemas.openxmlformats.org/officeDocument/2006/relationships/hyperlink" Target="http://www.youtube.com/channel/UCikRXGtV-s_i21BTIeG35xw" TargetMode="External" /><Relationship Id="rId241" Type="http://schemas.openxmlformats.org/officeDocument/2006/relationships/hyperlink" Target="http://www.youtube.com/channel/UCw0xhJL77u6VehiAEOKq6kg" TargetMode="External" /><Relationship Id="rId242" Type="http://schemas.openxmlformats.org/officeDocument/2006/relationships/hyperlink" Target="http://www.youtube.com/channel/UCPpNHokuxcOFI889ejzZP9Q" TargetMode="External" /><Relationship Id="rId243" Type="http://schemas.openxmlformats.org/officeDocument/2006/relationships/hyperlink" Target="http://www.youtube.com/channel/UCfvHLuZ-MqM2aQEFk0pwU5Q" TargetMode="External" /><Relationship Id="rId244" Type="http://schemas.openxmlformats.org/officeDocument/2006/relationships/hyperlink" Target="http://www.youtube.com/channel/UCvBIiV2A1cPQImosZ4OS3eA" TargetMode="External" /><Relationship Id="rId245" Type="http://schemas.openxmlformats.org/officeDocument/2006/relationships/hyperlink" Target="http://www.youtube.com/channel/UCsC1IN_InJGyZK8k0JWQpgQ" TargetMode="External" /><Relationship Id="rId246" Type="http://schemas.openxmlformats.org/officeDocument/2006/relationships/hyperlink" Target="http://www.youtube.com/channel/UC5qGdXO5DJnU6w-vU4hpOxQ" TargetMode="External" /><Relationship Id="rId247" Type="http://schemas.openxmlformats.org/officeDocument/2006/relationships/hyperlink" Target="http://www.youtube.com/channel/UCjASN7Tc7IhwB8O8Kup0ZMQ" TargetMode="External" /><Relationship Id="rId248" Type="http://schemas.openxmlformats.org/officeDocument/2006/relationships/hyperlink" Target="http://www.youtube.com/channel/UCJIWPruSbOyRLGmT901E58w" TargetMode="External" /><Relationship Id="rId249" Type="http://schemas.openxmlformats.org/officeDocument/2006/relationships/hyperlink" Target="http://www.youtube.com/channel/UCAau4ooACUu7BojOO-nwDBQ" TargetMode="External" /><Relationship Id="rId250" Type="http://schemas.openxmlformats.org/officeDocument/2006/relationships/hyperlink" Target="http://www.youtube.com/channel/UC5JNe9QP8zRNsLI5YFRZ4oA" TargetMode="External" /><Relationship Id="rId251" Type="http://schemas.openxmlformats.org/officeDocument/2006/relationships/hyperlink" Target="http://www.youtube.com/channel/UCQA36wkfIi92Tj506EhCckA" TargetMode="External" /><Relationship Id="rId252" Type="http://schemas.openxmlformats.org/officeDocument/2006/relationships/hyperlink" Target="http://www.youtube.com/channel/UCIRKurTHQZbcvnzcP9qq2RQ" TargetMode="External" /><Relationship Id="rId253" Type="http://schemas.openxmlformats.org/officeDocument/2006/relationships/hyperlink" Target="http://www.youtube.com/channel/UCJxsJfUTdHcEZ2gUemsUU1g" TargetMode="External" /><Relationship Id="rId254" Type="http://schemas.openxmlformats.org/officeDocument/2006/relationships/hyperlink" Target="http://www.youtube.com/channel/UCNUGMBHK4lmDI5WepvRT4DA" TargetMode="External" /><Relationship Id="rId255" Type="http://schemas.openxmlformats.org/officeDocument/2006/relationships/hyperlink" Target="http://www.youtube.com/channel/UCj8T96meSgpGxUWeEj3vWPw" TargetMode="External" /><Relationship Id="rId256" Type="http://schemas.openxmlformats.org/officeDocument/2006/relationships/hyperlink" Target="http://www.youtube.com/channel/UCcDC0cswTMhPuGXHQ7mdI0w" TargetMode="External" /><Relationship Id="rId257" Type="http://schemas.openxmlformats.org/officeDocument/2006/relationships/hyperlink" Target="http://www.youtube.com/channel/UCLAKOuNTsy7brXkqnf8VMZw" TargetMode="External" /><Relationship Id="rId258" Type="http://schemas.openxmlformats.org/officeDocument/2006/relationships/hyperlink" Target="http://www.youtube.com/channel/UC0Ic0uvANWeMxAyfIVLZMqg" TargetMode="External" /><Relationship Id="rId259" Type="http://schemas.openxmlformats.org/officeDocument/2006/relationships/hyperlink" Target="http://www.youtube.com/channel/UCCcPxncbMrO7LJE-sF9B0pg" TargetMode="External" /><Relationship Id="rId260" Type="http://schemas.openxmlformats.org/officeDocument/2006/relationships/hyperlink" Target="http://www.youtube.com/channel/UCZf8XvtinlP2iQak9w50SHg" TargetMode="External" /><Relationship Id="rId261" Type="http://schemas.openxmlformats.org/officeDocument/2006/relationships/hyperlink" Target="http://www.youtube.com/channel/UCPJ7ELWQkVwveADc9hAsqNg" TargetMode="External" /><Relationship Id="rId262" Type="http://schemas.openxmlformats.org/officeDocument/2006/relationships/hyperlink" Target="http://www.youtube.com/channel/UCYgxA4x_tHjLWBN0OCgYWcQ" TargetMode="External" /><Relationship Id="rId263" Type="http://schemas.openxmlformats.org/officeDocument/2006/relationships/hyperlink" Target="http://www.youtube.com/channel/UCzYSQdFdNlITwUanU48B8GQ" TargetMode="External" /><Relationship Id="rId264" Type="http://schemas.openxmlformats.org/officeDocument/2006/relationships/hyperlink" Target="http://www.youtube.com/channel/UCWcBkjCrLsESy4SBkkXI8tQ" TargetMode="External" /><Relationship Id="rId265" Type="http://schemas.openxmlformats.org/officeDocument/2006/relationships/hyperlink" Target="http://www.youtube.com/channel/UCP68l-lXzYOXJS8cr5g5oMA" TargetMode="External" /><Relationship Id="rId266" Type="http://schemas.openxmlformats.org/officeDocument/2006/relationships/hyperlink" Target="http://www.youtube.com/channel/UCdzoun2WHzibnHiDh304aNQ" TargetMode="External" /><Relationship Id="rId267" Type="http://schemas.openxmlformats.org/officeDocument/2006/relationships/hyperlink" Target="http://www.youtube.com/channel/UCYgwAbzdUQ9-IIz2emMDWTw" TargetMode="External" /><Relationship Id="rId268" Type="http://schemas.openxmlformats.org/officeDocument/2006/relationships/hyperlink" Target="http://www.youtube.com/channel/UCYosfwULRd5rJhnVNVvUU8g" TargetMode="External" /><Relationship Id="rId269" Type="http://schemas.openxmlformats.org/officeDocument/2006/relationships/hyperlink" Target="http://www.youtube.com/channel/UC1cpHtPcdvqbw4DjatDYNuQ" TargetMode="External" /><Relationship Id="rId270" Type="http://schemas.openxmlformats.org/officeDocument/2006/relationships/hyperlink" Target="http://www.youtube.com/channel/UCEDx-O32BKm9e3gEKO0t03w" TargetMode="External" /><Relationship Id="rId271" Type="http://schemas.openxmlformats.org/officeDocument/2006/relationships/hyperlink" Target="http://www.youtube.com/channel/UCG8E5cWZEf-qkjlpZd9lfSQ" TargetMode="External" /><Relationship Id="rId272" Type="http://schemas.openxmlformats.org/officeDocument/2006/relationships/hyperlink" Target="http://www.youtube.com/channel/UCtdquYxMrJ-jWXFxLSDQOwQ" TargetMode="External" /><Relationship Id="rId273" Type="http://schemas.openxmlformats.org/officeDocument/2006/relationships/hyperlink" Target="http://www.youtube.com/channel/UCdgnAdBCJ1ZR4qv4wg0_seQ" TargetMode="External" /><Relationship Id="rId274" Type="http://schemas.openxmlformats.org/officeDocument/2006/relationships/hyperlink" Target="http://www.youtube.com/channel/UCAav2uWG5aOa1jvallyXLqw" TargetMode="External" /><Relationship Id="rId275" Type="http://schemas.openxmlformats.org/officeDocument/2006/relationships/hyperlink" Target="http://www.youtube.com/channel/UCgxaYSe6khXCJDxA7ggbZtQ" TargetMode="External" /><Relationship Id="rId276" Type="http://schemas.openxmlformats.org/officeDocument/2006/relationships/hyperlink" Target="http://www.youtube.com/channel/UCpy1V9O-Z8V6bYxLe-Jf3VQ" TargetMode="External" /><Relationship Id="rId277" Type="http://schemas.openxmlformats.org/officeDocument/2006/relationships/hyperlink" Target="http://www.youtube.com/channel/UCJ0cj3GvMi85PjDJXD0XqTg" TargetMode="External" /><Relationship Id="rId278" Type="http://schemas.openxmlformats.org/officeDocument/2006/relationships/hyperlink" Target="http://www.youtube.com/channel/UC-KWommSB3rIBtK-U1bwjDA" TargetMode="External" /><Relationship Id="rId279" Type="http://schemas.openxmlformats.org/officeDocument/2006/relationships/hyperlink" Target="http://www.youtube.com/channel/UCzWwr9fSROw2liph1qK7psQ" TargetMode="External" /><Relationship Id="rId280" Type="http://schemas.openxmlformats.org/officeDocument/2006/relationships/hyperlink" Target="http://www.youtube.com/channel/UCklG6ilxW_PeYeDSpKSRGZQ" TargetMode="External" /><Relationship Id="rId281" Type="http://schemas.openxmlformats.org/officeDocument/2006/relationships/hyperlink" Target="http://www.youtube.com/channel/UCsOHhRRni2fF3EWgvpz7lig" TargetMode="External" /><Relationship Id="rId282" Type="http://schemas.openxmlformats.org/officeDocument/2006/relationships/hyperlink" Target="http://www.youtube.com/channel/UCNZUddA0ZXKFrzglJQfdI0g" TargetMode="External" /><Relationship Id="rId283" Type="http://schemas.openxmlformats.org/officeDocument/2006/relationships/hyperlink" Target="http://www.youtube.com/channel/UCRnUIJVZ6DOmqnLf-kDH72g" TargetMode="External" /><Relationship Id="rId284" Type="http://schemas.openxmlformats.org/officeDocument/2006/relationships/hyperlink" Target="http://www.youtube.com/channel/UCYSDe3eNHFL6qqq5368Niig" TargetMode="External" /><Relationship Id="rId285" Type="http://schemas.openxmlformats.org/officeDocument/2006/relationships/hyperlink" Target="http://www.youtube.com/channel/UCbM82w6bCQYpP31QHuSJfTw" TargetMode="External" /><Relationship Id="rId286" Type="http://schemas.openxmlformats.org/officeDocument/2006/relationships/hyperlink" Target="http://www.youtube.com/channel/UC36wQpC1Q9SwSajBrHQSzJw" TargetMode="External" /><Relationship Id="rId287" Type="http://schemas.openxmlformats.org/officeDocument/2006/relationships/hyperlink" Target="http://www.youtube.com/channel/UCfhMIRcf8JtZXrcwoyPpEjg" TargetMode="External" /><Relationship Id="rId288" Type="http://schemas.openxmlformats.org/officeDocument/2006/relationships/hyperlink" Target="http://www.youtube.com/channel/UC9fJsqLvoU6cFvofkzPfgZQ" TargetMode="External" /><Relationship Id="rId289" Type="http://schemas.openxmlformats.org/officeDocument/2006/relationships/hyperlink" Target="http://www.youtube.com/channel/UCu7t9a69EsHoff5-gNTZfsw" TargetMode="External" /><Relationship Id="rId290" Type="http://schemas.openxmlformats.org/officeDocument/2006/relationships/hyperlink" Target="http://www.youtube.com/channel/UCydykry3xrIth56n4231H-g" TargetMode="External" /><Relationship Id="rId291" Type="http://schemas.openxmlformats.org/officeDocument/2006/relationships/hyperlink" Target="http://www.youtube.com/channel/UCBw-qDr64vSqguezFJKPORQ" TargetMode="External" /><Relationship Id="rId292" Type="http://schemas.openxmlformats.org/officeDocument/2006/relationships/hyperlink" Target="http://www.youtube.com/channel/UCLTrGhNFCcd-bxGMfo82ldA" TargetMode="External" /><Relationship Id="rId293" Type="http://schemas.openxmlformats.org/officeDocument/2006/relationships/hyperlink" Target="http://www.youtube.com/channel/UCO5IoBzpZ2jyd_Iw2GVgnig" TargetMode="External" /><Relationship Id="rId294" Type="http://schemas.openxmlformats.org/officeDocument/2006/relationships/hyperlink" Target="http://www.youtube.com/channel/UCxUstdY9AJBUwEgbZq2_LZA" TargetMode="External" /><Relationship Id="rId295" Type="http://schemas.openxmlformats.org/officeDocument/2006/relationships/hyperlink" Target="http://www.youtube.com/channel/UCyiHi26uybfcmq0--6DbWqQ" TargetMode="External" /><Relationship Id="rId296" Type="http://schemas.openxmlformats.org/officeDocument/2006/relationships/hyperlink" Target="http://www.youtube.com/channel/UCGJtAsDX_qIPZcsNufRV5ow" TargetMode="External" /><Relationship Id="rId297" Type="http://schemas.openxmlformats.org/officeDocument/2006/relationships/hyperlink" Target="http://www.youtube.com/channel/UCWl8H-hlO4LEjFirQvOyY1A" TargetMode="External" /><Relationship Id="rId298" Type="http://schemas.openxmlformats.org/officeDocument/2006/relationships/hyperlink" Target="http://www.youtube.com/channel/UCzXy1TbnogkjVRHMjQr3_GA" TargetMode="External" /><Relationship Id="rId299" Type="http://schemas.openxmlformats.org/officeDocument/2006/relationships/hyperlink" Target="http://www.youtube.com/channel/UCY2CDTmdxQXgPITxr3JcrRA" TargetMode="External" /><Relationship Id="rId300" Type="http://schemas.openxmlformats.org/officeDocument/2006/relationships/hyperlink" Target="http://www.youtube.com/channel/UCu5WfUbKdhLCW9aPq3WZsNA" TargetMode="External" /><Relationship Id="rId301" Type="http://schemas.openxmlformats.org/officeDocument/2006/relationships/hyperlink" Target="http://www.youtube.com/channel/UC_mKIWTfVDNBISECBLyj7rg" TargetMode="External" /><Relationship Id="rId302" Type="http://schemas.openxmlformats.org/officeDocument/2006/relationships/hyperlink" Target="http://www.youtube.com/channel/UCo1yYFXXGv6yyDnxPqc3dEw" TargetMode="External" /><Relationship Id="rId303" Type="http://schemas.openxmlformats.org/officeDocument/2006/relationships/hyperlink" Target="http://www.youtube.com/channel/UCwW5FE8qaZyP4-J7eg2hOIg" TargetMode="External" /><Relationship Id="rId304" Type="http://schemas.openxmlformats.org/officeDocument/2006/relationships/hyperlink" Target="http://www.youtube.com/channel/UCtTGSzV4rsyUKX7wZ1HssQg" TargetMode="External" /><Relationship Id="rId305" Type="http://schemas.openxmlformats.org/officeDocument/2006/relationships/hyperlink" Target="http://www.youtube.com/channel/UC6wJYPTtqP4akuk1eEf-fDg" TargetMode="External" /><Relationship Id="rId306" Type="http://schemas.openxmlformats.org/officeDocument/2006/relationships/hyperlink" Target="http://www.youtube.com/channel/UC3DdFaCE0PYo32ElY4LpVpg" TargetMode="External" /><Relationship Id="rId307" Type="http://schemas.openxmlformats.org/officeDocument/2006/relationships/hyperlink" Target="http://www.youtube.com/channel/UCXWOsNdoKRvkunTglBbLRKg" TargetMode="External" /><Relationship Id="rId308" Type="http://schemas.openxmlformats.org/officeDocument/2006/relationships/hyperlink" Target="http://www.youtube.com/channel/UC4FuRQY-zQBfFPOPuaRAWgw" TargetMode="External" /><Relationship Id="rId309" Type="http://schemas.openxmlformats.org/officeDocument/2006/relationships/hyperlink" Target="http://www.youtube.com/channel/UCE7SZP9icvQdqTn2NdESMZQ" TargetMode="External" /><Relationship Id="rId310" Type="http://schemas.openxmlformats.org/officeDocument/2006/relationships/hyperlink" Target="http://www.youtube.com/channel/UCwkEMAb2hKoyywsozegFGMQ" TargetMode="External" /><Relationship Id="rId311" Type="http://schemas.openxmlformats.org/officeDocument/2006/relationships/hyperlink" Target="http://www.youtube.com/channel/UCe-YYZwDoUk1oKCH8-mdN2w" TargetMode="External" /><Relationship Id="rId312" Type="http://schemas.openxmlformats.org/officeDocument/2006/relationships/hyperlink" Target="http://www.youtube.com/channel/UCcwFS01ST2FMMp2DVER2UWg" TargetMode="External" /><Relationship Id="rId313" Type="http://schemas.openxmlformats.org/officeDocument/2006/relationships/hyperlink" Target="http://www.youtube.com/channel/UCxlPKzjwwusCJkFDq-XvuvA" TargetMode="External" /><Relationship Id="rId314" Type="http://schemas.openxmlformats.org/officeDocument/2006/relationships/hyperlink" Target="http://www.youtube.com/channel/UCgUhHwLepU37Cq-ragKIpNQ" TargetMode="External" /><Relationship Id="rId315" Type="http://schemas.openxmlformats.org/officeDocument/2006/relationships/hyperlink" Target="http://www.youtube.com/channel/UCGe-3qua4-zl4IVLjKuSSkQ" TargetMode="External" /><Relationship Id="rId316" Type="http://schemas.openxmlformats.org/officeDocument/2006/relationships/hyperlink" Target="http://www.youtube.com/channel/UCMcUd9dBENyk2nT6g_lXKhQ" TargetMode="External" /><Relationship Id="rId317" Type="http://schemas.openxmlformats.org/officeDocument/2006/relationships/hyperlink" Target="http://www.youtube.com/channel/UCE227cvqESdDoVXalEv8dJg" TargetMode="External" /><Relationship Id="rId318" Type="http://schemas.openxmlformats.org/officeDocument/2006/relationships/hyperlink" Target="http://www.youtube.com/channel/UCfWxPcdUOWV5L2VqsT75z-w" TargetMode="External" /><Relationship Id="rId319" Type="http://schemas.openxmlformats.org/officeDocument/2006/relationships/hyperlink" Target="http://www.youtube.com/channel/UCpr8GKAHg30fNzBtOVwjAnQ" TargetMode="External" /><Relationship Id="rId320" Type="http://schemas.openxmlformats.org/officeDocument/2006/relationships/hyperlink" Target="http://www.youtube.com/channel/UCMqbg4VD080ce23L2g5S7Ng" TargetMode="External" /><Relationship Id="rId321" Type="http://schemas.openxmlformats.org/officeDocument/2006/relationships/hyperlink" Target="http://www.youtube.com/channel/UC6nw5WxAUuhh1Cb45G0_k6A" TargetMode="External" /><Relationship Id="rId322" Type="http://schemas.openxmlformats.org/officeDocument/2006/relationships/hyperlink" Target="http://www.youtube.com/channel/UCRkgxOcNAD-ttZMxrrN5GYQ" TargetMode="External" /><Relationship Id="rId323" Type="http://schemas.openxmlformats.org/officeDocument/2006/relationships/hyperlink" Target="http://www.youtube.com/channel/UCBwwnBABR8YjpkkX2POIKhQ" TargetMode="External" /><Relationship Id="rId324" Type="http://schemas.openxmlformats.org/officeDocument/2006/relationships/hyperlink" Target="http://www.youtube.com/channel/UCAlPOH9hkYNnrH3cL72Izag" TargetMode="External" /><Relationship Id="rId325" Type="http://schemas.openxmlformats.org/officeDocument/2006/relationships/hyperlink" Target="http://www.youtube.com/channel/UC1He2YUcIuOGoVUIQZxOBDw" TargetMode="External" /><Relationship Id="rId326" Type="http://schemas.openxmlformats.org/officeDocument/2006/relationships/hyperlink" Target="http://www.youtube.com/channel/UC4agbvL5cy5s9VSEX9KT4LA" TargetMode="External" /><Relationship Id="rId327" Type="http://schemas.openxmlformats.org/officeDocument/2006/relationships/hyperlink" Target="http://www.youtube.com/channel/UCWwLZCF2uqv5Mct8b7AfJ8w" TargetMode="External" /><Relationship Id="rId328" Type="http://schemas.openxmlformats.org/officeDocument/2006/relationships/hyperlink" Target="http://www.youtube.com/channel/UCsTFw-jeJdJDi20LmiK9Lnw" TargetMode="External" /><Relationship Id="rId329" Type="http://schemas.openxmlformats.org/officeDocument/2006/relationships/hyperlink" Target="http://www.youtube.com/channel/UC8QwXSKYXkFbEP1uhMrOq4A" TargetMode="External" /><Relationship Id="rId330" Type="http://schemas.openxmlformats.org/officeDocument/2006/relationships/hyperlink" Target="http://www.youtube.com/channel/UCiKNMnyn8SVCFa39NFwk1Dg" TargetMode="External" /><Relationship Id="rId331" Type="http://schemas.openxmlformats.org/officeDocument/2006/relationships/hyperlink" Target="http://www.youtube.com/channel/UCpS3hbN61-1NW7Ey_ZclMGA" TargetMode="External" /><Relationship Id="rId332" Type="http://schemas.openxmlformats.org/officeDocument/2006/relationships/hyperlink" Target="http://www.youtube.com/channel/UCH8JhGysUFU4lt7FcATVRWg" TargetMode="External" /><Relationship Id="rId333" Type="http://schemas.openxmlformats.org/officeDocument/2006/relationships/hyperlink" Target="http://www.youtube.com/channel/UCjqFKcsJGF-eg_BLtUIDweg" TargetMode="External" /><Relationship Id="rId334" Type="http://schemas.openxmlformats.org/officeDocument/2006/relationships/hyperlink" Target="http://www.youtube.com/channel/UCXniDDq1ZnKNti-tVqJWCyg" TargetMode="External" /><Relationship Id="rId335" Type="http://schemas.openxmlformats.org/officeDocument/2006/relationships/hyperlink" Target="http://www.youtube.com/channel/UCPgF4J1NC2JsZObxxoPvTAA" TargetMode="External" /><Relationship Id="rId336" Type="http://schemas.openxmlformats.org/officeDocument/2006/relationships/comments" Target="../comments2.xml" /><Relationship Id="rId337" Type="http://schemas.openxmlformats.org/officeDocument/2006/relationships/vmlDrawing" Target="../drawings/vmlDrawing2.vml" /><Relationship Id="rId338" Type="http://schemas.openxmlformats.org/officeDocument/2006/relationships/table" Target="../tables/table2.xml" /><Relationship Id="rId33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90"/>
  <sheetViews>
    <sheetView workbookViewId="0" topLeftCell="A1">
      <pane xSplit="2" ySplit="2" topLeftCell="L3" activePane="bottomRight" state="frozen"/>
      <selection pane="topRight" activeCell="C1" sqref="C1"/>
      <selection pane="bottomLeft" activeCell="A3" sqref="A3"/>
      <selection pane="bottomRight" activeCell="A2" sqref="A2"/>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3.140625" style="0" bestFit="1" customWidth="1"/>
    <col min="16" max="16" width="11.8515625" style="0" bestFit="1" customWidth="1"/>
    <col min="17" max="17" width="12.140625" style="0" bestFit="1" customWidth="1"/>
    <col min="18" max="18" width="6.8515625" style="0" bestFit="1" customWidth="1"/>
    <col min="19" max="19" width="9.7109375" style="0" bestFit="1" customWidth="1"/>
    <col min="20" max="20" width="11.8515625" style="0" bestFit="1" customWidth="1"/>
    <col min="21" max="21" width="14.421875" style="0" customWidth="1"/>
    <col min="22" max="23" width="10.7109375" style="0" bestFit="1" customWidth="1"/>
    <col min="24" max="24" width="21.7109375" style="0" bestFit="1" customWidth="1"/>
    <col min="25" max="25" width="27.00390625" style="0" bestFit="1" customWidth="1"/>
    <col min="26" max="26" width="22.57421875" style="0" bestFit="1" customWidth="1"/>
    <col min="27" max="27" width="28.00390625" style="0" bestFit="1" customWidth="1"/>
    <col min="28" max="28" width="28.7109375" style="0" bestFit="1" customWidth="1"/>
    <col min="29" max="29" width="33.140625" style="0" bestFit="1" customWidth="1"/>
    <col min="30" max="30" width="18.140625" style="0" bestFit="1" customWidth="1"/>
    <col min="31" max="31" width="22.28125" style="0" bestFit="1" customWidth="1"/>
    <col min="32" max="32" width="15.140625" style="0" bestFit="1" customWidth="1"/>
  </cols>
  <sheetData>
    <row r="1" spans="3:14" ht="15">
      <c r="C1" s="16" t="s">
        <v>39</v>
      </c>
      <c r="D1" s="17"/>
      <c r="E1" s="17"/>
      <c r="F1" s="17"/>
      <c r="G1" s="16"/>
      <c r="H1" s="14" t="s">
        <v>43</v>
      </c>
      <c r="I1" s="50"/>
      <c r="J1" s="50"/>
      <c r="K1" s="33" t="s">
        <v>42</v>
      </c>
      <c r="L1" s="18" t="s">
        <v>40</v>
      </c>
      <c r="M1" s="18"/>
      <c r="N1" s="15" t="s">
        <v>41</v>
      </c>
    </row>
    <row r="2" spans="1:3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t="s">
        <v>1702</v>
      </c>
      <c r="V2" s="13" t="s">
        <v>1728</v>
      </c>
      <c r="W2" s="13" t="s">
        <v>1729</v>
      </c>
      <c r="X2" s="52" t="s">
        <v>2441</v>
      </c>
      <c r="Y2" s="52" t="s">
        <v>2442</v>
      </c>
      <c r="Z2" s="52" t="s">
        <v>2443</v>
      </c>
      <c r="AA2" s="52" t="s">
        <v>2444</v>
      </c>
      <c r="AB2" s="52" t="s">
        <v>2445</v>
      </c>
      <c r="AC2" s="52" t="s">
        <v>2446</v>
      </c>
      <c r="AD2" s="52" t="s">
        <v>2447</v>
      </c>
      <c r="AE2" s="52" t="s">
        <v>2448</v>
      </c>
      <c r="AF2" s="52" t="s">
        <v>2449</v>
      </c>
    </row>
    <row r="3" spans="1:32" ht="15" customHeight="1">
      <c r="A3" s="65" t="s">
        <v>182</v>
      </c>
      <c r="B3" s="65" t="s">
        <v>517</v>
      </c>
      <c r="C3" s="66" t="s">
        <v>3372</v>
      </c>
      <c r="D3" s="67">
        <v>3</v>
      </c>
      <c r="E3" s="68"/>
      <c r="F3" s="69">
        <v>50</v>
      </c>
      <c r="G3" s="66"/>
      <c r="H3" s="70"/>
      <c r="I3" s="71"/>
      <c r="J3" s="71"/>
      <c r="K3" s="34" t="s">
        <v>65</v>
      </c>
      <c r="L3" s="72">
        <v>3</v>
      </c>
      <c r="M3" s="72"/>
      <c r="N3" s="73"/>
      <c r="O3" s="79">
        <v>0</v>
      </c>
      <c r="P3" s="79">
        <v>0</v>
      </c>
      <c r="Q3" s="81">
        <v>41202.49144675926</v>
      </c>
      <c r="R3" s="79" t="s">
        <v>536</v>
      </c>
      <c r="S3" s="79">
        <v>0</v>
      </c>
      <c r="T3" s="79"/>
      <c r="U3">
        <v>1</v>
      </c>
      <c r="V3" s="79" t="str">
        <f>REPLACE(INDEX(GroupVertices[Group],MATCH(Edges[[#This Row],[Vertex 1]],GroupVertices[Vertex],0)),1,1,"")</f>
        <v>1</v>
      </c>
      <c r="W3" s="79" t="str">
        <f>REPLACE(INDEX(GroupVertices[Group],MATCH(Edges[[#This Row],[Vertex 2]],GroupVertices[Vertex],0)),1,1,"")</f>
        <v>1</v>
      </c>
      <c r="X3" s="48">
        <v>1</v>
      </c>
      <c r="Y3" s="49">
        <v>14.285714285714286</v>
      </c>
      <c r="Z3" s="48">
        <v>0</v>
      </c>
      <c r="AA3" s="49">
        <v>0</v>
      </c>
      <c r="AB3" s="48">
        <v>0</v>
      </c>
      <c r="AC3" s="49">
        <v>0</v>
      </c>
      <c r="AD3" s="48">
        <v>6</v>
      </c>
      <c r="AE3" s="49">
        <v>85.71428571428571</v>
      </c>
      <c r="AF3" s="48">
        <v>7</v>
      </c>
    </row>
    <row r="4" spans="1:32" ht="15" customHeight="1">
      <c r="A4" s="65" t="s">
        <v>183</v>
      </c>
      <c r="B4" s="65" t="s">
        <v>517</v>
      </c>
      <c r="C4" s="66" t="s">
        <v>3372</v>
      </c>
      <c r="D4" s="67">
        <v>3</v>
      </c>
      <c r="E4" s="68"/>
      <c r="F4" s="69">
        <v>50</v>
      </c>
      <c r="G4" s="66"/>
      <c r="H4" s="70"/>
      <c r="I4" s="71"/>
      <c r="J4" s="71"/>
      <c r="K4" s="34" t="s">
        <v>65</v>
      </c>
      <c r="L4" s="78">
        <v>4</v>
      </c>
      <c r="M4" s="78"/>
      <c r="N4" s="73"/>
      <c r="O4" s="80">
        <v>0</v>
      </c>
      <c r="P4" s="80">
        <v>0</v>
      </c>
      <c r="Q4" s="82">
        <v>41202.491747685184</v>
      </c>
      <c r="R4" s="80" t="s">
        <v>537</v>
      </c>
      <c r="S4" s="80">
        <v>0</v>
      </c>
      <c r="T4" s="80"/>
      <c r="U4">
        <v>1</v>
      </c>
      <c r="V4" s="79" t="str">
        <f>REPLACE(INDEX(GroupVertices[Group],MATCH(Edges[[#This Row],[Vertex 1]],GroupVertices[Vertex],0)),1,1,"")</f>
        <v>1</v>
      </c>
      <c r="W4" s="79" t="str">
        <f>REPLACE(INDEX(GroupVertices[Group],MATCH(Edges[[#This Row],[Vertex 2]],GroupVertices[Vertex],0)),1,1,"")</f>
        <v>1</v>
      </c>
      <c r="X4" s="48">
        <v>1</v>
      </c>
      <c r="Y4" s="49">
        <v>100</v>
      </c>
      <c r="Z4" s="48">
        <v>0</v>
      </c>
      <c r="AA4" s="49">
        <v>0</v>
      </c>
      <c r="AB4" s="48">
        <v>0</v>
      </c>
      <c r="AC4" s="49">
        <v>0</v>
      </c>
      <c r="AD4" s="48">
        <v>0</v>
      </c>
      <c r="AE4" s="49">
        <v>0</v>
      </c>
      <c r="AF4" s="48">
        <v>1</v>
      </c>
    </row>
    <row r="5" spans="1:32" ht="15">
      <c r="A5" s="65" t="s">
        <v>184</v>
      </c>
      <c r="B5" s="65" t="s">
        <v>517</v>
      </c>
      <c r="C5" s="66" t="s">
        <v>3372</v>
      </c>
      <c r="D5" s="67">
        <v>3</v>
      </c>
      <c r="E5" s="68"/>
      <c r="F5" s="69">
        <v>50</v>
      </c>
      <c r="G5" s="66"/>
      <c r="H5" s="70"/>
      <c r="I5" s="71"/>
      <c r="J5" s="71"/>
      <c r="K5" s="34" t="s">
        <v>65</v>
      </c>
      <c r="L5" s="78">
        <v>5</v>
      </c>
      <c r="M5" s="78"/>
      <c r="N5" s="73"/>
      <c r="O5" s="80">
        <v>0</v>
      </c>
      <c r="P5" s="80">
        <v>0</v>
      </c>
      <c r="Q5" s="82">
        <v>41202.494942129626</v>
      </c>
      <c r="R5" s="80" t="s">
        <v>538</v>
      </c>
      <c r="S5" s="80">
        <v>0</v>
      </c>
      <c r="T5" s="80"/>
      <c r="U5">
        <v>1</v>
      </c>
      <c r="V5" s="79" t="str">
        <f>REPLACE(INDEX(GroupVertices[Group],MATCH(Edges[[#This Row],[Vertex 1]],GroupVertices[Vertex],0)),1,1,"")</f>
        <v>1</v>
      </c>
      <c r="W5" s="79" t="str">
        <f>REPLACE(INDEX(GroupVertices[Group],MATCH(Edges[[#This Row],[Vertex 2]],GroupVertices[Vertex],0)),1,1,"")</f>
        <v>1</v>
      </c>
      <c r="X5" s="48">
        <v>0</v>
      </c>
      <c r="Y5" s="49">
        <v>0</v>
      </c>
      <c r="Z5" s="48">
        <v>0</v>
      </c>
      <c r="AA5" s="49">
        <v>0</v>
      </c>
      <c r="AB5" s="48">
        <v>0</v>
      </c>
      <c r="AC5" s="49">
        <v>0</v>
      </c>
      <c r="AD5" s="48">
        <v>9</v>
      </c>
      <c r="AE5" s="49">
        <v>100</v>
      </c>
      <c r="AF5" s="48">
        <v>9</v>
      </c>
    </row>
    <row r="6" spans="1:32" ht="15">
      <c r="A6" s="65" t="s">
        <v>185</v>
      </c>
      <c r="B6" s="65" t="s">
        <v>517</v>
      </c>
      <c r="C6" s="66" t="s">
        <v>3372</v>
      </c>
      <c r="D6" s="67">
        <v>3</v>
      </c>
      <c r="E6" s="68"/>
      <c r="F6" s="69">
        <v>50</v>
      </c>
      <c r="G6" s="66"/>
      <c r="H6" s="70"/>
      <c r="I6" s="71"/>
      <c r="J6" s="71"/>
      <c r="K6" s="34" t="s">
        <v>65</v>
      </c>
      <c r="L6" s="78">
        <v>6</v>
      </c>
      <c r="M6" s="78"/>
      <c r="N6" s="73"/>
      <c r="O6" s="80">
        <v>0</v>
      </c>
      <c r="P6" s="80">
        <v>0</v>
      </c>
      <c r="Q6" s="82">
        <v>41202.527662037035</v>
      </c>
      <c r="R6" s="80" t="s">
        <v>539</v>
      </c>
      <c r="S6" s="80">
        <v>0</v>
      </c>
      <c r="T6" s="80"/>
      <c r="U6">
        <v>1</v>
      </c>
      <c r="V6" s="79" t="str">
        <f>REPLACE(INDEX(GroupVertices[Group],MATCH(Edges[[#This Row],[Vertex 1]],GroupVertices[Vertex],0)),1,1,"")</f>
        <v>1</v>
      </c>
      <c r="W6" s="79" t="str">
        <f>REPLACE(INDEX(GroupVertices[Group],MATCH(Edges[[#This Row],[Vertex 2]],GroupVertices[Vertex],0)),1,1,"")</f>
        <v>1</v>
      </c>
      <c r="X6" s="48">
        <v>0</v>
      </c>
      <c r="Y6" s="49">
        <v>0</v>
      </c>
      <c r="Z6" s="48">
        <v>0</v>
      </c>
      <c r="AA6" s="49">
        <v>0</v>
      </c>
      <c r="AB6" s="48">
        <v>0</v>
      </c>
      <c r="AC6" s="49">
        <v>0</v>
      </c>
      <c r="AD6" s="48">
        <v>10</v>
      </c>
      <c r="AE6" s="49">
        <v>100</v>
      </c>
      <c r="AF6" s="48">
        <v>10</v>
      </c>
    </row>
    <row r="7" spans="1:32" ht="15">
      <c r="A7" s="65" t="s">
        <v>186</v>
      </c>
      <c r="B7" s="65" t="s">
        <v>517</v>
      </c>
      <c r="C7" s="66" t="s">
        <v>3372</v>
      </c>
      <c r="D7" s="67">
        <v>3</v>
      </c>
      <c r="E7" s="68"/>
      <c r="F7" s="69">
        <v>50</v>
      </c>
      <c r="G7" s="66"/>
      <c r="H7" s="70"/>
      <c r="I7" s="71"/>
      <c r="J7" s="71"/>
      <c r="K7" s="34" t="s">
        <v>65</v>
      </c>
      <c r="L7" s="78">
        <v>7</v>
      </c>
      <c r="M7" s="78"/>
      <c r="N7" s="73"/>
      <c r="O7" s="80">
        <v>0</v>
      </c>
      <c r="P7" s="80">
        <v>0</v>
      </c>
      <c r="Q7" s="82">
        <v>41202.533796296295</v>
      </c>
      <c r="R7" s="80" t="s">
        <v>540</v>
      </c>
      <c r="S7" s="80">
        <v>0</v>
      </c>
      <c r="T7" s="80"/>
      <c r="U7">
        <v>1</v>
      </c>
      <c r="V7" s="79" t="str">
        <f>REPLACE(INDEX(GroupVertices[Group],MATCH(Edges[[#This Row],[Vertex 1]],GroupVertices[Vertex],0)),1,1,"")</f>
        <v>1</v>
      </c>
      <c r="W7" s="79" t="str">
        <f>REPLACE(INDEX(GroupVertices[Group],MATCH(Edges[[#This Row],[Vertex 2]],GroupVertices[Vertex],0)),1,1,"")</f>
        <v>1</v>
      </c>
      <c r="X7" s="48">
        <v>0</v>
      </c>
      <c r="Y7" s="49">
        <v>0</v>
      </c>
      <c r="Z7" s="48">
        <v>0</v>
      </c>
      <c r="AA7" s="49">
        <v>0</v>
      </c>
      <c r="AB7" s="48">
        <v>0</v>
      </c>
      <c r="AC7" s="49">
        <v>0</v>
      </c>
      <c r="AD7" s="48">
        <v>13</v>
      </c>
      <c r="AE7" s="49">
        <v>100</v>
      </c>
      <c r="AF7" s="48">
        <v>13</v>
      </c>
    </row>
    <row r="8" spans="1:32" ht="15">
      <c r="A8" s="65" t="s">
        <v>187</v>
      </c>
      <c r="B8" s="65" t="s">
        <v>517</v>
      </c>
      <c r="C8" s="66" t="s">
        <v>3372</v>
      </c>
      <c r="D8" s="67">
        <v>3</v>
      </c>
      <c r="E8" s="68"/>
      <c r="F8" s="69">
        <v>50</v>
      </c>
      <c r="G8" s="66"/>
      <c r="H8" s="70"/>
      <c r="I8" s="71"/>
      <c r="J8" s="71"/>
      <c r="K8" s="34" t="s">
        <v>65</v>
      </c>
      <c r="L8" s="78">
        <v>8</v>
      </c>
      <c r="M8" s="78"/>
      <c r="N8" s="73"/>
      <c r="O8" s="80">
        <v>0</v>
      </c>
      <c r="P8" s="80">
        <v>0</v>
      </c>
      <c r="Q8" s="82">
        <v>41202.53680555556</v>
      </c>
      <c r="R8" s="80" t="s">
        <v>541</v>
      </c>
      <c r="S8" s="80">
        <v>0</v>
      </c>
      <c r="T8" s="80"/>
      <c r="U8">
        <v>1</v>
      </c>
      <c r="V8" s="79" t="str">
        <f>REPLACE(INDEX(GroupVertices[Group],MATCH(Edges[[#This Row],[Vertex 1]],GroupVertices[Vertex],0)),1,1,"")</f>
        <v>1</v>
      </c>
      <c r="W8" s="79" t="str">
        <f>REPLACE(INDEX(GroupVertices[Group],MATCH(Edges[[#This Row],[Vertex 2]],GroupVertices[Vertex],0)),1,1,"")</f>
        <v>1</v>
      </c>
      <c r="X8" s="48">
        <v>1</v>
      </c>
      <c r="Y8" s="49">
        <v>100</v>
      </c>
      <c r="Z8" s="48">
        <v>0</v>
      </c>
      <c r="AA8" s="49">
        <v>0</v>
      </c>
      <c r="AB8" s="48">
        <v>0</v>
      </c>
      <c r="AC8" s="49">
        <v>0</v>
      </c>
      <c r="AD8" s="48">
        <v>0</v>
      </c>
      <c r="AE8" s="49">
        <v>0</v>
      </c>
      <c r="AF8" s="48">
        <v>1</v>
      </c>
    </row>
    <row r="9" spans="1:32" ht="15">
      <c r="A9" s="65" t="s">
        <v>188</v>
      </c>
      <c r="B9" s="65" t="s">
        <v>517</v>
      </c>
      <c r="C9" s="66" t="s">
        <v>3372</v>
      </c>
      <c r="D9" s="67">
        <v>3</v>
      </c>
      <c r="E9" s="68"/>
      <c r="F9" s="69">
        <v>50</v>
      </c>
      <c r="G9" s="66"/>
      <c r="H9" s="70"/>
      <c r="I9" s="71"/>
      <c r="J9" s="71"/>
      <c r="K9" s="34" t="s">
        <v>65</v>
      </c>
      <c r="L9" s="78">
        <v>9</v>
      </c>
      <c r="M9" s="78"/>
      <c r="N9" s="73"/>
      <c r="O9" s="80">
        <v>0</v>
      </c>
      <c r="P9" s="80">
        <v>0</v>
      </c>
      <c r="Q9" s="82">
        <v>41202.537152777775</v>
      </c>
      <c r="R9" s="80" t="s">
        <v>542</v>
      </c>
      <c r="S9" s="80">
        <v>0</v>
      </c>
      <c r="T9" s="80"/>
      <c r="U9">
        <v>1</v>
      </c>
      <c r="V9" s="79" t="str">
        <f>REPLACE(INDEX(GroupVertices[Group],MATCH(Edges[[#This Row],[Vertex 1]],GroupVertices[Vertex],0)),1,1,"")</f>
        <v>1</v>
      </c>
      <c r="W9" s="79" t="str">
        <f>REPLACE(INDEX(GroupVertices[Group],MATCH(Edges[[#This Row],[Vertex 2]],GroupVertices[Vertex],0)),1,1,"")</f>
        <v>1</v>
      </c>
      <c r="X9" s="48">
        <v>1</v>
      </c>
      <c r="Y9" s="49">
        <v>33.333333333333336</v>
      </c>
      <c r="Z9" s="48">
        <v>1</v>
      </c>
      <c r="AA9" s="49">
        <v>33.333333333333336</v>
      </c>
      <c r="AB9" s="48">
        <v>0</v>
      </c>
      <c r="AC9" s="49">
        <v>0</v>
      </c>
      <c r="AD9" s="48">
        <v>1</v>
      </c>
      <c r="AE9" s="49">
        <v>33.333333333333336</v>
      </c>
      <c r="AF9" s="48">
        <v>3</v>
      </c>
    </row>
    <row r="10" spans="1:32" ht="15">
      <c r="A10" s="65" t="s">
        <v>189</v>
      </c>
      <c r="B10" s="65" t="s">
        <v>517</v>
      </c>
      <c r="C10" s="66" t="s">
        <v>3372</v>
      </c>
      <c r="D10" s="67">
        <v>3</v>
      </c>
      <c r="E10" s="68"/>
      <c r="F10" s="69">
        <v>50</v>
      </c>
      <c r="G10" s="66"/>
      <c r="H10" s="70"/>
      <c r="I10" s="71"/>
      <c r="J10" s="71"/>
      <c r="K10" s="34" t="s">
        <v>65</v>
      </c>
      <c r="L10" s="78">
        <v>10</v>
      </c>
      <c r="M10" s="78"/>
      <c r="N10" s="73"/>
      <c r="O10" s="80">
        <v>0</v>
      </c>
      <c r="P10" s="80">
        <v>0</v>
      </c>
      <c r="Q10" s="82">
        <v>41202.539675925924</v>
      </c>
      <c r="R10" s="80" t="s">
        <v>543</v>
      </c>
      <c r="S10" s="80">
        <v>0</v>
      </c>
      <c r="T10" s="80"/>
      <c r="U10">
        <v>1</v>
      </c>
      <c r="V10" s="79" t="str">
        <f>REPLACE(INDEX(GroupVertices[Group],MATCH(Edges[[#This Row],[Vertex 1]],GroupVertices[Vertex],0)),1,1,"")</f>
        <v>1</v>
      </c>
      <c r="W10" s="79" t="str">
        <f>REPLACE(INDEX(GroupVertices[Group],MATCH(Edges[[#This Row],[Vertex 2]],GroupVertices[Vertex],0)),1,1,"")</f>
        <v>1</v>
      </c>
      <c r="X10" s="48">
        <v>0</v>
      </c>
      <c r="Y10" s="49">
        <v>0</v>
      </c>
      <c r="Z10" s="48">
        <v>0</v>
      </c>
      <c r="AA10" s="49">
        <v>0</v>
      </c>
      <c r="AB10" s="48">
        <v>0</v>
      </c>
      <c r="AC10" s="49">
        <v>0</v>
      </c>
      <c r="AD10" s="48">
        <v>5</v>
      </c>
      <c r="AE10" s="49">
        <v>100</v>
      </c>
      <c r="AF10" s="48">
        <v>5</v>
      </c>
    </row>
    <row r="11" spans="1:32" ht="15">
      <c r="A11" s="65" t="s">
        <v>190</v>
      </c>
      <c r="B11" s="65" t="s">
        <v>517</v>
      </c>
      <c r="C11" s="66" t="s">
        <v>3372</v>
      </c>
      <c r="D11" s="67">
        <v>3</v>
      </c>
      <c r="E11" s="68"/>
      <c r="F11" s="69">
        <v>50</v>
      </c>
      <c r="G11" s="66"/>
      <c r="H11" s="70"/>
      <c r="I11" s="71"/>
      <c r="J11" s="71"/>
      <c r="K11" s="34" t="s">
        <v>65</v>
      </c>
      <c r="L11" s="78">
        <v>11</v>
      </c>
      <c r="M11" s="78"/>
      <c r="N11" s="73"/>
      <c r="O11" s="80">
        <v>0</v>
      </c>
      <c r="P11" s="80">
        <v>0</v>
      </c>
      <c r="Q11" s="82">
        <v>41202.54537037037</v>
      </c>
      <c r="R11" s="80" t="s">
        <v>544</v>
      </c>
      <c r="S11" s="80">
        <v>0</v>
      </c>
      <c r="T11" s="80"/>
      <c r="U11">
        <v>1</v>
      </c>
      <c r="V11" s="79" t="str">
        <f>REPLACE(INDEX(GroupVertices[Group],MATCH(Edges[[#This Row],[Vertex 1]],GroupVertices[Vertex],0)),1,1,"")</f>
        <v>1</v>
      </c>
      <c r="W11" s="79" t="str">
        <f>REPLACE(INDEX(GroupVertices[Group],MATCH(Edges[[#This Row],[Vertex 2]],GroupVertices[Vertex],0)),1,1,"")</f>
        <v>1</v>
      </c>
      <c r="X11" s="48">
        <v>0</v>
      </c>
      <c r="Y11" s="49">
        <v>0</v>
      </c>
      <c r="Z11" s="48">
        <v>4</v>
      </c>
      <c r="AA11" s="49">
        <v>6.779661016949152</v>
      </c>
      <c r="AB11" s="48">
        <v>0</v>
      </c>
      <c r="AC11" s="49">
        <v>0</v>
      </c>
      <c r="AD11" s="48">
        <v>55</v>
      </c>
      <c r="AE11" s="49">
        <v>93.22033898305085</v>
      </c>
      <c r="AF11" s="48">
        <v>59</v>
      </c>
    </row>
    <row r="12" spans="1:32" ht="15">
      <c r="A12" s="65" t="s">
        <v>191</v>
      </c>
      <c r="B12" s="65" t="s">
        <v>517</v>
      </c>
      <c r="C12" s="66" t="s">
        <v>3372</v>
      </c>
      <c r="D12" s="67">
        <v>3</v>
      </c>
      <c r="E12" s="68"/>
      <c r="F12" s="69">
        <v>50</v>
      </c>
      <c r="G12" s="66"/>
      <c r="H12" s="70"/>
      <c r="I12" s="71"/>
      <c r="J12" s="71"/>
      <c r="K12" s="34" t="s">
        <v>65</v>
      </c>
      <c r="L12" s="78">
        <v>12</v>
      </c>
      <c r="M12" s="78"/>
      <c r="N12" s="73"/>
      <c r="O12" s="80">
        <v>0</v>
      </c>
      <c r="P12" s="80">
        <v>0</v>
      </c>
      <c r="Q12" s="82">
        <v>41202.551354166666</v>
      </c>
      <c r="R12" s="80" t="s">
        <v>545</v>
      </c>
      <c r="S12" s="80">
        <v>0</v>
      </c>
      <c r="T12" s="80"/>
      <c r="U12">
        <v>1</v>
      </c>
      <c r="V12" s="79" t="str">
        <f>REPLACE(INDEX(GroupVertices[Group],MATCH(Edges[[#This Row],[Vertex 1]],GroupVertices[Vertex],0)),1,1,"")</f>
        <v>1</v>
      </c>
      <c r="W12" s="79" t="str">
        <f>REPLACE(INDEX(GroupVertices[Group],MATCH(Edges[[#This Row],[Vertex 2]],GroupVertices[Vertex],0)),1,1,"")</f>
        <v>1</v>
      </c>
      <c r="X12" s="48">
        <v>1</v>
      </c>
      <c r="Y12" s="49">
        <v>25</v>
      </c>
      <c r="Z12" s="48">
        <v>0</v>
      </c>
      <c r="AA12" s="49">
        <v>0</v>
      </c>
      <c r="AB12" s="48">
        <v>0</v>
      </c>
      <c r="AC12" s="49">
        <v>0</v>
      </c>
      <c r="AD12" s="48">
        <v>3</v>
      </c>
      <c r="AE12" s="49">
        <v>75</v>
      </c>
      <c r="AF12" s="48">
        <v>4</v>
      </c>
    </row>
    <row r="13" spans="1:32" ht="15">
      <c r="A13" s="65" t="s">
        <v>192</v>
      </c>
      <c r="B13" s="65" t="s">
        <v>517</v>
      </c>
      <c r="C13" s="66" t="s">
        <v>3372</v>
      </c>
      <c r="D13" s="67">
        <v>3</v>
      </c>
      <c r="E13" s="68"/>
      <c r="F13" s="69">
        <v>50</v>
      </c>
      <c r="G13" s="66"/>
      <c r="H13" s="70"/>
      <c r="I13" s="71"/>
      <c r="J13" s="71"/>
      <c r="K13" s="34" t="s">
        <v>65</v>
      </c>
      <c r="L13" s="78">
        <v>13</v>
      </c>
      <c r="M13" s="78"/>
      <c r="N13" s="73"/>
      <c r="O13" s="80">
        <v>0</v>
      </c>
      <c r="P13" s="80">
        <v>0</v>
      </c>
      <c r="Q13" s="82">
        <v>41202.55210648148</v>
      </c>
      <c r="R13" s="80" t="s">
        <v>546</v>
      </c>
      <c r="S13" s="80">
        <v>0</v>
      </c>
      <c r="T13" s="80"/>
      <c r="U13">
        <v>1</v>
      </c>
      <c r="V13" s="79" t="str">
        <f>REPLACE(INDEX(GroupVertices[Group],MATCH(Edges[[#This Row],[Vertex 1]],GroupVertices[Vertex],0)),1,1,"")</f>
        <v>1</v>
      </c>
      <c r="W13" s="79" t="str">
        <f>REPLACE(INDEX(GroupVertices[Group],MATCH(Edges[[#This Row],[Vertex 2]],GroupVertices[Vertex],0)),1,1,"")</f>
        <v>1</v>
      </c>
      <c r="X13" s="48">
        <v>0</v>
      </c>
      <c r="Y13" s="49">
        <v>0</v>
      </c>
      <c r="Z13" s="48">
        <v>1</v>
      </c>
      <c r="AA13" s="49">
        <v>5</v>
      </c>
      <c r="AB13" s="48">
        <v>0</v>
      </c>
      <c r="AC13" s="49">
        <v>0</v>
      </c>
      <c r="AD13" s="48">
        <v>19</v>
      </c>
      <c r="AE13" s="49">
        <v>95</v>
      </c>
      <c r="AF13" s="48">
        <v>20</v>
      </c>
    </row>
    <row r="14" spans="1:32" ht="15">
      <c r="A14" s="65" t="s">
        <v>193</v>
      </c>
      <c r="B14" s="65" t="s">
        <v>517</v>
      </c>
      <c r="C14" s="66" t="s">
        <v>3373</v>
      </c>
      <c r="D14" s="67">
        <v>3.6363636363636362</v>
      </c>
      <c r="E14" s="68"/>
      <c r="F14" s="69">
        <v>46.36363636363637</v>
      </c>
      <c r="G14" s="66"/>
      <c r="H14" s="70"/>
      <c r="I14" s="71"/>
      <c r="J14" s="71"/>
      <c r="K14" s="34" t="s">
        <v>65</v>
      </c>
      <c r="L14" s="78">
        <v>14</v>
      </c>
      <c r="M14" s="78"/>
      <c r="N14" s="73"/>
      <c r="O14" s="80">
        <v>0</v>
      </c>
      <c r="P14" s="80">
        <v>0</v>
      </c>
      <c r="Q14" s="82">
        <v>41202.528078703705</v>
      </c>
      <c r="R14" s="80" t="s">
        <v>547</v>
      </c>
      <c r="S14" s="80">
        <v>0</v>
      </c>
      <c r="T14" s="80"/>
      <c r="U14">
        <v>2</v>
      </c>
      <c r="V14" s="79" t="str">
        <f>REPLACE(INDEX(GroupVertices[Group],MATCH(Edges[[#This Row],[Vertex 1]],GroupVertices[Vertex],0)),1,1,"")</f>
        <v>1</v>
      </c>
      <c r="W14" s="79" t="str">
        <f>REPLACE(INDEX(GroupVertices[Group],MATCH(Edges[[#This Row],[Vertex 2]],GroupVertices[Vertex],0)),1,1,"")</f>
        <v>1</v>
      </c>
      <c r="X14" s="48">
        <v>3</v>
      </c>
      <c r="Y14" s="49">
        <v>6.382978723404255</v>
      </c>
      <c r="Z14" s="48">
        <v>0</v>
      </c>
      <c r="AA14" s="49">
        <v>0</v>
      </c>
      <c r="AB14" s="48">
        <v>0</v>
      </c>
      <c r="AC14" s="49">
        <v>0</v>
      </c>
      <c r="AD14" s="48">
        <v>44</v>
      </c>
      <c r="AE14" s="49">
        <v>93.61702127659575</v>
      </c>
      <c r="AF14" s="48">
        <v>47</v>
      </c>
    </row>
    <row r="15" spans="1:32" ht="15">
      <c r="A15" s="65" t="s">
        <v>193</v>
      </c>
      <c r="B15" s="65" t="s">
        <v>517</v>
      </c>
      <c r="C15" s="66" t="s">
        <v>3373</v>
      </c>
      <c r="D15" s="67">
        <v>3.6363636363636362</v>
      </c>
      <c r="E15" s="68"/>
      <c r="F15" s="69">
        <v>46.36363636363637</v>
      </c>
      <c r="G15" s="66"/>
      <c r="H15" s="70"/>
      <c r="I15" s="71"/>
      <c r="J15" s="71"/>
      <c r="K15" s="34" t="s">
        <v>65</v>
      </c>
      <c r="L15" s="78">
        <v>15</v>
      </c>
      <c r="M15" s="78"/>
      <c r="N15" s="73"/>
      <c r="O15" s="80">
        <v>0</v>
      </c>
      <c r="P15" s="80">
        <v>0</v>
      </c>
      <c r="Q15" s="82">
        <v>41202.5534375</v>
      </c>
      <c r="R15" s="80" t="s">
        <v>548</v>
      </c>
      <c r="S15" s="80">
        <v>0</v>
      </c>
      <c r="T15" s="80"/>
      <c r="U15">
        <v>2</v>
      </c>
      <c r="V15" s="79" t="str">
        <f>REPLACE(INDEX(GroupVertices[Group],MATCH(Edges[[#This Row],[Vertex 1]],GroupVertices[Vertex],0)),1,1,"")</f>
        <v>1</v>
      </c>
      <c r="W15" s="79" t="str">
        <f>REPLACE(INDEX(GroupVertices[Group],MATCH(Edges[[#This Row],[Vertex 2]],GroupVertices[Vertex],0)),1,1,"")</f>
        <v>1</v>
      </c>
      <c r="X15" s="48">
        <v>1</v>
      </c>
      <c r="Y15" s="49">
        <v>3.225806451612903</v>
      </c>
      <c r="Z15" s="48">
        <v>0</v>
      </c>
      <c r="AA15" s="49">
        <v>0</v>
      </c>
      <c r="AB15" s="48">
        <v>0</v>
      </c>
      <c r="AC15" s="49">
        <v>0</v>
      </c>
      <c r="AD15" s="48">
        <v>30</v>
      </c>
      <c r="AE15" s="49">
        <v>96.7741935483871</v>
      </c>
      <c r="AF15" s="48">
        <v>31</v>
      </c>
    </row>
    <row r="16" spans="1:32" ht="15">
      <c r="A16" s="65" t="s">
        <v>194</v>
      </c>
      <c r="B16" s="65" t="s">
        <v>517</v>
      </c>
      <c r="C16" s="66" t="s">
        <v>3374</v>
      </c>
      <c r="D16" s="67">
        <v>4.2727272727272725</v>
      </c>
      <c r="E16" s="68"/>
      <c r="F16" s="69">
        <v>42.72727272727273</v>
      </c>
      <c r="G16" s="66"/>
      <c r="H16" s="70"/>
      <c r="I16" s="71"/>
      <c r="J16" s="71"/>
      <c r="K16" s="34" t="s">
        <v>65</v>
      </c>
      <c r="L16" s="78">
        <v>16</v>
      </c>
      <c r="M16" s="78"/>
      <c r="N16" s="73"/>
      <c r="O16" s="80">
        <v>0</v>
      </c>
      <c r="P16" s="80">
        <v>0</v>
      </c>
      <c r="Q16" s="82">
        <v>41202.500706018516</v>
      </c>
      <c r="R16" s="80" t="s">
        <v>549</v>
      </c>
      <c r="S16" s="80">
        <v>0</v>
      </c>
      <c r="T16" s="80"/>
      <c r="U16">
        <v>3</v>
      </c>
      <c r="V16" s="79" t="str">
        <f>REPLACE(INDEX(GroupVertices[Group],MATCH(Edges[[#This Row],[Vertex 1]],GroupVertices[Vertex],0)),1,1,"")</f>
        <v>1</v>
      </c>
      <c r="W16" s="79" t="str">
        <f>REPLACE(INDEX(GroupVertices[Group],MATCH(Edges[[#This Row],[Vertex 2]],GroupVertices[Vertex],0)),1,1,"")</f>
        <v>1</v>
      </c>
      <c r="X16" s="48">
        <v>0</v>
      </c>
      <c r="Y16" s="49">
        <v>0</v>
      </c>
      <c r="Z16" s="48">
        <v>0</v>
      </c>
      <c r="AA16" s="49">
        <v>0</v>
      </c>
      <c r="AB16" s="48">
        <v>0</v>
      </c>
      <c r="AC16" s="49">
        <v>0</v>
      </c>
      <c r="AD16" s="48">
        <v>10</v>
      </c>
      <c r="AE16" s="49">
        <v>100</v>
      </c>
      <c r="AF16" s="48">
        <v>10</v>
      </c>
    </row>
    <row r="17" spans="1:32" ht="15">
      <c r="A17" s="65" t="s">
        <v>194</v>
      </c>
      <c r="B17" s="65" t="s">
        <v>517</v>
      </c>
      <c r="C17" s="66" t="s">
        <v>3374</v>
      </c>
      <c r="D17" s="67">
        <v>4.2727272727272725</v>
      </c>
      <c r="E17" s="68"/>
      <c r="F17" s="69">
        <v>42.72727272727273</v>
      </c>
      <c r="G17" s="66"/>
      <c r="H17" s="70"/>
      <c r="I17" s="71"/>
      <c r="J17" s="71"/>
      <c r="K17" s="34" t="s">
        <v>65</v>
      </c>
      <c r="L17" s="78">
        <v>17</v>
      </c>
      <c r="M17" s="78"/>
      <c r="N17" s="73"/>
      <c r="O17" s="80">
        <v>0</v>
      </c>
      <c r="P17" s="80">
        <v>0</v>
      </c>
      <c r="Q17" s="82">
        <v>41202.50168981482</v>
      </c>
      <c r="R17" s="80" t="s">
        <v>550</v>
      </c>
      <c r="S17" s="80">
        <v>0</v>
      </c>
      <c r="T17" s="80"/>
      <c r="U17">
        <v>3</v>
      </c>
      <c r="V17" s="79" t="str">
        <f>REPLACE(INDEX(GroupVertices[Group],MATCH(Edges[[#This Row],[Vertex 1]],GroupVertices[Vertex],0)),1,1,"")</f>
        <v>1</v>
      </c>
      <c r="W17" s="79" t="str">
        <f>REPLACE(INDEX(GroupVertices[Group],MATCH(Edges[[#This Row],[Vertex 2]],GroupVertices[Vertex],0)),1,1,"")</f>
        <v>1</v>
      </c>
      <c r="X17" s="48">
        <v>2</v>
      </c>
      <c r="Y17" s="49">
        <v>20</v>
      </c>
      <c r="Z17" s="48">
        <v>0</v>
      </c>
      <c r="AA17" s="49">
        <v>0</v>
      </c>
      <c r="AB17" s="48">
        <v>0</v>
      </c>
      <c r="AC17" s="49">
        <v>0</v>
      </c>
      <c r="AD17" s="48">
        <v>8</v>
      </c>
      <c r="AE17" s="49">
        <v>80</v>
      </c>
      <c r="AF17" s="48">
        <v>10</v>
      </c>
    </row>
    <row r="18" spans="1:32" ht="15">
      <c r="A18" s="65" t="s">
        <v>194</v>
      </c>
      <c r="B18" s="65" t="s">
        <v>517</v>
      </c>
      <c r="C18" s="66" t="s">
        <v>3374</v>
      </c>
      <c r="D18" s="67">
        <v>4.2727272727272725</v>
      </c>
      <c r="E18" s="68"/>
      <c r="F18" s="69">
        <v>42.72727272727273</v>
      </c>
      <c r="G18" s="66"/>
      <c r="H18" s="70"/>
      <c r="I18" s="71"/>
      <c r="J18" s="71"/>
      <c r="K18" s="34" t="s">
        <v>65</v>
      </c>
      <c r="L18" s="78">
        <v>18</v>
      </c>
      <c r="M18" s="78"/>
      <c r="N18" s="73"/>
      <c r="O18" s="80">
        <v>0</v>
      </c>
      <c r="P18" s="80">
        <v>0</v>
      </c>
      <c r="Q18" s="82">
        <v>41202.55383101852</v>
      </c>
      <c r="R18" s="80" t="s">
        <v>551</v>
      </c>
      <c r="S18" s="80">
        <v>0</v>
      </c>
      <c r="T18" s="80"/>
      <c r="U18">
        <v>3</v>
      </c>
      <c r="V18" s="79" t="str">
        <f>REPLACE(INDEX(GroupVertices[Group],MATCH(Edges[[#This Row],[Vertex 1]],GroupVertices[Vertex],0)),1,1,"")</f>
        <v>1</v>
      </c>
      <c r="W18" s="79" t="str">
        <f>REPLACE(INDEX(GroupVertices[Group],MATCH(Edges[[#This Row],[Vertex 2]],GroupVertices[Vertex],0)),1,1,"")</f>
        <v>1</v>
      </c>
      <c r="X18" s="48">
        <v>1</v>
      </c>
      <c r="Y18" s="49">
        <v>7.142857142857143</v>
      </c>
      <c r="Z18" s="48">
        <v>1</v>
      </c>
      <c r="AA18" s="49">
        <v>7.142857142857143</v>
      </c>
      <c r="AB18" s="48">
        <v>0</v>
      </c>
      <c r="AC18" s="49">
        <v>0</v>
      </c>
      <c r="AD18" s="48">
        <v>12</v>
      </c>
      <c r="AE18" s="49">
        <v>85.71428571428571</v>
      </c>
      <c r="AF18" s="48">
        <v>14</v>
      </c>
    </row>
    <row r="19" spans="1:32" ht="15">
      <c r="A19" s="65" t="s">
        <v>195</v>
      </c>
      <c r="B19" s="65" t="s">
        <v>517</v>
      </c>
      <c r="C19" s="66" t="s">
        <v>3372</v>
      </c>
      <c r="D19" s="67">
        <v>3</v>
      </c>
      <c r="E19" s="68"/>
      <c r="F19" s="69">
        <v>50</v>
      </c>
      <c r="G19" s="66"/>
      <c r="H19" s="70"/>
      <c r="I19" s="71"/>
      <c r="J19" s="71"/>
      <c r="K19" s="34" t="s">
        <v>65</v>
      </c>
      <c r="L19" s="78">
        <v>19</v>
      </c>
      <c r="M19" s="78"/>
      <c r="N19" s="73"/>
      <c r="O19" s="80">
        <v>0</v>
      </c>
      <c r="P19" s="80">
        <v>0</v>
      </c>
      <c r="Q19" s="82">
        <v>41202.56313657408</v>
      </c>
      <c r="R19" s="80" t="s">
        <v>552</v>
      </c>
      <c r="S19" s="80">
        <v>0</v>
      </c>
      <c r="T19" s="80"/>
      <c r="U19">
        <v>1</v>
      </c>
      <c r="V19" s="79" t="str">
        <f>REPLACE(INDEX(GroupVertices[Group],MATCH(Edges[[#This Row],[Vertex 1]],GroupVertices[Vertex],0)),1,1,"")</f>
        <v>1</v>
      </c>
      <c r="W19" s="79" t="str">
        <f>REPLACE(INDEX(GroupVertices[Group],MATCH(Edges[[#This Row],[Vertex 2]],GroupVertices[Vertex],0)),1,1,"")</f>
        <v>1</v>
      </c>
      <c r="X19" s="48">
        <v>0</v>
      </c>
      <c r="Y19" s="49">
        <v>0</v>
      </c>
      <c r="Z19" s="48">
        <v>0</v>
      </c>
      <c r="AA19" s="49">
        <v>0</v>
      </c>
      <c r="AB19" s="48">
        <v>0</v>
      </c>
      <c r="AC19" s="49">
        <v>0</v>
      </c>
      <c r="AD19" s="48">
        <v>16</v>
      </c>
      <c r="AE19" s="49">
        <v>100</v>
      </c>
      <c r="AF19" s="48">
        <v>16</v>
      </c>
    </row>
    <row r="20" spans="1:32" ht="15">
      <c r="A20" s="65" t="s">
        <v>196</v>
      </c>
      <c r="B20" s="65" t="s">
        <v>517</v>
      </c>
      <c r="C20" s="66" t="s">
        <v>3372</v>
      </c>
      <c r="D20" s="67">
        <v>3</v>
      </c>
      <c r="E20" s="68"/>
      <c r="F20" s="69">
        <v>50</v>
      </c>
      <c r="G20" s="66"/>
      <c r="H20" s="70"/>
      <c r="I20" s="71"/>
      <c r="J20" s="71"/>
      <c r="K20" s="34" t="s">
        <v>65</v>
      </c>
      <c r="L20" s="78">
        <v>20</v>
      </c>
      <c r="M20" s="78"/>
      <c r="N20" s="73"/>
      <c r="O20" s="80">
        <v>0</v>
      </c>
      <c r="P20" s="80">
        <v>0</v>
      </c>
      <c r="Q20" s="82">
        <v>41202.56349537037</v>
      </c>
      <c r="R20" s="80" t="s">
        <v>553</v>
      </c>
      <c r="S20" s="80">
        <v>0</v>
      </c>
      <c r="T20" s="80"/>
      <c r="U20">
        <v>1</v>
      </c>
      <c r="V20" s="79" t="str">
        <f>REPLACE(INDEX(GroupVertices[Group],MATCH(Edges[[#This Row],[Vertex 1]],GroupVertices[Vertex],0)),1,1,"")</f>
        <v>1</v>
      </c>
      <c r="W20" s="79" t="str">
        <f>REPLACE(INDEX(GroupVertices[Group],MATCH(Edges[[#This Row],[Vertex 2]],GroupVertices[Vertex],0)),1,1,"")</f>
        <v>1</v>
      </c>
      <c r="X20" s="48">
        <v>4</v>
      </c>
      <c r="Y20" s="49">
        <v>12.121212121212121</v>
      </c>
      <c r="Z20" s="48">
        <v>1</v>
      </c>
      <c r="AA20" s="49">
        <v>3.0303030303030303</v>
      </c>
      <c r="AB20" s="48">
        <v>0</v>
      </c>
      <c r="AC20" s="49">
        <v>0</v>
      </c>
      <c r="AD20" s="48">
        <v>28</v>
      </c>
      <c r="AE20" s="49">
        <v>84.84848484848484</v>
      </c>
      <c r="AF20" s="48">
        <v>33</v>
      </c>
    </row>
    <row r="21" spans="1:32" ht="15">
      <c r="A21" s="65" t="s">
        <v>197</v>
      </c>
      <c r="B21" s="65" t="s">
        <v>517</v>
      </c>
      <c r="C21" s="66" t="s">
        <v>3372</v>
      </c>
      <c r="D21" s="67">
        <v>3</v>
      </c>
      <c r="E21" s="68"/>
      <c r="F21" s="69">
        <v>50</v>
      </c>
      <c r="G21" s="66"/>
      <c r="H21" s="70"/>
      <c r="I21" s="71"/>
      <c r="J21" s="71"/>
      <c r="K21" s="34" t="s">
        <v>65</v>
      </c>
      <c r="L21" s="78">
        <v>21</v>
      </c>
      <c r="M21" s="78"/>
      <c r="N21" s="73"/>
      <c r="O21" s="80">
        <v>0</v>
      </c>
      <c r="P21" s="80">
        <v>0</v>
      </c>
      <c r="Q21" s="82">
        <v>41202.565</v>
      </c>
      <c r="R21" s="80" t="s">
        <v>554</v>
      </c>
      <c r="S21" s="80">
        <v>0</v>
      </c>
      <c r="T21" s="80"/>
      <c r="U21">
        <v>1</v>
      </c>
      <c r="V21" s="79" t="str">
        <f>REPLACE(INDEX(GroupVertices[Group],MATCH(Edges[[#This Row],[Vertex 1]],GroupVertices[Vertex],0)),1,1,"")</f>
        <v>1</v>
      </c>
      <c r="W21" s="79" t="str">
        <f>REPLACE(INDEX(GroupVertices[Group],MATCH(Edges[[#This Row],[Vertex 2]],GroupVertices[Vertex],0)),1,1,"")</f>
        <v>1</v>
      </c>
      <c r="X21" s="48">
        <v>1</v>
      </c>
      <c r="Y21" s="49">
        <v>11.11111111111111</v>
      </c>
      <c r="Z21" s="48">
        <v>3</v>
      </c>
      <c r="AA21" s="49">
        <v>33.333333333333336</v>
      </c>
      <c r="AB21" s="48">
        <v>0</v>
      </c>
      <c r="AC21" s="49">
        <v>0</v>
      </c>
      <c r="AD21" s="48">
        <v>5</v>
      </c>
      <c r="AE21" s="49">
        <v>55.55555555555556</v>
      </c>
      <c r="AF21" s="48">
        <v>9</v>
      </c>
    </row>
    <row r="22" spans="1:32" ht="15">
      <c r="A22" s="65" t="s">
        <v>198</v>
      </c>
      <c r="B22" s="65" t="s">
        <v>517</v>
      </c>
      <c r="C22" s="66" t="s">
        <v>3372</v>
      </c>
      <c r="D22" s="67">
        <v>3</v>
      </c>
      <c r="E22" s="68"/>
      <c r="F22" s="69">
        <v>50</v>
      </c>
      <c r="G22" s="66"/>
      <c r="H22" s="70"/>
      <c r="I22" s="71"/>
      <c r="J22" s="71"/>
      <c r="K22" s="34" t="s">
        <v>65</v>
      </c>
      <c r="L22" s="78">
        <v>22</v>
      </c>
      <c r="M22" s="78"/>
      <c r="N22" s="73"/>
      <c r="O22" s="80">
        <v>0</v>
      </c>
      <c r="P22" s="80">
        <v>0</v>
      </c>
      <c r="Q22" s="82">
        <v>41202.56952546296</v>
      </c>
      <c r="R22" s="80" t="s">
        <v>555</v>
      </c>
      <c r="S22" s="80">
        <v>0</v>
      </c>
      <c r="T22" s="80"/>
      <c r="U22">
        <v>1</v>
      </c>
      <c r="V22" s="79" t="str">
        <f>REPLACE(INDEX(GroupVertices[Group],MATCH(Edges[[#This Row],[Vertex 1]],GroupVertices[Vertex],0)),1,1,"")</f>
        <v>1</v>
      </c>
      <c r="W22" s="79" t="str">
        <f>REPLACE(INDEX(GroupVertices[Group],MATCH(Edges[[#This Row],[Vertex 2]],GroupVertices[Vertex],0)),1,1,"")</f>
        <v>1</v>
      </c>
      <c r="X22" s="48">
        <v>0</v>
      </c>
      <c r="Y22" s="49">
        <v>0</v>
      </c>
      <c r="Z22" s="48">
        <v>0</v>
      </c>
      <c r="AA22" s="49">
        <v>0</v>
      </c>
      <c r="AB22" s="48">
        <v>0</v>
      </c>
      <c r="AC22" s="49">
        <v>0</v>
      </c>
      <c r="AD22" s="48">
        <v>8</v>
      </c>
      <c r="AE22" s="49">
        <v>100</v>
      </c>
      <c r="AF22" s="48">
        <v>8</v>
      </c>
    </row>
    <row r="23" spans="1:32" ht="15">
      <c r="A23" s="65" t="s">
        <v>199</v>
      </c>
      <c r="B23" s="65" t="s">
        <v>517</v>
      </c>
      <c r="C23" s="66" t="s">
        <v>3374</v>
      </c>
      <c r="D23" s="67">
        <v>4.2727272727272725</v>
      </c>
      <c r="E23" s="68"/>
      <c r="F23" s="69">
        <v>42.72727272727273</v>
      </c>
      <c r="G23" s="66"/>
      <c r="H23" s="70"/>
      <c r="I23" s="71"/>
      <c r="J23" s="71"/>
      <c r="K23" s="34" t="s">
        <v>65</v>
      </c>
      <c r="L23" s="78">
        <v>23</v>
      </c>
      <c r="M23" s="78"/>
      <c r="N23" s="73"/>
      <c r="O23" s="80">
        <v>0</v>
      </c>
      <c r="P23" s="80">
        <v>0</v>
      </c>
      <c r="Q23" s="82">
        <v>41202.52453703704</v>
      </c>
      <c r="R23" s="80" t="s">
        <v>556</v>
      </c>
      <c r="S23" s="80">
        <v>0</v>
      </c>
      <c r="T23" s="80"/>
      <c r="U23">
        <v>3</v>
      </c>
      <c r="V23" s="79" t="str">
        <f>REPLACE(INDEX(GroupVertices[Group],MATCH(Edges[[#This Row],[Vertex 1]],GroupVertices[Vertex],0)),1,1,"")</f>
        <v>1</v>
      </c>
      <c r="W23" s="79" t="str">
        <f>REPLACE(INDEX(GroupVertices[Group],MATCH(Edges[[#This Row],[Vertex 2]],GroupVertices[Vertex],0)),1,1,"")</f>
        <v>1</v>
      </c>
      <c r="X23" s="48">
        <v>1</v>
      </c>
      <c r="Y23" s="49">
        <v>2.857142857142857</v>
      </c>
      <c r="Z23" s="48">
        <v>2</v>
      </c>
      <c r="AA23" s="49">
        <v>5.714285714285714</v>
      </c>
      <c r="AB23" s="48">
        <v>0</v>
      </c>
      <c r="AC23" s="49">
        <v>0</v>
      </c>
      <c r="AD23" s="48">
        <v>32</v>
      </c>
      <c r="AE23" s="49">
        <v>91.42857142857143</v>
      </c>
      <c r="AF23" s="48">
        <v>35</v>
      </c>
    </row>
    <row r="24" spans="1:32" ht="15">
      <c r="A24" s="65" t="s">
        <v>199</v>
      </c>
      <c r="B24" s="65" t="s">
        <v>517</v>
      </c>
      <c r="C24" s="66" t="s">
        <v>3374</v>
      </c>
      <c r="D24" s="67">
        <v>4.2727272727272725</v>
      </c>
      <c r="E24" s="68"/>
      <c r="F24" s="69">
        <v>42.72727272727273</v>
      </c>
      <c r="G24" s="66"/>
      <c r="H24" s="70"/>
      <c r="I24" s="71"/>
      <c r="J24" s="71"/>
      <c r="K24" s="34" t="s">
        <v>65</v>
      </c>
      <c r="L24" s="78">
        <v>24</v>
      </c>
      <c r="M24" s="78"/>
      <c r="N24" s="73"/>
      <c r="O24" s="80">
        <v>0</v>
      </c>
      <c r="P24" s="80">
        <v>0</v>
      </c>
      <c r="Q24" s="82">
        <v>41202.57065972222</v>
      </c>
      <c r="R24" s="80" t="s">
        <v>557</v>
      </c>
      <c r="S24" s="80">
        <v>0</v>
      </c>
      <c r="T24" s="80"/>
      <c r="U24">
        <v>3</v>
      </c>
      <c r="V24" s="79" t="str">
        <f>REPLACE(INDEX(GroupVertices[Group],MATCH(Edges[[#This Row],[Vertex 1]],GroupVertices[Vertex],0)),1,1,"")</f>
        <v>1</v>
      </c>
      <c r="W24" s="79" t="str">
        <f>REPLACE(INDEX(GroupVertices[Group],MATCH(Edges[[#This Row],[Vertex 2]],GroupVertices[Vertex],0)),1,1,"")</f>
        <v>1</v>
      </c>
      <c r="X24" s="48">
        <v>1</v>
      </c>
      <c r="Y24" s="49">
        <v>1.0309278350515463</v>
      </c>
      <c r="Z24" s="48">
        <v>2</v>
      </c>
      <c r="AA24" s="49">
        <v>2.0618556701030926</v>
      </c>
      <c r="AB24" s="48">
        <v>0</v>
      </c>
      <c r="AC24" s="49">
        <v>0</v>
      </c>
      <c r="AD24" s="48">
        <v>94</v>
      </c>
      <c r="AE24" s="49">
        <v>96.90721649484536</v>
      </c>
      <c r="AF24" s="48">
        <v>97</v>
      </c>
    </row>
    <row r="25" spans="1:32" ht="15">
      <c r="A25" s="65" t="s">
        <v>199</v>
      </c>
      <c r="B25" s="65" t="s">
        <v>517</v>
      </c>
      <c r="C25" s="66" t="s">
        <v>3374</v>
      </c>
      <c r="D25" s="67">
        <v>4.2727272727272725</v>
      </c>
      <c r="E25" s="68"/>
      <c r="F25" s="69">
        <v>42.72727272727273</v>
      </c>
      <c r="G25" s="66"/>
      <c r="H25" s="70"/>
      <c r="I25" s="71"/>
      <c r="J25" s="71"/>
      <c r="K25" s="34" t="s">
        <v>65</v>
      </c>
      <c r="L25" s="78">
        <v>25</v>
      </c>
      <c r="M25" s="78"/>
      <c r="N25" s="73"/>
      <c r="O25" s="80">
        <v>0</v>
      </c>
      <c r="P25" s="80">
        <v>0</v>
      </c>
      <c r="Q25" s="82">
        <v>41202.571550925924</v>
      </c>
      <c r="R25" s="80" t="s">
        <v>558</v>
      </c>
      <c r="S25" s="80">
        <v>0</v>
      </c>
      <c r="T25" s="80"/>
      <c r="U25">
        <v>3</v>
      </c>
      <c r="V25" s="79" t="str">
        <f>REPLACE(INDEX(GroupVertices[Group],MATCH(Edges[[#This Row],[Vertex 1]],GroupVertices[Vertex],0)),1,1,"")</f>
        <v>1</v>
      </c>
      <c r="W25" s="79" t="str">
        <f>REPLACE(INDEX(GroupVertices[Group],MATCH(Edges[[#This Row],[Vertex 2]],GroupVertices[Vertex],0)),1,1,"")</f>
        <v>1</v>
      </c>
      <c r="X25" s="48">
        <v>2</v>
      </c>
      <c r="Y25" s="49">
        <v>4.878048780487805</v>
      </c>
      <c r="Z25" s="48">
        <v>0</v>
      </c>
      <c r="AA25" s="49">
        <v>0</v>
      </c>
      <c r="AB25" s="48">
        <v>0</v>
      </c>
      <c r="AC25" s="49">
        <v>0</v>
      </c>
      <c r="AD25" s="48">
        <v>39</v>
      </c>
      <c r="AE25" s="49">
        <v>95.1219512195122</v>
      </c>
      <c r="AF25" s="48">
        <v>41</v>
      </c>
    </row>
    <row r="26" spans="1:32" ht="15">
      <c r="A26" s="65" t="s">
        <v>200</v>
      </c>
      <c r="B26" s="65" t="s">
        <v>517</v>
      </c>
      <c r="C26" s="66" t="s">
        <v>3372</v>
      </c>
      <c r="D26" s="67">
        <v>3</v>
      </c>
      <c r="E26" s="68"/>
      <c r="F26" s="69">
        <v>50</v>
      </c>
      <c r="G26" s="66"/>
      <c r="H26" s="70"/>
      <c r="I26" s="71"/>
      <c r="J26" s="71"/>
      <c r="K26" s="34" t="s">
        <v>65</v>
      </c>
      <c r="L26" s="78">
        <v>26</v>
      </c>
      <c r="M26" s="78"/>
      <c r="N26" s="73"/>
      <c r="O26" s="80">
        <v>0</v>
      </c>
      <c r="P26" s="80">
        <v>0</v>
      </c>
      <c r="Q26" s="82">
        <v>41202.57164351852</v>
      </c>
      <c r="R26" s="80" t="s">
        <v>559</v>
      </c>
      <c r="S26" s="80">
        <v>0</v>
      </c>
      <c r="T26" s="80"/>
      <c r="U26">
        <v>1</v>
      </c>
      <c r="V26" s="79" t="str">
        <f>REPLACE(INDEX(GroupVertices[Group],MATCH(Edges[[#This Row],[Vertex 1]],GroupVertices[Vertex],0)),1,1,"")</f>
        <v>1</v>
      </c>
      <c r="W26" s="79" t="str">
        <f>REPLACE(INDEX(GroupVertices[Group],MATCH(Edges[[#This Row],[Vertex 2]],GroupVertices[Vertex],0)),1,1,"")</f>
        <v>1</v>
      </c>
      <c r="X26" s="48">
        <v>1</v>
      </c>
      <c r="Y26" s="49">
        <v>8.333333333333334</v>
      </c>
      <c r="Z26" s="48">
        <v>1</v>
      </c>
      <c r="AA26" s="49">
        <v>8.333333333333334</v>
      </c>
      <c r="AB26" s="48">
        <v>0</v>
      </c>
      <c r="AC26" s="49">
        <v>0</v>
      </c>
      <c r="AD26" s="48">
        <v>10</v>
      </c>
      <c r="AE26" s="49">
        <v>83.33333333333333</v>
      </c>
      <c r="AF26" s="48">
        <v>12</v>
      </c>
    </row>
    <row r="27" spans="1:32" ht="15">
      <c r="A27" s="65" t="s">
        <v>201</v>
      </c>
      <c r="B27" s="65" t="s">
        <v>517</v>
      </c>
      <c r="C27" s="66" t="s">
        <v>3373</v>
      </c>
      <c r="D27" s="67">
        <v>3.6363636363636362</v>
      </c>
      <c r="E27" s="68"/>
      <c r="F27" s="69">
        <v>46.36363636363637</v>
      </c>
      <c r="G27" s="66"/>
      <c r="H27" s="70"/>
      <c r="I27" s="71"/>
      <c r="J27" s="71"/>
      <c r="K27" s="34" t="s">
        <v>65</v>
      </c>
      <c r="L27" s="78">
        <v>27</v>
      </c>
      <c r="M27" s="78"/>
      <c r="N27" s="73"/>
      <c r="O27" s="80">
        <v>0</v>
      </c>
      <c r="P27" s="80">
        <v>0</v>
      </c>
      <c r="Q27" s="82">
        <v>41202.574837962966</v>
      </c>
      <c r="R27" s="80" t="s">
        <v>560</v>
      </c>
      <c r="S27" s="80">
        <v>0</v>
      </c>
      <c r="T27" s="80"/>
      <c r="U27">
        <v>2</v>
      </c>
      <c r="V27" s="79" t="str">
        <f>REPLACE(INDEX(GroupVertices[Group],MATCH(Edges[[#This Row],[Vertex 1]],GroupVertices[Vertex],0)),1,1,"")</f>
        <v>1</v>
      </c>
      <c r="W27" s="79" t="str">
        <f>REPLACE(INDEX(GroupVertices[Group],MATCH(Edges[[#This Row],[Vertex 2]],GroupVertices[Vertex],0)),1,1,"")</f>
        <v>1</v>
      </c>
      <c r="X27" s="48">
        <v>0</v>
      </c>
      <c r="Y27" s="49">
        <v>0</v>
      </c>
      <c r="Z27" s="48">
        <v>2</v>
      </c>
      <c r="AA27" s="49">
        <v>18.181818181818183</v>
      </c>
      <c r="AB27" s="48">
        <v>0</v>
      </c>
      <c r="AC27" s="49">
        <v>0</v>
      </c>
      <c r="AD27" s="48">
        <v>9</v>
      </c>
      <c r="AE27" s="49">
        <v>81.81818181818181</v>
      </c>
      <c r="AF27" s="48">
        <v>11</v>
      </c>
    </row>
    <row r="28" spans="1:32" ht="15">
      <c r="A28" s="65" t="s">
        <v>201</v>
      </c>
      <c r="B28" s="65" t="s">
        <v>517</v>
      </c>
      <c r="C28" s="66" t="s">
        <v>3373</v>
      </c>
      <c r="D28" s="67">
        <v>3.6363636363636362</v>
      </c>
      <c r="E28" s="68"/>
      <c r="F28" s="69">
        <v>46.36363636363637</v>
      </c>
      <c r="G28" s="66"/>
      <c r="H28" s="70"/>
      <c r="I28" s="71"/>
      <c r="J28" s="71"/>
      <c r="K28" s="34" t="s">
        <v>65</v>
      </c>
      <c r="L28" s="78">
        <v>28</v>
      </c>
      <c r="M28" s="78"/>
      <c r="N28" s="73"/>
      <c r="O28" s="80">
        <v>0</v>
      </c>
      <c r="P28" s="80">
        <v>0</v>
      </c>
      <c r="Q28" s="82">
        <v>41202.5769212963</v>
      </c>
      <c r="R28" s="80" t="s">
        <v>561</v>
      </c>
      <c r="S28" s="80">
        <v>0</v>
      </c>
      <c r="T28" s="80"/>
      <c r="U28">
        <v>2</v>
      </c>
      <c r="V28" s="79" t="str">
        <f>REPLACE(INDEX(GroupVertices[Group],MATCH(Edges[[#This Row],[Vertex 1]],GroupVertices[Vertex],0)),1,1,"")</f>
        <v>1</v>
      </c>
      <c r="W28" s="79" t="str">
        <f>REPLACE(INDEX(GroupVertices[Group],MATCH(Edges[[#This Row],[Vertex 2]],GroupVertices[Vertex],0)),1,1,"")</f>
        <v>1</v>
      </c>
      <c r="X28" s="48">
        <v>0</v>
      </c>
      <c r="Y28" s="49">
        <v>0</v>
      </c>
      <c r="Z28" s="48">
        <v>1</v>
      </c>
      <c r="AA28" s="49">
        <v>9.090909090909092</v>
      </c>
      <c r="AB28" s="48">
        <v>0</v>
      </c>
      <c r="AC28" s="49">
        <v>0</v>
      </c>
      <c r="AD28" s="48">
        <v>10</v>
      </c>
      <c r="AE28" s="49">
        <v>90.9090909090909</v>
      </c>
      <c r="AF28" s="48">
        <v>11</v>
      </c>
    </row>
    <row r="29" spans="1:32" ht="15">
      <c r="A29" s="65" t="s">
        <v>202</v>
      </c>
      <c r="B29" s="65" t="s">
        <v>517</v>
      </c>
      <c r="C29" s="66" t="s">
        <v>3373</v>
      </c>
      <c r="D29" s="67">
        <v>3.6363636363636362</v>
      </c>
      <c r="E29" s="68"/>
      <c r="F29" s="69">
        <v>46.36363636363637</v>
      </c>
      <c r="G29" s="66"/>
      <c r="H29" s="70"/>
      <c r="I29" s="71"/>
      <c r="J29" s="71"/>
      <c r="K29" s="34" t="s">
        <v>65</v>
      </c>
      <c r="L29" s="78">
        <v>29</v>
      </c>
      <c r="M29" s="78"/>
      <c r="N29" s="73"/>
      <c r="O29" s="80">
        <v>0</v>
      </c>
      <c r="P29" s="80">
        <v>0</v>
      </c>
      <c r="Q29" s="82">
        <v>41202.575636574074</v>
      </c>
      <c r="R29" s="80" t="s">
        <v>562</v>
      </c>
      <c r="S29" s="80">
        <v>0</v>
      </c>
      <c r="T29" s="80"/>
      <c r="U29">
        <v>2</v>
      </c>
      <c r="V29" s="79" t="str">
        <f>REPLACE(INDEX(GroupVertices[Group],MATCH(Edges[[#This Row],[Vertex 1]],GroupVertices[Vertex],0)),1,1,"")</f>
        <v>1</v>
      </c>
      <c r="W29" s="79" t="str">
        <f>REPLACE(INDEX(GroupVertices[Group],MATCH(Edges[[#This Row],[Vertex 2]],GroupVertices[Vertex],0)),1,1,"")</f>
        <v>1</v>
      </c>
      <c r="X29" s="48">
        <v>1</v>
      </c>
      <c r="Y29" s="49">
        <v>2.857142857142857</v>
      </c>
      <c r="Z29" s="48">
        <v>4</v>
      </c>
      <c r="AA29" s="49">
        <v>11.428571428571429</v>
      </c>
      <c r="AB29" s="48">
        <v>0</v>
      </c>
      <c r="AC29" s="49">
        <v>0</v>
      </c>
      <c r="AD29" s="48">
        <v>30</v>
      </c>
      <c r="AE29" s="49">
        <v>85.71428571428571</v>
      </c>
      <c r="AF29" s="48">
        <v>35</v>
      </c>
    </row>
    <row r="30" spans="1:32" ht="15">
      <c r="A30" s="65" t="s">
        <v>202</v>
      </c>
      <c r="B30" s="65" t="s">
        <v>517</v>
      </c>
      <c r="C30" s="66" t="s">
        <v>3373</v>
      </c>
      <c r="D30" s="67">
        <v>3.6363636363636362</v>
      </c>
      <c r="E30" s="68"/>
      <c r="F30" s="69">
        <v>46.36363636363637</v>
      </c>
      <c r="G30" s="66"/>
      <c r="H30" s="70"/>
      <c r="I30" s="71"/>
      <c r="J30" s="71"/>
      <c r="K30" s="34" t="s">
        <v>65</v>
      </c>
      <c r="L30" s="78">
        <v>30</v>
      </c>
      <c r="M30" s="78"/>
      <c r="N30" s="73"/>
      <c r="O30" s="80">
        <v>0</v>
      </c>
      <c r="P30" s="80">
        <v>0</v>
      </c>
      <c r="Q30" s="82">
        <v>41202.57953703704</v>
      </c>
      <c r="R30" s="80" t="s">
        <v>563</v>
      </c>
      <c r="S30" s="80">
        <v>0</v>
      </c>
      <c r="T30" s="80"/>
      <c r="U30">
        <v>2</v>
      </c>
      <c r="V30" s="79" t="str">
        <f>REPLACE(INDEX(GroupVertices[Group],MATCH(Edges[[#This Row],[Vertex 1]],GroupVertices[Vertex],0)),1,1,"")</f>
        <v>1</v>
      </c>
      <c r="W30" s="79" t="str">
        <f>REPLACE(INDEX(GroupVertices[Group],MATCH(Edges[[#This Row],[Vertex 2]],GroupVertices[Vertex],0)),1,1,"")</f>
        <v>1</v>
      </c>
      <c r="X30" s="48">
        <v>0</v>
      </c>
      <c r="Y30" s="49">
        <v>0</v>
      </c>
      <c r="Z30" s="48">
        <v>1</v>
      </c>
      <c r="AA30" s="49">
        <v>4.545454545454546</v>
      </c>
      <c r="AB30" s="48">
        <v>0</v>
      </c>
      <c r="AC30" s="49">
        <v>0</v>
      </c>
      <c r="AD30" s="48">
        <v>21</v>
      </c>
      <c r="AE30" s="49">
        <v>95.45454545454545</v>
      </c>
      <c r="AF30" s="48">
        <v>22</v>
      </c>
    </row>
    <row r="31" spans="1:32" ht="15">
      <c r="A31" s="65" t="s">
        <v>203</v>
      </c>
      <c r="B31" s="65" t="s">
        <v>517</v>
      </c>
      <c r="C31" s="66" t="s">
        <v>3372</v>
      </c>
      <c r="D31" s="67">
        <v>3</v>
      </c>
      <c r="E31" s="68"/>
      <c r="F31" s="69">
        <v>50</v>
      </c>
      <c r="G31" s="66"/>
      <c r="H31" s="70"/>
      <c r="I31" s="71"/>
      <c r="J31" s="71"/>
      <c r="K31" s="34" t="s">
        <v>65</v>
      </c>
      <c r="L31" s="78">
        <v>31</v>
      </c>
      <c r="M31" s="78"/>
      <c r="N31" s="73"/>
      <c r="O31" s="80">
        <v>0</v>
      </c>
      <c r="P31" s="80">
        <v>0</v>
      </c>
      <c r="Q31" s="82">
        <v>41202.57991898148</v>
      </c>
      <c r="R31" s="80" t="s">
        <v>564</v>
      </c>
      <c r="S31" s="80">
        <v>0</v>
      </c>
      <c r="T31" s="80"/>
      <c r="U31">
        <v>1</v>
      </c>
      <c r="V31" s="79" t="str">
        <f>REPLACE(INDEX(GroupVertices[Group],MATCH(Edges[[#This Row],[Vertex 1]],GroupVertices[Vertex],0)),1,1,"")</f>
        <v>1</v>
      </c>
      <c r="W31" s="79" t="str">
        <f>REPLACE(INDEX(GroupVertices[Group],MATCH(Edges[[#This Row],[Vertex 2]],GroupVertices[Vertex],0)),1,1,"")</f>
        <v>1</v>
      </c>
      <c r="X31" s="48">
        <v>0</v>
      </c>
      <c r="Y31" s="49">
        <v>0</v>
      </c>
      <c r="Z31" s="48">
        <v>1</v>
      </c>
      <c r="AA31" s="49">
        <v>25</v>
      </c>
      <c r="AB31" s="48">
        <v>0</v>
      </c>
      <c r="AC31" s="49">
        <v>0</v>
      </c>
      <c r="AD31" s="48">
        <v>3</v>
      </c>
      <c r="AE31" s="49">
        <v>75</v>
      </c>
      <c r="AF31" s="48">
        <v>4</v>
      </c>
    </row>
    <row r="32" spans="1:32" ht="15">
      <c r="A32" s="65" t="s">
        <v>204</v>
      </c>
      <c r="B32" s="65" t="s">
        <v>517</v>
      </c>
      <c r="C32" s="66" t="s">
        <v>3372</v>
      </c>
      <c r="D32" s="67">
        <v>3</v>
      </c>
      <c r="E32" s="68"/>
      <c r="F32" s="69">
        <v>50</v>
      </c>
      <c r="G32" s="66"/>
      <c r="H32" s="70"/>
      <c r="I32" s="71"/>
      <c r="J32" s="71"/>
      <c r="K32" s="34" t="s">
        <v>65</v>
      </c>
      <c r="L32" s="78">
        <v>32</v>
      </c>
      <c r="M32" s="78"/>
      <c r="N32" s="73"/>
      <c r="O32" s="80">
        <v>0</v>
      </c>
      <c r="P32" s="80">
        <v>0</v>
      </c>
      <c r="Q32" s="82">
        <v>41202.58681712963</v>
      </c>
      <c r="R32" s="80" t="s">
        <v>565</v>
      </c>
      <c r="S32" s="80">
        <v>0</v>
      </c>
      <c r="T32" s="80"/>
      <c r="U32">
        <v>1</v>
      </c>
      <c r="V32" s="79" t="str">
        <f>REPLACE(INDEX(GroupVertices[Group],MATCH(Edges[[#This Row],[Vertex 1]],GroupVertices[Vertex],0)),1,1,"")</f>
        <v>1</v>
      </c>
      <c r="W32" s="79" t="str">
        <f>REPLACE(INDEX(GroupVertices[Group],MATCH(Edges[[#This Row],[Vertex 2]],GroupVertices[Vertex],0)),1,1,"")</f>
        <v>1</v>
      </c>
      <c r="X32" s="48">
        <v>2</v>
      </c>
      <c r="Y32" s="49">
        <v>25</v>
      </c>
      <c r="Z32" s="48">
        <v>0</v>
      </c>
      <c r="AA32" s="49">
        <v>0</v>
      </c>
      <c r="AB32" s="48">
        <v>0</v>
      </c>
      <c r="AC32" s="49">
        <v>0</v>
      </c>
      <c r="AD32" s="48">
        <v>6</v>
      </c>
      <c r="AE32" s="49">
        <v>75</v>
      </c>
      <c r="AF32" s="48">
        <v>8</v>
      </c>
    </row>
    <row r="33" spans="1:32" ht="15">
      <c r="A33" s="65" t="s">
        <v>205</v>
      </c>
      <c r="B33" s="65" t="s">
        <v>517</v>
      </c>
      <c r="C33" s="66" t="s">
        <v>3372</v>
      </c>
      <c r="D33" s="67">
        <v>3</v>
      </c>
      <c r="E33" s="68"/>
      <c r="F33" s="69">
        <v>50</v>
      </c>
      <c r="G33" s="66"/>
      <c r="H33" s="70"/>
      <c r="I33" s="71"/>
      <c r="J33" s="71"/>
      <c r="K33" s="34" t="s">
        <v>65</v>
      </c>
      <c r="L33" s="78">
        <v>33</v>
      </c>
      <c r="M33" s="78"/>
      <c r="N33" s="73"/>
      <c r="O33" s="80">
        <v>0</v>
      </c>
      <c r="P33" s="80">
        <v>0</v>
      </c>
      <c r="Q33" s="82">
        <v>41202.592511574076</v>
      </c>
      <c r="R33" s="80" t="s">
        <v>566</v>
      </c>
      <c r="S33" s="80">
        <v>0</v>
      </c>
      <c r="T33" s="80"/>
      <c r="U33">
        <v>1</v>
      </c>
      <c r="V33" s="79" t="str">
        <f>REPLACE(INDEX(GroupVertices[Group],MATCH(Edges[[#This Row],[Vertex 1]],GroupVertices[Vertex],0)),1,1,"")</f>
        <v>1</v>
      </c>
      <c r="W33" s="79" t="str">
        <f>REPLACE(INDEX(GroupVertices[Group],MATCH(Edges[[#This Row],[Vertex 2]],GroupVertices[Vertex],0)),1,1,"")</f>
        <v>1</v>
      </c>
      <c r="X33" s="48">
        <v>1</v>
      </c>
      <c r="Y33" s="49">
        <v>50</v>
      </c>
      <c r="Z33" s="48">
        <v>0</v>
      </c>
      <c r="AA33" s="49">
        <v>0</v>
      </c>
      <c r="AB33" s="48">
        <v>0</v>
      </c>
      <c r="AC33" s="49">
        <v>0</v>
      </c>
      <c r="AD33" s="48">
        <v>1</v>
      </c>
      <c r="AE33" s="49">
        <v>50</v>
      </c>
      <c r="AF33" s="48">
        <v>2</v>
      </c>
    </row>
    <row r="34" spans="1:32" ht="15">
      <c r="A34" s="65" t="s">
        <v>206</v>
      </c>
      <c r="B34" s="65" t="s">
        <v>517</v>
      </c>
      <c r="C34" s="66" t="s">
        <v>3372</v>
      </c>
      <c r="D34" s="67">
        <v>3</v>
      </c>
      <c r="E34" s="68"/>
      <c r="F34" s="69">
        <v>50</v>
      </c>
      <c r="G34" s="66"/>
      <c r="H34" s="70"/>
      <c r="I34" s="71"/>
      <c r="J34" s="71"/>
      <c r="K34" s="34" t="s">
        <v>65</v>
      </c>
      <c r="L34" s="78">
        <v>34</v>
      </c>
      <c r="M34" s="78"/>
      <c r="N34" s="73"/>
      <c r="O34" s="80">
        <v>0</v>
      </c>
      <c r="P34" s="80">
        <v>0</v>
      </c>
      <c r="Q34" s="82">
        <v>41202.59657407407</v>
      </c>
      <c r="R34" s="80" t="s">
        <v>567</v>
      </c>
      <c r="S34" s="80">
        <v>0</v>
      </c>
      <c r="T34" s="80"/>
      <c r="U34">
        <v>1</v>
      </c>
      <c r="V34" s="79" t="str">
        <f>REPLACE(INDEX(GroupVertices[Group],MATCH(Edges[[#This Row],[Vertex 1]],GroupVertices[Vertex],0)),1,1,"")</f>
        <v>1</v>
      </c>
      <c r="W34" s="79" t="str">
        <f>REPLACE(INDEX(GroupVertices[Group],MATCH(Edges[[#This Row],[Vertex 2]],GroupVertices[Vertex],0)),1,1,"")</f>
        <v>1</v>
      </c>
      <c r="X34" s="48">
        <v>0</v>
      </c>
      <c r="Y34" s="49">
        <v>0</v>
      </c>
      <c r="Z34" s="48">
        <v>0</v>
      </c>
      <c r="AA34" s="49">
        <v>0</v>
      </c>
      <c r="AB34" s="48">
        <v>0</v>
      </c>
      <c r="AC34" s="49">
        <v>0</v>
      </c>
      <c r="AD34" s="48">
        <v>19</v>
      </c>
      <c r="AE34" s="49">
        <v>100</v>
      </c>
      <c r="AF34" s="48">
        <v>19</v>
      </c>
    </row>
    <row r="35" spans="1:32" ht="15">
      <c r="A35" s="65" t="s">
        <v>207</v>
      </c>
      <c r="B35" s="65" t="s">
        <v>517</v>
      </c>
      <c r="C35" s="66" t="s">
        <v>3372</v>
      </c>
      <c r="D35" s="67">
        <v>3</v>
      </c>
      <c r="E35" s="68"/>
      <c r="F35" s="69">
        <v>50</v>
      </c>
      <c r="G35" s="66"/>
      <c r="H35" s="70"/>
      <c r="I35" s="71"/>
      <c r="J35" s="71"/>
      <c r="K35" s="34" t="s">
        <v>65</v>
      </c>
      <c r="L35" s="78">
        <v>35</v>
      </c>
      <c r="M35" s="78"/>
      <c r="N35" s="73"/>
      <c r="O35" s="80">
        <v>0</v>
      </c>
      <c r="P35" s="80">
        <v>0</v>
      </c>
      <c r="Q35" s="82">
        <v>41202.60123842592</v>
      </c>
      <c r="R35" s="80" t="s">
        <v>568</v>
      </c>
      <c r="S35" s="80">
        <v>0</v>
      </c>
      <c r="T35" s="80"/>
      <c r="U35">
        <v>1</v>
      </c>
      <c r="V35" s="79" t="str">
        <f>REPLACE(INDEX(GroupVertices[Group],MATCH(Edges[[#This Row],[Vertex 1]],GroupVertices[Vertex],0)),1,1,"")</f>
        <v>1</v>
      </c>
      <c r="W35" s="79" t="str">
        <f>REPLACE(INDEX(GroupVertices[Group],MATCH(Edges[[#This Row],[Vertex 2]],GroupVertices[Vertex],0)),1,1,"")</f>
        <v>1</v>
      </c>
      <c r="X35" s="48">
        <v>1</v>
      </c>
      <c r="Y35" s="49">
        <v>5.555555555555555</v>
      </c>
      <c r="Z35" s="48">
        <v>0</v>
      </c>
      <c r="AA35" s="49">
        <v>0</v>
      </c>
      <c r="AB35" s="48">
        <v>0</v>
      </c>
      <c r="AC35" s="49">
        <v>0</v>
      </c>
      <c r="AD35" s="48">
        <v>17</v>
      </c>
      <c r="AE35" s="49">
        <v>94.44444444444444</v>
      </c>
      <c r="AF35" s="48">
        <v>18</v>
      </c>
    </row>
    <row r="36" spans="1:32" ht="15">
      <c r="A36" s="65" t="s">
        <v>208</v>
      </c>
      <c r="B36" s="65" t="s">
        <v>517</v>
      </c>
      <c r="C36" s="66" t="s">
        <v>3372</v>
      </c>
      <c r="D36" s="67">
        <v>3</v>
      </c>
      <c r="E36" s="68"/>
      <c r="F36" s="69">
        <v>50</v>
      </c>
      <c r="G36" s="66"/>
      <c r="H36" s="70"/>
      <c r="I36" s="71"/>
      <c r="J36" s="71"/>
      <c r="K36" s="34" t="s">
        <v>65</v>
      </c>
      <c r="L36" s="78">
        <v>36</v>
      </c>
      <c r="M36" s="78"/>
      <c r="N36" s="73"/>
      <c r="O36" s="80">
        <v>0</v>
      </c>
      <c r="P36" s="80">
        <v>0</v>
      </c>
      <c r="Q36" s="82">
        <v>41202.601539351854</v>
      </c>
      <c r="R36" s="80" t="s">
        <v>569</v>
      </c>
      <c r="S36" s="80">
        <v>0</v>
      </c>
      <c r="T36" s="80"/>
      <c r="U36">
        <v>1</v>
      </c>
      <c r="V36" s="79" t="str">
        <f>REPLACE(INDEX(GroupVertices[Group],MATCH(Edges[[#This Row],[Vertex 1]],GroupVertices[Vertex],0)),1,1,"")</f>
        <v>1</v>
      </c>
      <c r="W36" s="79" t="str">
        <f>REPLACE(INDEX(GroupVertices[Group],MATCH(Edges[[#This Row],[Vertex 2]],GroupVertices[Vertex],0)),1,1,"")</f>
        <v>1</v>
      </c>
      <c r="X36" s="48">
        <v>1</v>
      </c>
      <c r="Y36" s="49">
        <v>5</v>
      </c>
      <c r="Z36" s="48">
        <v>0</v>
      </c>
      <c r="AA36" s="49">
        <v>0</v>
      </c>
      <c r="AB36" s="48">
        <v>0</v>
      </c>
      <c r="AC36" s="49">
        <v>0</v>
      </c>
      <c r="AD36" s="48">
        <v>19</v>
      </c>
      <c r="AE36" s="49">
        <v>95</v>
      </c>
      <c r="AF36" s="48">
        <v>20</v>
      </c>
    </row>
    <row r="37" spans="1:32" ht="15">
      <c r="A37" s="65" t="s">
        <v>209</v>
      </c>
      <c r="B37" s="65" t="s">
        <v>517</v>
      </c>
      <c r="C37" s="66" t="s">
        <v>3372</v>
      </c>
      <c r="D37" s="67">
        <v>3</v>
      </c>
      <c r="E37" s="68"/>
      <c r="F37" s="69">
        <v>50</v>
      </c>
      <c r="G37" s="66"/>
      <c r="H37" s="70"/>
      <c r="I37" s="71"/>
      <c r="J37" s="71"/>
      <c r="K37" s="34" t="s">
        <v>65</v>
      </c>
      <c r="L37" s="78">
        <v>37</v>
      </c>
      <c r="M37" s="78"/>
      <c r="N37" s="73"/>
      <c r="O37" s="80">
        <v>0</v>
      </c>
      <c r="P37" s="80">
        <v>0</v>
      </c>
      <c r="Q37" s="82">
        <v>41202.603541666664</v>
      </c>
      <c r="R37" s="80" t="s">
        <v>570</v>
      </c>
      <c r="S37" s="80">
        <v>0</v>
      </c>
      <c r="T37" s="80"/>
      <c r="U37">
        <v>1</v>
      </c>
      <c r="V37" s="79" t="str">
        <f>REPLACE(INDEX(GroupVertices[Group],MATCH(Edges[[#This Row],[Vertex 1]],GroupVertices[Vertex],0)),1,1,"")</f>
        <v>1</v>
      </c>
      <c r="W37" s="79" t="str">
        <f>REPLACE(INDEX(GroupVertices[Group],MATCH(Edges[[#This Row],[Vertex 2]],GroupVertices[Vertex],0)),1,1,"")</f>
        <v>1</v>
      </c>
      <c r="X37" s="48">
        <v>1</v>
      </c>
      <c r="Y37" s="49">
        <v>9.090909090909092</v>
      </c>
      <c r="Z37" s="48">
        <v>0</v>
      </c>
      <c r="AA37" s="49">
        <v>0</v>
      </c>
      <c r="AB37" s="48">
        <v>0</v>
      </c>
      <c r="AC37" s="49">
        <v>0</v>
      </c>
      <c r="AD37" s="48">
        <v>10</v>
      </c>
      <c r="AE37" s="49">
        <v>90.9090909090909</v>
      </c>
      <c r="AF37" s="48">
        <v>11</v>
      </c>
    </row>
    <row r="38" spans="1:32" ht="15">
      <c r="A38" s="65" t="s">
        <v>210</v>
      </c>
      <c r="B38" s="65" t="s">
        <v>517</v>
      </c>
      <c r="C38" s="66" t="s">
        <v>3372</v>
      </c>
      <c r="D38" s="67">
        <v>3</v>
      </c>
      <c r="E38" s="68"/>
      <c r="F38" s="69">
        <v>50</v>
      </c>
      <c r="G38" s="66"/>
      <c r="H38" s="70"/>
      <c r="I38" s="71"/>
      <c r="J38" s="71"/>
      <c r="K38" s="34" t="s">
        <v>65</v>
      </c>
      <c r="L38" s="78">
        <v>38</v>
      </c>
      <c r="M38" s="78"/>
      <c r="N38" s="73"/>
      <c r="O38" s="80">
        <v>0</v>
      </c>
      <c r="P38" s="80">
        <v>0</v>
      </c>
      <c r="Q38" s="82">
        <v>41202.607037037036</v>
      </c>
      <c r="R38" s="80" t="s">
        <v>571</v>
      </c>
      <c r="S38" s="80">
        <v>0</v>
      </c>
      <c r="T38" s="80"/>
      <c r="U38">
        <v>1</v>
      </c>
      <c r="V38" s="79" t="str">
        <f>REPLACE(INDEX(GroupVertices[Group],MATCH(Edges[[#This Row],[Vertex 1]],GroupVertices[Vertex],0)),1,1,"")</f>
        <v>1</v>
      </c>
      <c r="W38" s="79" t="str">
        <f>REPLACE(INDEX(GroupVertices[Group],MATCH(Edges[[#This Row],[Vertex 2]],GroupVertices[Vertex],0)),1,1,"")</f>
        <v>1</v>
      </c>
      <c r="X38" s="48">
        <v>0</v>
      </c>
      <c r="Y38" s="49">
        <v>0</v>
      </c>
      <c r="Z38" s="48">
        <v>1</v>
      </c>
      <c r="AA38" s="49">
        <v>6.666666666666667</v>
      </c>
      <c r="AB38" s="48">
        <v>0</v>
      </c>
      <c r="AC38" s="49">
        <v>0</v>
      </c>
      <c r="AD38" s="48">
        <v>14</v>
      </c>
      <c r="AE38" s="49">
        <v>93.33333333333333</v>
      </c>
      <c r="AF38" s="48">
        <v>15</v>
      </c>
    </row>
    <row r="39" spans="1:32" ht="15">
      <c r="A39" s="65" t="s">
        <v>211</v>
      </c>
      <c r="B39" s="65" t="s">
        <v>517</v>
      </c>
      <c r="C39" s="66" t="s">
        <v>3372</v>
      </c>
      <c r="D39" s="67">
        <v>3</v>
      </c>
      <c r="E39" s="68"/>
      <c r="F39" s="69">
        <v>50</v>
      </c>
      <c r="G39" s="66"/>
      <c r="H39" s="70"/>
      <c r="I39" s="71"/>
      <c r="J39" s="71"/>
      <c r="K39" s="34" t="s">
        <v>65</v>
      </c>
      <c r="L39" s="78">
        <v>39</v>
      </c>
      <c r="M39" s="78"/>
      <c r="N39" s="73"/>
      <c r="O39" s="80">
        <v>0</v>
      </c>
      <c r="P39" s="80">
        <v>0</v>
      </c>
      <c r="Q39" s="82">
        <v>41202.60769675926</v>
      </c>
      <c r="R39" s="80" t="s">
        <v>572</v>
      </c>
      <c r="S39" s="80">
        <v>0</v>
      </c>
      <c r="T39" s="80"/>
      <c r="U39">
        <v>1</v>
      </c>
      <c r="V39" s="79" t="str">
        <f>REPLACE(INDEX(GroupVertices[Group],MATCH(Edges[[#This Row],[Vertex 1]],GroupVertices[Vertex],0)),1,1,"")</f>
        <v>1</v>
      </c>
      <c r="W39" s="79" t="str">
        <f>REPLACE(INDEX(GroupVertices[Group],MATCH(Edges[[#This Row],[Vertex 2]],GroupVertices[Vertex],0)),1,1,"")</f>
        <v>1</v>
      </c>
      <c r="X39" s="48">
        <v>0</v>
      </c>
      <c r="Y39" s="49">
        <v>0</v>
      </c>
      <c r="Z39" s="48">
        <v>1</v>
      </c>
      <c r="AA39" s="49">
        <v>6.666666666666667</v>
      </c>
      <c r="AB39" s="48">
        <v>0</v>
      </c>
      <c r="AC39" s="49">
        <v>0</v>
      </c>
      <c r="AD39" s="48">
        <v>14</v>
      </c>
      <c r="AE39" s="49">
        <v>93.33333333333333</v>
      </c>
      <c r="AF39" s="48">
        <v>15</v>
      </c>
    </row>
    <row r="40" spans="1:32" ht="15">
      <c r="A40" s="65" t="s">
        <v>212</v>
      </c>
      <c r="B40" s="65" t="s">
        <v>517</v>
      </c>
      <c r="C40" s="66" t="s">
        <v>3372</v>
      </c>
      <c r="D40" s="67">
        <v>3</v>
      </c>
      <c r="E40" s="68"/>
      <c r="F40" s="69">
        <v>50</v>
      </c>
      <c r="G40" s="66"/>
      <c r="H40" s="70"/>
      <c r="I40" s="71"/>
      <c r="J40" s="71"/>
      <c r="K40" s="34" t="s">
        <v>65</v>
      </c>
      <c r="L40" s="78">
        <v>40</v>
      </c>
      <c r="M40" s="78"/>
      <c r="N40" s="73"/>
      <c r="O40" s="80">
        <v>0</v>
      </c>
      <c r="P40" s="80">
        <v>0</v>
      </c>
      <c r="Q40" s="82">
        <v>41202.61341435185</v>
      </c>
      <c r="R40" s="80" t="s">
        <v>573</v>
      </c>
      <c r="S40" s="80">
        <v>0</v>
      </c>
      <c r="T40" s="80"/>
      <c r="U40">
        <v>1</v>
      </c>
      <c r="V40" s="79" t="str">
        <f>REPLACE(INDEX(GroupVertices[Group],MATCH(Edges[[#This Row],[Vertex 1]],GroupVertices[Vertex],0)),1,1,"")</f>
        <v>1</v>
      </c>
      <c r="W40" s="79" t="str">
        <f>REPLACE(INDEX(GroupVertices[Group],MATCH(Edges[[#This Row],[Vertex 2]],GroupVertices[Vertex],0)),1,1,"")</f>
        <v>1</v>
      </c>
      <c r="X40" s="48">
        <v>0</v>
      </c>
      <c r="Y40" s="49">
        <v>0</v>
      </c>
      <c r="Z40" s="48">
        <v>0</v>
      </c>
      <c r="AA40" s="49">
        <v>0</v>
      </c>
      <c r="AB40" s="48">
        <v>0</v>
      </c>
      <c r="AC40" s="49">
        <v>0</v>
      </c>
      <c r="AD40" s="48">
        <v>3</v>
      </c>
      <c r="AE40" s="49">
        <v>100</v>
      </c>
      <c r="AF40" s="48">
        <v>3</v>
      </c>
    </row>
    <row r="41" spans="1:32" ht="15">
      <c r="A41" s="65" t="s">
        <v>213</v>
      </c>
      <c r="B41" s="65" t="s">
        <v>517</v>
      </c>
      <c r="C41" s="66" t="s">
        <v>3372</v>
      </c>
      <c r="D41" s="67">
        <v>3</v>
      </c>
      <c r="E41" s="68"/>
      <c r="F41" s="69">
        <v>50</v>
      </c>
      <c r="G41" s="66"/>
      <c r="H41" s="70"/>
      <c r="I41" s="71"/>
      <c r="J41" s="71"/>
      <c r="K41" s="34" t="s">
        <v>65</v>
      </c>
      <c r="L41" s="78">
        <v>41</v>
      </c>
      <c r="M41" s="78"/>
      <c r="N41" s="73"/>
      <c r="O41" s="80">
        <v>0</v>
      </c>
      <c r="P41" s="80">
        <v>0</v>
      </c>
      <c r="Q41" s="82">
        <v>41202.61472222222</v>
      </c>
      <c r="R41" s="80" t="s">
        <v>574</v>
      </c>
      <c r="S41" s="80">
        <v>0</v>
      </c>
      <c r="T41" s="80"/>
      <c r="U41">
        <v>1</v>
      </c>
      <c r="V41" s="79" t="str">
        <f>REPLACE(INDEX(GroupVertices[Group],MATCH(Edges[[#This Row],[Vertex 1]],GroupVertices[Vertex],0)),1,1,"")</f>
        <v>1</v>
      </c>
      <c r="W41" s="79" t="str">
        <f>REPLACE(INDEX(GroupVertices[Group],MATCH(Edges[[#This Row],[Vertex 2]],GroupVertices[Vertex],0)),1,1,"")</f>
        <v>1</v>
      </c>
      <c r="X41" s="48">
        <v>1</v>
      </c>
      <c r="Y41" s="49">
        <v>5.882352941176471</v>
      </c>
      <c r="Z41" s="48">
        <v>2</v>
      </c>
      <c r="AA41" s="49">
        <v>11.764705882352942</v>
      </c>
      <c r="AB41" s="48">
        <v>0</v>
      </c>
      <c r="AC41" s="49">
        <v>0</v>
      </c>
      <c r="AD41" s="48">
        <v>14</v>
      </c>
      <c r="AE41" s="49">
        <v>82.3529411764706</v>
      </c>
      <c r="AF41" s="48">
        <v>17</v>
      </c>
    </row>
    <row r="42" spans="1:32" ht="15">
      <c r="A42" s="65" t="s">
        <v>214</v>
      </c>
      <c r="B42" s="65" t="s">
        <v>517</v>
      </c>
      <c r="C42" s="66" t="s">
        <v>3372</v>
      </c>
      <c r="D42" s="67">
        <v>3</v>
      </c>
      <c r="E42" s="68"/>
      <c r="F42" s="69">
        <v>50</v>
      </c>
      <c r="G42" s="66"/>
      <c r="H42" s="70"/>
      <c r="I42" s="71"/>
      <c r="J42" s="71"/>
      <c r="K42" s="34" t="s">
        <v>65</v>
      </c>
      <c r="L42" s="78">
        <v>42</v>
      </c>
      <c r="M42" s="78"/>
      <c r="N42" s="73"/>
      <c r="O42" s="80">
        <v>0</v>
      </c>
      <c r="P42" s="80">
        <v>0</v>
      </c>
      <c r="Q42" s="82">
        <v>41202.62063657407</v>
      </c>
      <c r="R42" s="80" t="s">
        <v>575</v>
      </c>
      <c r="S42" s="80">
        <v>0</v>
      </c>
      <c r="T42" s="80"/>
      <c r="U42">
        <v>1</v>
      </c>
      <c r="V42" s="79" t="str">
        <f>REPLACE(INDEX(GroupVertices[Group],MATCH(Edges[[#This Row],[Vertex 1]],GroupVertices[Vertex],0)),1,1,"")</f>
        <v>1</v>
      </c>
      <c r="W42" s="79" t="str">
        <f>REPLACE(INDEX(GroupVertices[Group],MATCH(Edges[[#This Row],[Vertex 2]],GroupVertices[Vertex],0)),1,1,"")</f>
        <v>1</v>
      </c>
      <c r="X42" s="48">
        <v>2</v>
      </c>
      <c r="Y42" s="49">
        <v>10.526315789473685</v>
      </c>
      <c r="Z42" s="48">
        <v>0</v>
      </c>
      <c r="AA42" s="49">
        <v>0</v>
      </c>
      <c r="AB42" s="48">
        <v>0</v>
      </c>
      <c r="AC42" s="49">
        <v>0</v>
      </c>
      <c r="AD42" s="48">
        <v>17</v>
      </c>
      <c r="AE42" s="49">
        <v>89.47368421052632</v>
      </c>
      <c r="AF42" s="48">
        <v>19</v>
      </c>
    </row>
    <row r="43" spans="1:32" ht="15">
      <c r="A43" s="65" t="s">
        <v>215</v>
      </c>
      <c r="B43" s="65" t="s">
        <v>517</v>
      </c>
      <c r="C43" s="66" t="s">
        <v>3372</v>
      </c>
      <c r="D43" s="67">
        <v>3</v>
      </c>
      <c r="E43" s="68"/>
      <c r="F43" s="69">
        <v>50</v>
      </c>
      <c r="G43" s="66"/>
      <c r="H43" s="70"/>
      <c r="I43" s="71"/>
      <c r="J43" s="71"/>
      <c r="K43" s="34" t="s">
        <v>65</v>
      </c>
      <c r="L43" s="78">
        <v>43</v>
      </c>
      <c r="M43" s="78"/>
      <c r="N43" s="73"/>
      <c r="O43" s="80">
        <v>0</v>
      </c>
      <c r="P43" s="80">
        <v>0</v>
      </c>
      <c r="Q43" s="82">
        <v>41202.62421296296</v>
      </c>
      <c r="R43" s="80" t="s">
        <v>576</v>
      </c>
      <c r="S43" s="80">
        <v>0</v>
      </c>
      <c r="T43" s="80"/>
      <c r="U43">
        <v>1</v>
      </c>
      <c r="V43" s="79" t="str">
        <f>REPLACE(INDEX(GroupVertices[Group],MATCH(Edges[[#This Row],[Vertex 1]],GroupVertices[Vertex],0)),1,1,"")</f>
        <v>1</v>
      </c>
      <c r="W43" s="79" t="str">
        <f>REPLACE(INDEX(GroupVertices[Group],MATCH(Edges[[#This Row],[Vertex 2]],GroupVertices[Vertex],0)),1,1,"")</f>
        <v>1</v>
      </c>
      <c r="X43" s="48">
        <v>0</v>
      </c>
      <c r="Y43" s="49">
        <v>0</v>
      </c>
      <c r="Z43" s="48">
        <v>2</v>
      </c>
      <c r="AA43" s="49">
        <v>14.285714285714286</v>
      </c>
      <c r="AB43" s="48">
        <v>0</v>
      </c>
      <c r="AC43" s="49">
        <v>0</v>
      </c>
      <c r="AD43" s="48">
        <v>12</v>
      </c>
      <c r="AE43" s="49">
        <v>85.71428571428571</v>
      </c>
      <c r="AF43" s="48">
        <v>14</v>
      </c>
    </row>
    <row r="44" spans="1:32" ht="15">
      <c r="A44" s="65" t="s">
        <v>216</v>
      </c>
      <c r="B44" s="65" t="s">
        <v>517</v>
      </c>
      <c r="C44" s="66" t="s">
        <v>3374</v>
      </c>
      <c r="D44" s="67">
        <v>4.2727272727272725</v>
      </c>
      <c r="E44" s="68"/>
      <c r="F44" s="69">
        <v>42.72727272727273</v>
      </c>
      <c r="G44" s="66"/>
      <c r="H44" s="70"/>
      <c r="I44" s="71"/>
      <c r="J44" s="71"/>
      <c r="K44" s="34" t="s">
        <v>65</v>
      </c>
      <c r="L44" s="78">
        <v>44</v>
      </c>
      <c r="M44" s="78"/>
      <c r="N44" s="73"/>
      <c r="O44" s="80">
        <v>0</v>
      </c>
      <c r="P44" s="80">
        <v>0</v>
      </c>
      <c r="Q44" s="82">
        <v>41202.620775462965</v>
      </c>
      <c r="R44" s="80" t="s">
        <v>577</v>
      </c>
      <c r="S44" s="80">
        <v>0</v>
      </c>
      <c r="T44" s="80"/>
      <c r="U44">
        <v>3</v>
      </c>
      <c r="V44" s="79" t="str">
        <f>REPLACE(INDEX(GroupVertices[Group],MATCH(Edges[[#This Row],[Vertex 1]],GroupVertices[Vertex],0)),1,1,"")</f>
        <v>1</v>
      </c>
      <c r="W44" s="79" t="str">
        <f>REPLACE(INDEX(GroupVertices[Group],MATCH(Edges[[#This Row],[Vertex 2]],GroupVertices[Vertex],0)),1,1,"")</f>
        <v>1</v>
      </c>
      <c r="X44" s="48">
        <v>2</v>
      </c>
      <c r="Y44" s="49">
        <v>2.6666666666666665</v>
      </c>
      <c r="Z44" s="48">
        <v>6</v>
      </c>
      <c r="AA44" s="49">
        <v>8</v>
      </c>
      <c r="AB44" s="48">
        <v>0</v>
      </c>
      <c r="AC44" s="49">
        <v>0</v>
      </c>
      <c r="AD44" s="48">
        <v>67</v>
      </c>
      <c r="AE44" s="49">
        <v>89.33333333333333</v>
      </c>
      <c r="AF44" s="48">
        <v>75</v>
      </c>
    </row>
    <row r="45" spans="1:32" ht="15">
      <c r="A45" s="65" t="s">
        <v>216</v>
      </c>
      <c r="B45" s="65" t="s">
        <v>517</v>
      </c>
      <c r="C45" s="66" t="s">
        <v>3374</v>
      </c>
      <c r="D45" s="67">
        <v>4.2727272727272725</v>
      </c>
      <c r="E45" s="68"/>
      <c r="F45" s="69">
        <v>42.72727272727273</v>
      </c>
      <c r="G45" s="66"/>
      <c r="H45" s="70"/>
      <c r="I45" s="71"/>
      <c r="J45" s="71"/>
      <c r="K45" s="34" t="s">
        <v>65</v>
      </c>
      <c r="L45" s="78">
        <v>45</v>
      </c>
      <c r="M45" s="78"/>
      <c r="N45" s="73"/>
      <c r="O45" s="80">
        <v>0</v>
      </c>
      <c r="P45" s="80">
        <v>0</v>
      </c>
      <c r="Q45" s="82">
        <v>41202.62582175926</v>
      </c>
      <c r="R45" s="80" t="s">
        <v>578</v>
      </c>
      <c r="S45" s="80">
        <v>0</v>
      </c>
      <c r="T45" s="80"/>
      <c r="U45">
        <v>3</v>
      </c>
      <c r="V45" s="79" t="str">
        <f>REPLACE(INDEX(GroupVertices[Group],MATCH(Edges[[#This Row],[Vertex 1]],GroupVertices[Vertex],0)),1,1,"")</f>
        <v>1</v>
      </c>
      <c r="W45" s="79" t="str">
        <f>REPLACE(INDEX(GroupVertices[Group],MATCH(Edges[[#This Row],[Vertex 2]],GroupVertices[Vertex],0)),1,1,"")</f>
        <v>1</v>
      </c>
      <c r="X45" s="48">
        <v>3</v>
      </c>
      <c r="Y45" s="49">
        <v>15.789473684210526</v>
      </c>
      <c r="Z45" s="48">
        <v>0</v>
      </c>
      <c r="AA45" s="49">
        <v>0</v>
      </c>
      <c r="AB45" s="48">
        <v>0</v>
      </c>
      <c r="AC45" s="49">
        <v>0</v>
      </c>
      <c r="AD45" s="48">
        <v>16</v>
      </c>
      <c r="AE45" s="49">
        <v>84.21052631578948</v>
      </c>
      <c r="AF45" s="48">
        <v>19</v>
      </c>
    </row>
    <row r="46" spans="1:32" ht="15">
      <c r="A46" s="65" t="s">
        <v>216</v>
      </c>
      <c r="B46" s="65" t="s">
        <v>517</v>
      </c>
      <c r="C46" s="66" t="s">
        <v>3374</v>
      </c>
      <c r="D46" s="67">
        <v>4.2727272727272725</v>
      </c>
      <c r="E46" s="68"/>
      <c r="F46" s="69">
        <v>42.72727272727273</v>
      </c>
      <c r="G46" s="66"/>
      <c r="H46" s="70"/>
      <c r="I46" s="71"/>
      <c r="J46" s="71"/>
      <c r="K46" s="34" t="s">
        <v>65</v>
      </c>
      <c r="L46" s="78">
        <v>46</v>
      </c>
      <c r="M46" s="78"/>
      <c r="N46" s="73"/>
      <c r="O46" s="80">
        <v>0</v>
      </c>
      <c r="P46" s="80">
        <v>0</v>
      </c>
      <c r="Q46" s="82">
        <v>41202.626921296294</v>
      </c>
      <c r="R46" s="80" t="s">
        <v>579</v>
      </c>
      <c r="S46" s="80">
        <v>0</v>
      </c>
      <c r="T46" s="80"/>
      <c r="U46">
        <v>3</v>
      </c>
      <c r="V46" s="79" t="str">
        <f>REPLACE(INDEX(GroupVertices[Group],MATCH(Edges[[#This Row],[Vertex 1]],GroupVertices[Vertex],0)),1,1,"")</f>
        <v>1</v>
      </c>
      <c r="W46" s="79" t="str">
        <f>REPLACE(INDEX(GroupVertices[Group],MATCH(Edges[[#This Row],[Vertex 2]],GroupVertices[Vertex],0)),1,1,"")</f>
        <v>1</v>
      </c>
      <c r="X46" s="48">
        <v>1</v>
      </c>
      <c r="Y46" s="49">
        <v>9.090909090909092</v>
      </c>
      <c r="Z46" s="48">
        <v>0</v>
      </c>
      <c r="AA46" s="49">
        <v>0</v>
      </c>
      <c r="AB46" s="48">
        <v>0</v>
      </c>
      <c r="AC46" s="49">
        <v>0</v>
      </c>
      <c r="AD46" s="48">
        <v>10</v>
      </c>
      <c r="AE46" s="49">
        <v>90.9090909090909</v>
      </c>
      <c r="AF46" s="48">
        <v>11</v>
      </c>
    </row>
    <row r="47" spans="1:32" ht="15">
      <c r="A47" s="65" t="s">
        <v>217</v>
      </c>
      <c r="B47" s="65" t="s">
        <v>517</v>
      </c>
      <c r="C47" s="66" t="s">
        <v>3372</v>
      </c>
      <c r="D47" s="67">
        <v>3</v>
      </c>
      <c r="E47" s="68"/>
      <c r="F47" s="69">
        <v>50</v>
      </c>
      <c r="G47" s="66"/>
      <c r="H47" s="70"/>
      <c r="I47" s="71"/>
      <c r="J47" s="71"/>
      <c r="K47" s="34" t="s">
        <v>65</v>
      </c>
      <c r="L47" s="78">
        <v>47</v>
      </c>
      <c r="M47" s="78"/>
      <c r="N47" s="73"/>
      <c r="O47" s="80">
        <v>0</v>
      </c>
      <c r="P47" s="80">
        <v>0</v>
      </c>
      <c r="Q47" s="82">
        <v>41202.63048611111</v>
      </c>
      <c r="R47" s="80" t="s">
        <v>580</v>
      </c>
      <c r="S47" s="80">
        <v>0</v>
      </c>
      <c r="T47" s="80"/>
      <c r="U47">
        <v>1</v>
      </c>
      <c r="V47" s="79" t="str">
        <f>REPLACE(INDEX(GroupVertices[Group],MATCH(Edges[[#This Row],[Vertex 1]],GroupVertices[Vertex],0)),1,1,"")</f>
        <v>1</v>
      </c>
      <c r="W47" s="79" t="str">
        <f>REPLACE(INDEX(GroupVertices[Group],MATCH(Edges[[#This Row],[Vertex 2]],GroupVertices[Vertex],0)),1,1,"")</f>
        <v>1</v>
      </c>
      <c r="X47" s="48">
        <v>0</v>
      </c>
      <c r="Y47" s="49">
        <v>0</v>
      </c>
      <c r="Z47" s="48">
        <v>0</v>
      </c>
      <c r="AA47" s="49">
        <v>0</v>
      </c>
      <c r="AB47" s="48">
        <v>0</v>
      </c>
      <c r="AC47" s="49">
        <v>0</v>
      </c>
      <c r="AD47" s="48">
        <v>13</v>
      </c>
      <c r="AE47" s="49">
        <v>100</v>
      </c>
      <c r="AF47" s="48">
        <v>13</v>
      </c>
    </row>
    <row r="48" spans="1:32" ht="15">
      <c r="A48" s="65" t="s">
        <v>218</v>
      </c>
      <c r="B48" s="65" t="s">
        <v>517</v>
      </c>
      <c r="C48" s="66" t="s">
        <v>3372</v>
      </c>
      <c r="D48" s="67">
        <v>3</v>
      </c>
      <c r="E48" s="68"/>
      <c r="F48" s="69">
        <v>50</v>
      </c>
      <c r="G48" s="66"/>
      <c r="H48" s="70"/>
      <c r="I48" s="71"/>
      <c r="J48" s="71"/>
      <c r="K48" s="34" t="s">
        <v>65</v>
      </c>
      <c r="L48" s="78">
        <v>48</v>
      </c>
      <c r="M48" s="78"/>
      <c r="N48" s="73"/>
      <c r="O48" s="80">
        <v>0</v>
      </c>
      <c r="P48" s="80">
        <v>0</v>
      </c>
      <c r="Q48" s="82">
        <v>41202.63439814815</v>
      </c>
      <c r="R48" s="80" t="s">
        <v>581</v>
      </c>
      <c r="S48" s="80">
        <v>0</v>
      </c>
      <c r="T48" s="80"/>
      <c r="U48">
        <v>1</v>
      </c>
      <c r="V48" s="79" t="str">
        <f>REPLACE(INDEX(GroupVertices[Group],MATCH(Edges[[#This Row],[Vertex 1]],GroupVertices[Vertex],0)),1,1,"")</f>
        <v>1</v>
      </c>
      <c r="W48" s="79" t="str">
        <f>REPLACE(INDEX(GroupVertices[Group],MATCH(Edges[[#This Row],[Vertex 2]],GroupVertices[Vertex],0)),1,1,"")</f>
        <v>1</v>
      </c>
      <c r="X48" s="48">
        <v>0</v>
      </c>
      <c r="Y48" s="49">
        <v>0</v>
      </c>
      <c r="Z48" s="48">
        <v>1</v>
      </c>
      <c r="AA48" s="49">
        <v>12.5</v>
      </c>
      <c r="AB48" s="48">
        <v>0</v>
      </c>
      <c r="AC48" s="49">
        <v>0</v>
      </c>
      <c r="AD48" s="48">
        <v>7</v>
      </c>
      <c r="AE48" s="49">
        <v>87.5</v>
      </c>
      <c r="AF48" s="48">
        <v>8</v>
      </c>
    </row>
    <row r="49" spans="1:32" ht="15">
      <c r="A49" s="65" t="s">
        <v>219</v>
      </c>
      <c r="B49" s="65" t="s">
        <v>517</v>
      </c>
      <c r="C49" s="66" t="s">
        <v>3372</v>
      </c>
      <c r="D49" s="67">
        <v>3</v>
      </c>
      <c r="E49" s="68"/>
      <c r="F49" s="69">
        <v>50</v>
      </c>
      <c r="G49" s="66"/>
      <c r="H49" s="70"/>
      <c r="I49" s="71"/>
      <c r="J49" s="71"/>
      <c r="K49" s="34" t="s">
        <v>65</v>
      </c>
      <c r="L49" s="78">
        <v>49</v>
      </c>
      <c r="M49" s="78"/>
      <c r="N49" s="73"/>
      <c r="O49" s="80">
        <v>0</v>
      </c>
      <c r="P49" s="80">
        <v>0</v>
      </c>
      <c r="Q49" s="82">
        <v>41202.63912037037</v>
      </c>
      <c r="R49" s="80" t="s">
        <v>582</v>
      </c>
      <c r="S49" s="80">
        <v>0</v>
      </c>
      <c r="T49" s="80"/>
      <c r="U49">
        <v>1</v>
      </c>
      <c r="V49" s="79" t="str">
        <f>REPLACE(INDEX(GroupVertices[Group],MATCH(Edges[[#This Row],[Vertex 1]],GroupVertices[Vertex],0)),1,1,"")</f>
        <v>1</v>
      </c>
      <c r="W49" s="79" t="str">
        <f>REPLACE(INDEX(GroupVertices[Group],MATCH(Edges[[#This Row],[Vertex 2]],GroupVertices[Vertex],0)),1,1,"")</f>
        <v>1</v>
      </c>
      <c r="X49" s="48">
        <v>0</v>
      </c>
      <c r="Y49" s="49">
        <v>0</v>
      </c>
      <c r="Z49" s="48">
        <v>0</v>
      </c>
      <c r="AA49" s="49">
        <v>0</v>
      </c>
      <c r="AB49" s="48">
        <v>0</v>
      </c>
      <c r="AC49" s="49">
        <v>0</v>
      </c>
      <c r="AD49" s="48">
        <v>11</v>
      </c>
      <c r="AE49" s="49">
        <v>100</v>
      </c>
      <c r="AF49" s="48">
        <v>11</v>
      </c>
    </row>
    <row r="50" spans="1:32" ht="15">
      <c r="A50" s="65" t="s">
        <v>220</v>
      </c>
      <c r="B50" s="65" t="s">
        <v>517</v>
      </c>
      <c r="C50" s="66" t="s">
        <v>3372</v>
      </c>
      <c r="D50" s="67">
        <v>3</v>
      </c>
      <c r="E50" s="68"/>
      <c r="F50" s="69">
        <v>50</v>
      </c>
      <c r="G50" s="66"/>
      <c r="H50" s="70"/>
      <c r="I50" s="71"/>
      <c r="J50" s="71"/>
      <c r="K50" s="34" t="s">
        <v>65</v>
      </c>
      <c r="L50" s="78">
        <v>50</v>
      </c>
      <c r="M50" s="78"/>
      <c r="N50" s="73"/>
      <c r="O50" s="80">
        <v>0</v>
      </c>
      <c r="P50" s="80">
        <v>0</v>
      </c>
      <c r="Q50" s="82">
        <v>41202.64596064815</v>
      </c>
      <c r="R50" s="80" t="s">
        <v>583</v>
      </c>
      <c r="S50" s="80">
        <v>0</v>
      </c>
      <c r="T50" s="80"/>
      <c r="U50">
        <v>1</v>
      </c>
      <c r="V50" s="79" t="str">
        <f>REPLACE(INDEX(GroupVertices[Group],MATCH(Edges[[#This Row],[Vertex 1]],GroupVertices[Vertex],0)),1,1,"")</f>
        <v>1</v>
      </c>
      <c r="W50" s="79" t="str">
        <f>REPLACE(INDEX(GroupVertices[Group],MATCH(Edges[[#This Row],[Vertex 2]],GroupVertices[Vertex],0)),1,1,"")</f>
        <v>1</v>
      </c>
      <c r="X50" s="48">
        <v>0</v>
      </c>
      <c r="Y50" s="49">
        <v>0</v>
      </c>
      <c r="Z50" s="48">
        <v>1</v>
      </c>
      <c r="AA50" s="49">
        <v>8.333333333333334</v>
      </c>
      <c r="AB50" s="48">
        <v>0</v>
      </c>
      <c r="AC50" s="49">
        <v>0</v>
      </c>
      <c r="AD50" s="48">
        <v>11</v>
      </c>
      <c r="AE50" s="49">
        <v>91.66666666666667</v>
      </c>
      <c r="AF50" s="48">
        <v>12</v>
      </c>
    </row>
    <row r="51" spans="1:32" ht="15">
      <c r="A51" s="65" t="s">
        <v>221</v>
      </c>
      <c r="B51" s="65" t="s">
        <v>517</v>
      </c>
      <c r="C51" s="66" t="s">
        <v>3372</v>
      </c>
      <c r="D51" s="67">
        <v>3</v>
      </c>
      <c r="E51" s="68"/>
      <c r="F51" s="69">
        <v>50</v>
      </c>
      <c r="G51" s="66"/>
      <c r="H51" s="70"/>
      <c r="I51" s="71"/>
      <c r="J51" s="71"/>
      <c r="K51" s="34" t="s">
        <v>65</v>
      </c>
      <c r="L51" s="78">
        <v>51</v>
      </c>
      <c r="M51" s="78"/>
      <c r="N51" s="73"/>
      <c r="O51" s="80">
        <v>0</v>
      </c>
      <c r="P51" s="80">
        <v>0</v>
      </c>
      <c r="Q51" s="82">
        <v>41202.64666666667</v>
      </c>
      <c r="R51" s="80" t="s">
        <v>584</v>
      </c>
      <c r="S51" s="80">
        <v>0</v>
      </c>
      <c r="T51" s="80"/>
      <c r="U51">
        <v>1</v>
      </c>
      <c r="V51" s="79" t="str">
        <f>REPLACE(INDEX(GroupVertices[Group],MATCH(Edges[[#This Row],[Vertex 1]],GroupVertices[Vertex],0)),1,1,"")</f>
        <v>1</v>
      </c>
      <c r="W51" s="79" t="str">
        <f>REPLACE(INDEX(GroupVertices[Group],MATCH(Edges[[#This Row],[Vertex 2]],GroupVertices[Vertex],0)),1,1,"")</f>
        <v>1</v>
      </c>
      <c r="X51" s="48">
        <v>0</v>
      </c>
      <c r="Y51" s="49">
        <v>0</v>
      </c>
      <c r="Z51" s="48">
        <v>0</v>
      </c>
      <c r="AA51" s="49">
        <v>0</v>
      </c>
      <c r="AB51" s="48">
        <v>0</v>
      </c>
      <c r="AC51" s="49">
        <v>0</v>
      </c>
      <c r="AD51" s="48">
        <v>3</v>
      </c>
      <c r="AE51" s="49">
        <v>100</v>
      </c>
      <c r="AF51" s="48">
        <v>3</v>
      </c>
    </row>
    <row r="52" spans="1:32" ht="15">
      <c r="A52" s="65" t="s">
        <v>222</v>
      </c>
      <c r="B52" s="65" t="s">
        <v>517</v>
      </c>
      <c r="C52" s="66" t="s">
        <v>3372</v>
      </c>
      <c r="D52" s="67">
        <v>3</v>
      </c>
      <c r="E52" s="68"/>
      <c r="F52" s="69">
        <v>50</v>
      </c>
      <c r="G52" s="66"/>
      <c r="H52" s="70"/>
      <c r="I52" s="71"/>
      <c r="J52" s="71"/>
      <c r="K52" s="34" t="s">
        <v>65</v>
      </c>
      <c r="L52" s="78">
        <v>52</v>
      </c>
      <c r="M52" s="78"/>
      <c r="N52" s="73"/>
      <c r="O52" s="80">
        <v>0</v>
      </c>
      <c r="P52" s="80">
        <v>0</v>
      </c>
      <c r="Q52" s="82">
        <v>41202.65991898148</v>
      </c>
      <c r="R52" s="80" t="s">
        <v>585</v>
      </c>
      <c r="S52" s="80">
        <v>0</v>
      </c>
      <c r="T52" s="80"/>
      <c r="U52">
        <v>1</v>
      </c>
      <c r="V52" s="79" t="str">
        <f>REPLACE(INDEX(GroupVertices[Group],MATCH(Edges[[#This Row],[Vertex 1]],GroupVertices[Vertex],0)),1,1,"")</f>
        <v>1</v>
      </c>
      <c r="W52" s="79" t="str">
        <f>REPLACE(INDEX(GroupVertices[Group],MATCH(Edges[[#This Row],[Vertex 2]],GroupVertices[Vertex],0)),1,1,"")</f>
        <v>1</v>
      </c>
      <c r="X52" s="48">
        <v>2</v>
      </c>
      <c r="Y52" s="49">
        <v>5.2631578947368425</v>
      </c>
      <c r="Z52" s="48">
        <v>2</v>
      </c>
      <c r="AA52" s="49">
        <v>5.2631578947368425</v>
      </c>
      <c r="AB52" s="48">
        <v>0</v>
      </c>
      <c r="AC52" s="49">
        <v>0</v>
      </c>
      <c r="AD52" s="48">
        <v>34</v>
      </c>
      <c r="AE52" s="49">
        <v>89.47368421052632</v>
      </c>
      <c r="AF52" s="48">
        <v>38</v>
      </c>
    </row>
    <row r="53" spans="1:32" ht="15">
      <c r="A53" s="65" t="s">
        <v>223</v>
      </c>
      <c r="B53" s="65" t="s">
        <v>517</v>
      </c>
      <c r="C53" s="66" t="s">
        <v>3372</v>
      </c>
      <c r="D53" s="67">
        <v>3</v>
      </c>
      <c r="E53" s="68"/>
      <c r="F53" s="69">
        <v>50</v>
      </c>
      <c r="G53" s="66"/>
      <c r="H53" s="70"/>
      <c r="I53" s="71"/>
      <c r="J53" s="71"/>
      <c r="K53" s="34" t="s">
        <v>65</v>
      </c>
      <c r="L53" s="78">
        <v>53</v>
      </c>
      <c r="M53" s="78"/>
      <c r="N53" s="73"/>
      <c r="O53" s="80">
        <v>0</v>
      </c>
      <c r="P53" s="80">
        <v>0</v>
      </c>
      <c r="Q53" s="82">
        <v>41202.66297453704</v>
      </c>
      <c r="R53" s="80" t="s">
        <v>586</v>
      </c>
      <c r="S53" s="80">
        <v>0</v>
      </c>
      <c r="T53" s="80"/>
      <c r="U53">
        <v>1</v>
      </c>
      <c r="V53" s="79" t="str">
        <f>REPLACE(INDEX(GroupVertices[Group],MATCH(Edges[[#This Row],[Vertex 1]],GroupVertices[Vertex],0)),1,1,"")</f>
        <v>1</v>
      </c>
      <c r="W53" s="79" t="str">
        <f>REPLACE(INDEX(GroupVertices[Group],MATCH(Edges[[#This Row],[Vertex 2]],GroupVertices[Vertex],0)),1,1,"")</f>
        <v>1</v>
      </c>
      <c r="X53" s="48">
        <v>0</v>
      </c>
      <c r="Y53" s="49">
        <v>0</v>
      </c>
      <c r="Z53" s="48">
        <v>0</v>
      </c>
      <c r="AA53" s="49">
        <v>0</v>
      </c>
      <c r="AB53" s="48">
        <v>0</v>
      </c>
      <c r="AC53" s="49">
        <v>0</v>
      </c>
      <c r="AD53" s="48">
        <v>7</v>
      </c>
      <c r="AE53" s="49">
        <v>100</v>
      </c>
      <c r="AF53" s="48">
        <v>7</v>
      </c>
    </row>
    <row r="54" spans="1:32" ht="15">
      <c r="A54" s="65" t="s">
        <v>224</v>
      </c>
      <c r="B54" s="65" t="s">
        <v>517</v>
      </c>
      <c r="C54" s="66" t="s">
        <v>3373</v>
      </c>
      <c r="D54" s="67">
        <v>3.6363636363636362</v>
      </c>
      <c r="E54" s="68"/>
      <c r="F54" s="69">
        <v>46.36363636363637</v>
      </c>
      <c r="G54" s="66"/>
      <c r="H54" s="70"/>
      <c r="I54" s="71"/>
      <c r="J54" s="71"/>
      <c r="K54" s="34" t="s">
        <v>65</v>
      </c>
      <c r="L54" s="78">
        <v>54</v>
      </c>
      <c r="M54" s="78"/>
      <c r="N54" s="73"/>
      <c r="O54" s="80">
        <v>0</v>
      </c>
      <c r="P54" s="80">
        <v>0</v>
      </c>
      <c r="Q54" s="82">
        <v>41202.66306712963</v>
      </c>
      <c r="R54" s="80" t="s">
        <v>587</v>
      </c>
      <c r="S54" s="80">
        <v>0</v>
      </c>
      <c r="T54" s="80"/>
      <c r="U54">
        <v>2</v>
      </c>
      <c r="V54" s="79" t="str">
        <f>REPLACE(INDEX(GroupVertices[Group],MATCH(Edges[[#This Row],[Vertex 1]],GroupVertices[Vertex],0)),1,1,"")</f>
        <v>1</v>
      </c>
      <c r="W54" s="79" t="str">
        <f>REPLACE(INDEX(GroupVertices[Group],MATCH(Edges[[#This Row],[Vertex 2]],GroupVertices[Vertex],0)),1,1,"")</f>
        <v>1</v>
      </c>
      <c r="X54" s="48">
        <v>1</v>
      </c>
      <c r="Y54" s="49">
        <v>10</v>
      </c>
      <c r="Z54" s="48">
        <v>0</v>
      </c>
      <c r="AA54" s="49">
        <v>0</v>
      </c>
      <c r="AB54" s="48">
        <v>0</v>
      </c>
      <c r="AC54" s="49">
        <v>0</v>
      </c>
      <c r="AD54" s="48">
        <v>9</v>
      </c>
      <c r="AE54" s="49">
        <v>90</v>
      </c>
      <c r="AF54" s="48">
        <v>10</v>
      </c>
    </row>
    <row r="55" spans="1:32" ht="15">
      <c r="A55" s="65" t="s">
        <v>224</v>
      </c>
      <c r="B55" s="65" t="s">
        <v>517</v>
      </c>
      <c r="C55" s="66" t="s">
        <v>3373</v>
      </c>
      <c r="D55" s="67">
        <v>3.6363636363636362</v>
      </c>
      <c r="E55" s="68"/>
      <c r="F55" s="69">
        <v>46.36363636363637</v>
      </c>
      <c r="G55" s="66"/>
      <c r="H55" s="70"/>
      <c r="I55" s="71"/>
      <c r="J55" s="71"/>
      <c r="K55" s="34" t="s">
        <v>65</v>
      </c>
      <c r="L55" s="78">
        <v>55</v>
      </c>
      <c r="M55" s="78"/>
      <c r="N55" s="73"/>
      <c r="O55" s="80">
        <v>0</v>
      </c>
      <c r="P55" s="80">
        <v>0</v>
      </c>
      <c r="Q55" s="82">
        <v>41202.663993055554</v>
      </c>
      <c r="R55" s="80" t="s">
        <v>588</v>
      </c>
      <c r="S55" s="80">
        <v>0</v>
      </c>
      <c r="T55" s="80"/>
      <c r="U55">
        <v>2</v>
      </c>
      <c r="V55" s="79" t="str">
        <f>REPLACE(INDEX(GroupVertices[Group],MATCH(Edges[[#This Row],[Vertex 1]],GroupVertices[Vertex],0)),1,1,"")</f>
        <v>1</v>
      </c>
      <c r="W55" s="79" t="str">
        <f>REPLACE(INDEX(GroupVertices[Group],MATCH(Edges[[#This Row],[Vertex 2]],GroupVertices[Vertex],0)),1,1,"")</f>
        <v>1</v>
      </c>
      <c r="X55" s="48">
        <v>0</v>
      </c>
      <c r="Y55" s="49">
        <v>0</v>
      </c>
      <c r="Z55" s="48">
        <v>0</v>
      </c>
      <c r="AA55" s="49">
        <v>0</v>
      </c>
      <c r="AB55" s="48">
        <v>0</v>
      </c>
      <c r="AC55" s="49">
        <v>0</v>
      </c>
      <c r="AD55" s="48">
        <v>8</v>
      </c>
      <c r="AE55" s="49">
        <v>100</v>
      </c>
      <c r="AF55" s="48">
        <v>8</v>
      </c>
    </row>
    <row r="56" spans="1:32" ht="15">
      <c r="A56" s="65" t="s">
        <v>225</v>
      </c>
      <c r="B56" s="65" t="s">
        <v>517</v>
      </c>
      <c r="C56" s="66" t="s">
        <v>3372</v>
      </c>
      <c r="D56" s="67">
        <v>3</v>
      </c>
      <c r="E56" s="68"/>
      <c r="F56" s="69">
        <v>50</v>
      </c>
      <c r="G56" s="66"/>
      <c r="H56" s="70"/>
      <c r="I56" s="71"/>
      <c r="J56" s="71"/>
      <c r="K56" s="34" t="s">
        <v>65</v>
      </c>
      <c r="L56" s="78">
        <v>56</v>
      </c>
      <c r="M56" s="78"/>
      <c r="N56" s="73"/>
      <c r="O56" s="80">
        <v>0</v>
      </c>
      <c r="P56" s="80">
        <v>0</v>
      </c>
      <c r="Q56" s="82">
        <v>41202.66506944445</v>
      </c>
      <c r="R56" s="80" t="s">
        <v>589</v>
      </c>
      <c r="S56" s="80">
        <v>0</v>
      </c>
      <c r="T56" s="80"/>
      <c r="U56">
        <v>1</v>
      </c>
      <c r="V56" s="79" t="str">
        <f>REPLACE(INDEX(GroupVertices[Group],MATCH(Edges[[#This Row],[Vertex 1]],GroupVertices[Vertex],0)),1,1,"")</f>
        <v>1</v>
      </c>
      <c r="W56" s="79" t="str">
        <f>REPLACE(INDEX(GroupVertices[Group],MATCH(Edges[[#This Row],[Vertex 2]],GroupVertices[Vertex],0)),1,1,"")</f>
        <v>1</v>
      </c>
      <c r="X56" s="48">
        <v>1</v>
      </c>
      <c r="Y56" s="49">
        <v>100</v>
      </c>
      <c r="Z56" s="48">
        <v>0</v>
      </c>
      <c r="AA56" s="49">
        <v>0</v>
      </c>
      <c r="AB56" s="48">
        <v>0</v>
      </c>
      <c r="AC56" s="49">
        <v>0</v>
      </c>
      <c r="AD56" s="48">
        <v>0</v>
      </c>
      <c r="AE56" s="49">
        <v>0</v>
      </c>
      <c r="AF56" s="48">
        <v>1</v>
      </c>
    </row>
    <row r="57" spans="1:32" ht="15">
      <c r="A57" s="65" t="s">
        <v>226</v>
      </c>
      <c r="B57" s="65" t="s">
        <v>517</v>
      </c>
      <c r="C57" s="66" t="s">
        <v>3372</v>
      </c>
      <c r="D57" s="67">
        <v>3</v>
      </c>
      <c r="E57" s="68"/>
      <c r="F57" s="69">
        <v>50</v>
      </c>
      <c r="G57" s="66"/>
      <c r="H57" s="70"/>
      <c r="I57" s="71"/>
      <c r="J57" s="71"/>
      <c r="K57" s="34" t="s">
        <v>65</v>
      </c>
      <c r="L57" s="78">
        <v>57</v>
      </c>
      <c r="M57" s="78"/>
      <c r="N57" s="73"/>
      <c r="O57" s="80">
        <v>0</v>
      </c>
      <c r="P57" s="80">
        <v>0</v>
      </c>
      <c r="Q57" s="82">
        <v>41202.670011574075</v>
      </c>
      <c r="R57" s="80" t="s">
        <v>590</v>
      </c>
      <c r="S57" s="80">
        <v>0</v>
      </c>
      <c r="T57" s="80"/>
      <c r="U57">
        <v>1</v>
      </c>
      <c r="V57" s="79" t="str">
        <f>REPLACE(INDEX(GroupVertices[Group],MATCH(Edges[[#This Row],[Vertex 1]],GroupVertices[Vertex],0)),1,1,"")</f>
        <v>1</v>
      </c>
      <c r="W57" s="79" t="str">
        <f>REPLACE(INDEX(GroupVertices[Group],MATCH(Edges[[#This Row],[Vertex 2]],GroupVertices[Vertex],0)),1,1,"")</f>
        <v>1</v>
      </c>
      <c r="X57" s="48">
        <v>3</v>
      </c>
      <c r="Y57" s="49">
        <v>16.666666666666668</v>
      </c>
      <c r="Z57" s="48">
        <v>0</v>
      </c>
      <c r="AA57" s="49">
        <v>0</v>
      </c>
      <c r="AB57" s="48">
        <v>0</v>
      </c>
      <c r="AC57" s="49">
        <v>0</v>
      </c>
      <c r="AD57" s="48">
        <v>15</v>
      </c>
      <c r="AE57" s="49">
        <v>83.33333333333333</v>
      </c>
      <c r="AF57" s="48">
        <v>18</v>
      </c>
    </row>
    <row r="58" spans="1:32" ht="15">
      <c r="A58" s="65" t="s">
        <v>227</v>
      </c>
      <c r="B58" s="65" t="s">
        <v>517</v>
      </c>
      <c r="C58" s="66" t="s">
        <v>3373</v>
      </c>
      <c r="D58" s="67">
        <v>3.6363636363636362</v>
      </c>
      <c r="E58" s="68"/>
      <c r="F58" s="69">
        <v>46.36363636363637</v>
      </c>
      <c r="G58" s="66"/>
      <c r="H58" s="70"/>
      <c r="I58" s="71"/>
      <c r="J58" s="71"/>
      <c r="K58" s="34" t="s">
        <v>65</v>
      </c>
      <c r="L58" s="78">
        <v>58</v>
      </c>
      <c r="M58" s="78"/>
      <c r="N58" s="73"/>
      <c r="O58" s="80">
        <v>0</v>
      </c>
      <c r="P58" s="80">
        <v>0</v>
      </c>
      <c r="Q58" s="82">
        <v>41202.655752314815</v>
      </c>
      <c r="R58" s="80" t="s">
        <v>591</v>
      </c>
      <c r="S58" s="80">
        <v>0</v>
      </c>
      <c r="T58" s="80"/>
      <c r="U58">
        <v>2</v>
      </c>
      <c r="V58" s="79" t="str">
        <f>REPLACE(INDEX(GroupVertices[Group],MATCH(Edges[[#This Row],[Vertex 1]],GroupVertices[Vertex],0)),1,1,"")</f>
        <v>1</v>
      </c>
      <c r="W58" s="79" t="str">
        <f>REPLACE(INDEX(GroupVertices[Group],MATCH(Edges[[#This Row],[Vertex 2]],GroupVertices[Vertex],0)),1,1,"")</f>
        <v>1</v>
      </c>
      <c r="X58" s="48">
        <v>3</v>
      </c>
      <c r="Y58" s="49">
        <v>9.67741935483871</v>
      </c>
      <c r="Z58" s="48">
        <v>0</v>
      </c>
      <c r="AA58" s="49">
        <v>0</v>
      </c>
      <c r="AB58" s="48">
        <v>0</v>
      </c>
      <c r="AC58" s="49">
        <v>0</v>
      </c>
      <c r="AD58" s="48">
        <v>28</v>
      </c>
      <c r="AE58" s="49">
        <v>90.3225806451613</v>
      </c>
      <c r="AF58" s="48">
        <v>31</v>
      </c>
    </row>
    <row r="59" spans="1:32" ht="15">
      <c r="A59" s="65" t="s">
        <v>227</v>
      </c>
      <c r="B59" s="65" t="s">
        <v>517</v>
      </c>
      <c r="C59" s="66" t="s">
        <v>3373</v>
      </c>
      <c r="D59" s="67">
        <v>3.6363636363636362</v>
      </c>
      <c r="E59" s="68"/>
      <c r="F59" s="69">
        <v>46.36363636363637</v>
      </c>
      <c r="G59" s="66"/>
      <c r="H59" s="70"/>
      <c r="I59" s="71"/>
      <c r="J59" s="71"/>
      <c r="K59" s="34" t="s">
        <v>65</v>
      </c>
      <c r="L59" s="78">
        <v>59</v>
      </c>
      <c r="M59" s="78"/>
      <c r="N59" s="73"/>
      <c r="O59" s="80">
        <v>0</v>
      </c>
      <c r="P59" s="80">
        <v>0</v>
      </c>
      <c r="Q59" s="82">
        <v>41202.670590277776</v>
      </c>
      <c r="R59" s="80" t="s">
        <v>592</v>
      </c>
      <c r="S59" s="80">
        <v>0</v>
      </c>
      <c r="T59" s="80"/>
      <c r="U59">
        <v>2</v>
      </c>
      <c r="V59" s="79" t="str">
        <f>REPLACE(INDEX(GroupVertices[Group],MATCH(Edges[[#This Row],[Vertex 1]],GroupVertices[Vertex],0)),1,1,"")</f>
        <v>1</v>
      </c>
      <c r="W59" s="79" t="str">
        <f>REPLACE(INDEX(GroupVertices[Group],MATCH(Edges[[#This Row],[Vertex 2]],GroupVertices[Vertex],0)),1,1,"")</f>
        <v>1</v>
      </c>
      <c r="X59" s="48">
        <v>0</v>
      </c>
      <c r="Y59" s="49">
        <v>0</v>
      </c>
      <c r="Z59" s="48">
        <v>0</v>
      </c>
      <c r="AA59" s="49">
        <v>0</v>
      </c>
      <c r="AB59" s="48">
        <v>0</v>
      </c>
      <c r="AC59" s="49">
        <v>0</v>
      </c>
      <c r="AD59" s="48">
        <v>1</v>
      </c>
      <c r="AE59" s="49">
        <v>100</v>
      </c>
      <c r="AF59" s="48">
        <v>1</v>
      </c>
    </row>
    <row r="60" spans="1:32" ht="15">
      <c r="A60" s="65" t="s">
        <v>228</v>
      </c>
      <c r="B60" s="65" t="s">
        <v>517</v>
      </c>
      <c r="C60" s="66" t="s">
        <v>3375</v>
      </c>
      <c r="D60" s="67">
        <v>4.909090909090909</v>
      </c>
      <c r="E60" s="68"/>
      <c r="F60" s="69">
        <v>39.09090909090909</v>
      </c>
      <c r="G60" s="66"/>
      <c r="H60" s="70"/>
      <c r="I60" s="71"/>
      <c r="J60" s="71"/>
      <c r="K60" s="34" t="s">
        <v>65</v>
      </c>
      <c r="L60" s="78">
        <v>60</v>
      </c>
      <c r="M60" s="78"/>
      <c r="N60" s="73"/>
      <c r="O60" s="80">
        <v>0</v>
      </c>
      <c r="P60" s="80">
        <v>0</v>
      </c>
      <c r="Q60" s="82">
        <v>41202.58115740741</v>
      </c>
      <c r="R60" s="80" t="s">
        <v>593</v>
      </c>
      <c r="S60" s="80">
        <v>0</v>
      </c>
      <c r="T60" s="80"/>
      <c r="U60">
        <v>4</v>
      </c>
      <c r="V60" s="79" t="str">
        <f>REPLACE(INDEX(GroupVertices[Group],MATCH(Edges[[#This Row],[Vertex 1]],GroupVertices[Vertex],0)),1,1,"")</f>
        <v>1</v>
      </c>
      <c r="W60" s="79" t="str">
        <f>REPLACE(INDEX(GroupVertices[Group],MATCH(Edges[[#This Row],[Vertex 2]],GroupVertices[Vertex],0)),1,1,"")</f>
        <v>1</v>
      </c>
      <c r="X60" s="48">
        <v>3</v>
      </c>
      <c r="Y60" s="49">
        <v>23.076923076923077</v>
      </c>
      <c r="Z60" s="48">
        <v>0</v>
      </c>
      <c r="AA60" s="49">
        <v>0</v>
      </c>
      <c r="AB60" s="48">
        <v>0</v>
      </c>
      <c r="AC60" s="49">
        <v>0</v>
      </c>
      <c r="AD60" s="48">
        <v>10</v>
      </c>
      <c r="AE60" s="49">
        <v>76.92307692307692</v>
      </c>
      <c r="AF60" s="48">
        <v>13</v>
      </c>
    </row>
    <row r="61" spans="1:32" ht="15">
      <c r="A61" s="65" t="s">
        <v>228</v>
      </c>
      <c r="B61" s="65" t="s">
        <v>517</v>
      </c>
      <c r="C61" s="66" t="s">
        <v>3375</v>
      </c>
      <c r="D61" s="67">
        <v>4.909090909090909</v>
      </c>
      <c r="E61" s="68"/>
      <c r="F61" s="69">
        <v>39.09090909090909</v>
      </c>
      <c r="G61" s="66"/>
      <c r="H61" s="70"/>
      <c r="I61" s="71"/>
      <c r="J61" s="71"/>
      <c r="K61" s="34" t="s">
        <v>65</v>
      </c>
      <c r="L61" s="78">
        <v>61</v>
      </c>
      <c r="M61" s="78"/>
      <c r="N61" s="73"/>
      <c r="O61" s="80">
        <v>0</v>
      </c>
      <c r="P61" s="80">
        <v>0</v>
      </c>
      <c r="Q61" s="82">
        <v>41202.58361111111</v>
      </c>
      <c r="R61" s="80" t="s">
        <v>594</v>
      </c>
      <c r="S61" s="80">
        <v>0</v>
      </c>
      <c r="T61" s="80"/>
      <c r="U61">
        <v>4</v>
      </c>
      <c r="V61" s="79" t="str">
        <f>REPLACE(INDEX(GroupVertices[Group],MATCH(Edges[[#This Row],[Vertex 1]],GroupVertices[Vertex],0)),1,1,"")</f>
        <v>1</v>
      </c>
      <c r="W61" s="79" t="str">
        <f>REPLACE(INDEX(GroupVertices[Group],MATCH(Edges[[#This Row],[Vertex 2]],GroupVertices[Vertex],0)),1,1,"")</f>
        <v>1</v>
      </c>
      <c r="X61" s="48">
        <v>1</v>
      </c>
      <c r="Y61" s="49">
        <v>2.0408163265306123</v>
      </c>
      <c r="Z61" s="48">
        <v>2</v>
      </c>
      <c r="AA61" s="49">
        <v>4.081632653061225</v>
      </c>
      <c r="AB61" s="48">
        <v>0</v>
      </c>
      <c r="AC61" s="49">
        <v>0</v>
      </c>
      <c r="AD61" s="48">
        <v>46</v>
      </c>
      <c r="AE61" s="49">
        <v>93.87755102040816</v>
      </c>
      <c r="AF61" s="48">
        <v>49</v>
      </c>
    </row>
    <row r="62" spans="1:32" ht="15">
      <c r="A62" s="65" t="s">
        <v>228</v>
      </c>
      <c r="B62" s="65" t="s">
        <v>517</v>
      </c>
      <c r="C62" s="66" t="s">
        <v>3375</v>
      </c>
      <c r="D62" s="67">
        <v>4.909090909090909</v>
      </c>
      <c r="E62" s="68"/>
      <c r="F62" s="69">
        <v>39.09090909090909</v>
      </c>
      <c r="G62" s="66"/>
      <c r="H62" s="70"/>
      <c r="I62" s="71"/>
      <c r="J62" s="71"/>
      <c r="K62" s="34" t="s">
        <v>65</v>
      </c>
      <c r="L62" s="78">
        <v>62</v>
      </c>
      <c r="M62" s="78"/>
      <c r="N62" s="73"/>
      <c r="O62" s="80">
        <v>0</v>
      </c>
      <c r="P62" s="80">
        <v>0</v>
      </c>
      <c r="Q62" s="82">
        <v>41202.648194444446</v>
      </c>
      <c r="R62" s="80" t="s">
        <v>595</v>
      </c>
      <c r="S62" s="80">
        <v>0</v>
      </c>
      <c r="T62" s="80"/>
      <c r="U62">
        <v>4</v>
      </c>
      <c r="V62" s="79" t="str">
        <f>REPLACE(INDEX(GroupVertices[Group],MATCH(Edges[[#This Row],[Vertex 1]],GroupVertices[Vertex],0)),1,1,"")</f>
        <v>1</v>
      </c>
      <c r="W62" s="79" t="str">
        <f>REPLACE(INDEX(GroupVertices[Group],MATCH(Edges[[#This Row],[Vertex 2]],GroupVertices[Vertex],0)),1,1,"")</f>
        <v>1</v>
      </c>
      <c r="X62" s="48">
        <v>3</v>
      </c>
      <c r="Y62" s="49">
        <v>3.225806451612903</v>
      </c>
      <c r="Z62" s="48">
        <v>5</v>
      </c>
      <c r="AA62" s="49">
        <v>5.376344086021505</v>
      </c>
      <c r="AB62" s="48">
        <v>0</v>
      </c>
      <c r="AC62" s="49">
        <v>0</v>
      </c>
      <c r="AD62" s="48">
        <v>85</v>
      </c>
      <c r="AE62" s="49">
        <v>91.39784946236558</v>
      </c>
      <c r="AF62" s="48">
        <v>93</v>
      </c>
    </row>
    <row r="63" spans="1:32" ht="15">
      <c r="A63" s="65" t="s">
        <v>228</v>
      </c>
      <c r="B63" s="65" t="s">
        <v>517</v>
      </c>
      <c r="C63" s="66" t="s">
        <v>3375</v>
      </c>
      <c r="D63" s="67">
        <v>4.909090909090909</v>
      </c>
      <c r="E63" s="68"/>
      <c r="F63" s="69">
        <v>39.09090909090909</v>
      </c>
      <c r="G63" s="66"/>
      <c r="H63" s="70"/>
      <c r="I63" s="71"/>
      <c r="J63" s="71"/>
      <c r="K63" s="34" t="s">
        <v>65</v>
      </c>
      <c r="L63" s="78">
        <v>63</v>
      </c>
      <c r="M63" s="78"/>
      <c r="N63" s="73"/>
      <c r="O63" s="80">
        <v>0</v>
      </c>
      <c r="P63" s="80">
        <v>0</v>
      </c>
      <c r="Q63" s="82">
        <v>41202.67460648148</v>
      </c>
      <c r="R63" s="80" t="s">
        <v>596</v>
      </c>
      <c r="S63" s="80">
        <v>0</v>
      </c>
      <c r="T63" s="80"/>
      <c r="U63">
        <v>4</v>
      </c>
      <c r="V63" s="79" t="str">
        <f>REPLACE(INDEX(GroupVertices[Group],MATCH(Edges[[#This Row],[Vertex 1]],GroupVertices[Vertex],0)),1,1,"")</f>
        <v>1</v>
      </c>
      <c r="W63" s="79" t="str">
        <f>REPLACE(INDEX(GroupVertices[Group],MATCH(Edges[[#This Row],[Vertex 2]],GroupVertices[Vertex],0)),1,1,"")</f>
        <v>1</v>
      </c>
      <c r="X63" s="48">
        <v>1</v>
      </c>
      <c r="Y63" s="49">
        <v>2.1739130434782608</v>
      </c>
      <c r="Z63" s="48">
        <v>0</v>
      </c>
      <c r="AA63" s="49">
        <v>0</v>
      </c>
      <c r="AB63" s="48">
        <v>0</v>
      </c>
      <c r="AC63" s="49">
        <v>0</v>
      </c>
      <c r="AD63" s="48">
        <v>45</v>
      </c>
      <c r="AE63" s="49">
        <v>97.82608695652173</v>
      </c>
      <c r="AF63" s="48">
        <v>46</v>
      </c>
    </row>
    <row r="64" spans="1:32" ht="15">
      <c r="A64" s="65" t="s">
        <v>229</v>
      </c>
      <c r="B64" s="65" t="s">
        <v>517</v>
      </c>
      <c r="C64" s="66" t="s">
        <v>3372</v>
      </c>
      <c r="D64" s="67">
        <v>3</v>
      </c>
      <c r="E64" s="68"/>
      <c r="F64" s="69">
        <v>50</v>
      </c>
      <c r="G64" s="66"/>
      <c r="H64" s="70"/>
      <c r="I64" s="71"/>
      <c r="J64" s="71"/>
      <c r="K64" s="34" t="s">
        <v>65</v>
      </c>
      <c r="L64" s="78">
        <v>64</v>
      </c>
      <c r="M64" s="78"/>
      <c r="N64" s="73"/>
      <c r="O64" s="80">
        <v>0</v>
      </c>
      <c r="P64" s="80">
        <v>0</v>
      </c>
      <c r="Q64" s="82">
        <v>41202.69079861111</v>
      </c>
      <c r="R64" s="80" t="s">
        <v>597</v>
      </c>
      <c r="S64" s="80">
        <v>0</v>
      </c>
      <c r="T64" s="80"/>
      <c r="U64">
        <v>1</v>
      </c>
      <c r="V64" s="79" t="str">
        <f>REPLACE(INDEX(GroupVertices[Group],MATCH(Edges[[#This Row],[Vertex 1]],GroupVertices[Vertex],0)),1,1,"")</f>
        <v>1</v>
      </c>
      <c r="W64" s="79" t="str">
        <f>REPLACE(INDEX(GroupVertices[Group],MATCH(Edges[[#This Row],[Vertex 2]],GroupVertices[Vertex],0)),1,1,"")</f>
        <v>1</v>
      </c>
      <c r="X64" s="48">
        <v>0</v>
      </c>
      <c r="Y64" s="49">
        <v>0</v>
      </c>
      <c r="Z64" s="48">
        <v>0</v>
      </c>
      <c r="AA64" s="49">
        <v>0</v>
      </c>
      <c r="AB64" s="48">
        <v>0</v>
      </c>
      <c r="AC64" s="49">
        <v>0</v>
      </c>
      <c r="AD64" s="48">
        <v>15</v>
      </c>
      <c r="AE64" s="49">
        <v>100</v>
      </c>
      <c r="AF64" s="48">
        <v>15</v>
      </c>
    </row>
    <row r="65" spans="1:32" ht="15">
      <c r="A65" s="65" t="s">
        <v>230</v>
      </c>
      <c r="B65" s="65" t="s">
        <v>517</v>
      </c>
      <c r="C65" s="66" t="s">
        <v>3372</v>
      </c>
      <c r="D65" s="67">
        <v>3</v>
      </c>
      <c r="E65" s="68"/>
      <c r="F65" s="69">
        <v>50</v>
      </c>
      <c r="G65" s="66"/>
      <c r="H65" s="70"/>
      <c r="I65" s="71"/>
      <c r="J65" s="71"/>
      <c r="K65" s="34" t="s">
        <v>65</v>
      </c>
      <c r="L65" s="78">
        <v>65</v>
      </c>
      <c r="M65" s="78"/>
      <c r="N65" s="73"/>
      <c r="O65" s="80">
        <v>0</v>
      </c>
      <c r="P65" s="80">
        <v>0</v>
      </c>
      <c r="Q65" s="82">
        <v>41202.699108796296</v>
      </c>
      <c r="R65" s="80" t="s">
        <v>598</v>
      </c>
      <c r="S65" s="80">
        <v>0</v>
      </c>
      <c r="T65" s="80"/>
      <c r="U65">
        <v>1</v>
      </c>
      <c r="V65" s="79" t="str">
        <f>REPLACE(INDEX(GroupVertices[Group],MATCH(Edges[[#This Row],[Vertex 1]],GroupVertices[Vertex],0)),1,1,"")</f>
        <v>1</v>
      </c>
      <c r="W65" s="79" t="str">
        <f>REPLACE(INDEX(GroupVertices[Group],MATCH(Edges[[#This Row],[Vertex 2]],GroupVertices[Vertex],0)),1,1,"")</f>
        <v>1</v>
      </c>
      <c r="X65" s="48">
        <v>1</v>
      </c>
      <c r="Y65" s="49">
        <v>10</v>
      </c>
      <c r="Z65" s="48">
        <v>0</v>
      </c>
      <c r="AA65" s="49">
        <v>0</v>
      </c>
      <c r="AB65" s="48">
        <v>0</v>
      </c>
      <c r="AC65" s="49">
        <v>0</v>
      </c>
      <c r="AD65" s="48">
        <v>9</v>
      </c>
      <c r="AE65" s="49">
        <v>90</v>
      </c>
      <c r="AF65" s="48">
        <v>10</v>
      </c>
    </row>
    <row r="66" spans="1:32" ht="15">
      <c r="A66" s="65" t="s">
        <v>231</v>
      </c>
      <c r="B66" s="65" t="s">
        <v>517</v>
      </c>
      <c r="C66" s="66" t="s">
        <v>3372</v>
      </c>
      <c r="D66" s="67">
        <v>3</v>
      </c>
      <c r="E66" s="68"/>
      <c r="F66" s="69">
        <v>50</v>
      </c>
      <c r="G66" s="66"/>
      <c r="H66" s="70"/>
      <c r="I66" s="71"/>
      <c r="J66" s="71"/>
      <c r="K66" s="34" t="s">
        <v>65</v>
      </c>
      <c r="L66" s="78">
        <v>66</v>
      </c>
      <c r="M66" s="78"/>
      <c r="N66" s="73"/>
      <c r="O66" s="80">
        <v>0</v>
      </c>
      <c r="P66" s="80">
        <v>0</v>
      </c>
      <c r="Q66" s="82">
        <v>41202.699594907404</v>
      </c>
      <c r="R66" s="80" t="s">
        <v>599</v>
      </c>
      <c r="S66" s="80">
        <v>0</v>
      </c>
      <c r="T66" s="80"/>
      <c r="U66">
        <v>1</v>
      </c>
      <c r="V66" s="79" t="str">
        <f>REPLACE(INDEX(GroupVertices[Group],MATCH(Edges[[#This Row],[Vertex 1]],GroupVertices[Vertex],0)),1,1,"")</f>
        <v>1</v>
      </c>
      <c r="W66" s="79" t="str">
        <f>REPLACE(INDEX(GroupVertices[Group],MATCH(Edges[[#This Row],[Vertex 2]],GroupVertices[Vertex],0)),1,1,"")</f>
        <v>1</v>
      </c>
      <c r="X66" s="48">
        <v>0</v>
      </c>
      <c r="Y66" s="49">
        <v>0</v>
      </c>
      <c r="Z66" s="48">
        <v>0</v>
      </c>
      <c r="AA66" s="49">
        <v>0</v>
      </c>
      <c r="AB66" s="48">
        <v>0</v>
      </c>
      <c r="AC66" s="49">
        <v>0</v>
      </c>
      <c r="AD66" s="48">
        <v>12</v>
      </c>
      <c r="AE66" s="49">
        <v>100</v>
      </c>
      <c r="AF66" s="48">
        <v>12</v>
      </c>
    </row>
    <row r="67" spans="1:32" ht="15">
      <c r="A67" s="65" t="s">
        <v>232</v>
      </c>
      <c r="B67" s="65" t="s">
        <v>517</v>
      </c>
      <c r="C67" s="66" t="s">
        <v>3372</v>
      </c>
      <c r="D67" s="67">
        <v>3</v>
      </c>
      <c r="E67" s="68"/>
      <c r="F67" s="69">
        <v>50</v>
      </c>
      <c r="G67" s="66"/>
      <c r="H67" s="70"/>
      <c r="I67" s="71"/>
      <c r="J67" s="71"/>
      <c r="K67" s="34" t="s">
        <v>65</v>
      </c>
      <c r="L67" s="78">
        <v>67</v>
      </c>
      <c r="M67" s="78"/>
      <c r="N67" s="73"/>
      <c r="O67" s="80">
        <v>0</v>
      </c>
      <c r="P67" s="80">
        <v>1</v>
      </c>
      <c r="Q67" s="82">
        <v>41202.700787037036</v>
      </c>
      <c r="R67" s="80" t="s">
        <v>600</v>
      </c>
      <c r="S67" s="80">
        <v>0</v>
      </c>
      <c r="T67" s="80"/>
      <c r="U67">
        <v>1</v>
      </c>
      <c r="V67" s="79" t="str">
        <f>REPLACE(INDEX(GroupVertices[Group],MATCH(Edges[[#This Row],[Vertex 1]],GroupVertices[Vertex],0)),1,1,"")</f>
        <v>1</v>
      </c>
      <c r="W67" s="79" t="str">
        <f>REPLACE(INDEX(GroupVertices[Group],MATCH(Edges[[#This Row],[Vertex 2]],GroupVertices[Vertex],0)),1,1,"")</f>
        <v>1</v>
      </c>
      <c r="X67" s="48">
        <v>1</v>
      </c>
      <c r="Y67" s="49">
        <v>25</v>
      </c>
      <c r="Z67" s="48">
        <v>0</v>
      </c>
      <c r="AA67" s="49">
        <v>0</v>
      </c>
      <c r="AB67" s="48">
        <v>0</v>
      </c>
      <c r="AC67" s="49">
        <v>0</v>
      </c>
      <c r="AD67" s="48">
        <v>3</v>
      </c>
      <c r="AE67" s="49">
        <v>75</v>
      </c>
      <c r="AF67" s="48">
        <v>4</v>
      </c>
    </row>
    <row r="68" spans="1:32" ht="15">
      <c r="A68" s="65" t="s">
        <v>233</v>
      </c>
      <c r="B68" s="65" t="s">
        <v>517</v>
      </c>
      <c r="C68" s="66" t="s">
        <v>3372</v>
      </c>
      <c r="D68" s="67">
        <v>3</v>
      </c>
      <c r="E68" s="68"/>
      <c r="F68" s="69">
        <v>50</v>
      </c>
      <c r="G68" s="66"/>
      <c r="H68" s="70"/>
      <c r="I68" s="71"/>
      <c r="J68" s="71"/>
      <c r="K68" s="34" t="s">
        <v>65</v>
      </c>
      <c r="L68" s="78">
        <v>68</v>
      </c>
      <c r="M68" s="78"/>
      <c r="N68" s="73"/>
      <c r="O68" s="80">
        <v>0</v>
      </c>
      <c r="P68" s="80">
        <v>0</v>
      </c>
      <c r="Q68" s="82">
        <v>41202.709016203706</v>
      </c>
      <c r="R68" s="80" t="s">
        <v>601</v>
      </c>
      <c r="S68" s="80">
        <v>0</v>
      </c>
      <c r="T68" s="80"/>
      <c r="U68">
        <v>1</v>
      </c>
      <c r="V68" s="79" t="str">
        <f>REPLACE(INDEX(GroupVertices[Group],MATCH(Edges[[#This Row],[Vertex 1]],GroupVertices[Vertex],0)),1,1,"")</f>
        <v>1</v>
      </c>
      <c r="W68" s="79" t="str">
        <f>REPLACE(INDEX(GroupVertices[Group],MATCH(Edges[[#This Row],[Vertex 2]],GroupVertices[Vertex],0)),1,1,"")</f>
        <v>1</v>
      </c>
      <c r="X68" s="48">
        <v>0</v>
      </c>
      <c r="Y68" s="49">
        <v>0</v>
      </c>
      <c r="Z68" s="48">
        <v>0</v>
      </c>
      <c r="AA68" s="49">
        <v>0</v>
      </c>
      <c r="AB68" s="48">
        <v>0</v>
      </c>
      <c r="AC68" s="49">
        <v>0</v>
      </c>
      <c r="AD68" s="48">
        <v>7</v>
      </c>
      <c r="AE68" s="49">
        <v>100</v>
      </c>
      <c r="AF68" s="48">
        <v>7</v>
      </c>
    </row>
    <row r="69" spans="1:32" ht="15">
      <c r="A69" s="65" t="s">
        <v>234</v>
      </c>
      <c r="B69" s="65" t="s">
        <v>517</v>
      </c>
      <c r="C69" s="66" t="s">
        <v>3372</v>
      </c>
      <c r="D69" s="67">
        <v>3</v>
      </c>
      <c r="E69" s="68"/>
      <c r="F69" s="69">
        <v>50</v>
      </c>
      <c r="G69" s="66"/>
      <c r="H69" s="70"/>
      <c r="I69" s="71"/>
      <c r="J69" s="71"/>
      <c r="K69" s="34" t="s">
        <v>65</v>
      </c>
      <c r="L69" s="78">
        <v>69</v>
      </c>
      <c r="M69" s="78"/>
      <c r="N69" s="73"/>
      <c r="O69" s="80">
        <v>0</v>
      </c>
      <c r="P69" s="80">
        <v>0</v>
      </c>
      <c r="Q69" s="82">
        <v>41202.709328703706</v>
      </c>
      <c r="R69" s="80" t="s">
        <v>602</v>
      </c>
      <c r="S69" s="80">
        <v>0</v>
      </c>
      <c r="T69" s="80"/>
      <c r="U69">
        <v>1</v>
      </c>
      <c r="V69" s="79" t="str">
        <f>REPLACE(INDEX(GroupVertices[Group],MATCH(Edges[[#This Row],[Vertex 1]],GroupVertices[Vertex],0)),1,1,"")</f>
        <v>1</v>
      </c>
      <c r="W69" s="79" t="str">
        <f>REPLACE(INDEX(GroupVertices[Group],MATCH(Edges[[#This Row],[Vertex 2]],GroupVertices[Vertex],0)),1,1,"")</f>
        <v>1</v>
      </c>
      <c r="X69" s="48">
        <v>1</v>
      </c>
      <c r="Y69" s="49">
        <v>11.11111111111111</v>
      </c>
      <c r="Z69" s="48">
        <v>0</v>
      </c>
      <c r="AA69" s="49">
        <v>0</v>
      </c>
      <c r="AB69" s="48">
        <v>0</v>
      </c>
      <c r="AC69" s="49">
        <v>0</v>
      </c>
      <c r="AD69" s="48">
        <v>8</v>
      </c>
      <c r="AE69" s="49">
        <v>88.88888888888889</v>
      </c>
      <c r="AF69" s="48">
        <v>9</v>
      </c>
    </row>
    <row r="70" spans="1:32" ht="15">
      <c r="A70" s="65" t="s">
        <v>235</v>
      </c>
      <c r="B70" s="65" t="s">
        <v>517</v>
      </c>
      <c r="C70" s="66" t="s">
        <v>3374</v>
      </c>
      <c r="D70" s="67">
        <v>4.2727272727272725</v>
      </c>
      <c r="E70" s="68"/>
      <c r="F70" s="69">
        <v>42.72727272727273</v>
      </c>
      <c r="G70" s="66"/>
      <c r="H70" s="70"/>
      <c r="I70" s="71"/>
      <c r="J70" s="71"/>
      <c r="K70" s="34" t="s">
        <v>65</v>
      </c>
      <c r="L70" s="78">
        <v>70</v>
      </c>
      <c r="M70" s="78"/>
      <c r="N70" s="73"/>
      <c r="O70" s="80">
        <v>0</v>
      </c>
      <c r="P70" s="80">
        <v>0</v>
      </c>
      <c r="Q70" s="82">
        <v>41202.705775462964</v>
      </c>
      <c r="R70" s="80" t="s">
        <v>603</v>
      </c>
      <c r="S70" s="80">
        <v>0</v>
      </c>
      <c r="T70" s="80"/>
      <c r="U70">
        <v>3</v>
      </c>
      <c r="V70" s="79" t="str">
        <f>REPLACE(INDEX(GroupVertices[Group],MATCH(Edges[[#This Row],[Vertex 1]],GroupVertices[Vertex],0)),1,1,"")</f>
        <v>1</v>
      </c>
      <c r="W70" s="79" t="str">
        <f>REPLACE(INDEX(GroupVertices[Group],MATCH(Edges[[#This Row],[Vertex 2]],GroupVertices[Vertex],0)),1,1,"")</f>
        <v>1</v>
      </c>
      <c r="X70" s="48">
        <v>0</v>
      </c>
      <c r="Y70" s="49">
        <v>0</v>
      </c>
      <c r="Z70" s="48">
        <v>0</v>
      </c>
      <c r="AA70" s="49">
        <v>0</v>
      </c>
      <c r="AB70" s="48">
        <v>0</v>
      </c>
      <c r="AC70" s="49">
        <v>0</v>
      </c>
      <c r="AD70" s="48">
        <v>10</v>
      </c>
      <c r="AE70" s="49">
        <v>100</v>
      </c>
      <c r="AF70" s="48">
        <v>10</v>
      </c>
    </row>
    <row r="71" spans="1:32" ht="15">
      <c r="A71" s="65" t="s">
        <v>235</v>
      </c>
      <c r="B71" s="65" t="s">
        <v>517</v>
      </c>
      <c r="C71" s="66" t="s">
        <v>3374</v>
      </c>
      <c r="D71" s="67">
        <v>4.2727272727272725</v>
      </c>
      <c r="E71" s="68"/>
      <c r="F71" s="69">
        <v>42.72727272727273</v>
      </c>
      <c r="G71" s="66"/>
      <c r="H71" s="70"/>
      <c r="I71" s="71"/>
      <c r="J71" s="71"/>
      <c r="K71" s="34" t="s">
        <v>65</v>
      </c>
      <c r="L71" s="78">
        <v>71</v>
      </c>
      <c r="M71" s="78"/>
      <c r="N71" s="73"/>
      <c r="O71" s="80">
        <v>0</v>
      </c>
      <c r="P71" s="80">
        <v>0</v>
      </c>
      <c r="Q71" s="82">
        <v>41202.70652777778</v>
      </c>
      <c r="R71" s="80" t="s">
        <v>604</v>
      </c>
      <c r="S71" s="80">
        <v>0</v>
      </c>
      <c r="T71" s="80"/>
      <c r="U71">
        <v>3</v>
      </c>
      <c r="V71" s="79" t="str">
        <f>REPLACE(INDEX(GroupVertices[Group],MATCH(Edges[[#This Row],[Vertex 1]],GroupVertices[Vertex],0)),1,1,"")</f>
        <v>1</v>
      </c>
      <c r="W71" s="79" t="str">
        <f>REPLACE(INDEX(GroupVertices[Group],MATCH(Edges[[#This Row],[Vertex 2]],GroupVertices[Vertex],0)),1,1,"")</f>
        <v>1</v>
      </c>
      <c r="X71" s="48">
        <v>0</v>
      </c>
      <c r="Y71" s="49">
        <v>0</v>
      </c>
      <c r="Z71" s="48">
        <v>0</v>
      </c>
      <c r="AA71" s="49">
        <v>0</v>
      </c>
      <c r="AB71" s="48">
        <v>0</v>
      </c>
      <c r="AC71" s="49">
        <v>0</v>
      </c>
      <c r="AD71" s="48">
        <v>1</v>
      </c>
      <c r="AE71" s="49">
        <v>100</v>
      </c>
      <c r="AF71" s="48">
        <v>1</v>
      </c>
    </row>
    <row r="72" spans="1:32" ht="15">
      <c r="A72" s="65" t="s">
        <v>235</v>
      </c>
      <c r="B72" s="65" t="s">
        <v>517</v>
      </c>
      <c r="C72" s="66" t="s">
        <v>3374</v>
      </c>
      <c r="D72" s="67">
        <v>4.2727272727272725</v>
      </c>
      <c r="E72" s="68"/>
      <c r="F72" s="69">
        <v>42.72727272727273</v>
      </c>
      <c r="G72" s="66"/>
      <c r="H72" s="70"/>
      <c r="I72" s="71"/>
      <c r="J72" s="71"/>
      <c r="K72" s="34" t="s">
        <v>65</v>
      </c>
      <c r="L72" s="78">
        <v>72</v>
      </c>
      <c r="M72" s="78"/>
      <c r="N72" s="73"/>
      <c r="O72" s="80">
        <v>0</v>
      </c>
      <c r="P72" s="80">
        <v>0</v>
      </c>
      <c r="Q72" s="82">
        <v>41202.71061342592</v>
      </c>
      <c r="R72" s="80" t="s">
        <v>605</v>
      </c>
      <c r="S72" s="80">
        <v>0</v>
      </c>
      <c r="T72" s="80"/>
      <c r="U72">
        <v>3</v>
      </c>
      <c r="V72" s="79" t="str">
        <f>REPLACE(INDEX(GroupVertices[Group],MATCH(Edges[[#This Row],[Vertex 1]],GroupVertices[Vertex],0)),1,1,"")</f>
        <v>1</v>
      </c>
      <c r="W72" s="79" t="str">
        <f>REPLACE(INDEX(GroupVertices[Group],MATCH(Edges[[#This Row],[Vertex 2]],GroupVertices[Vertex],0)),1,1,"")</f>
        <v>1</v>
      </c>
      <c r="X72" s="48">
        <v>0</v>
      </c>
      <c r="Y72" s="49">
        <v>0</v>
      </c>
      <c r="Z72" s="48">
        <v>0</v>
      </c>
      <c r="AA72" s="49">
        <v>0</v>
      </c>
      <c r="AB72" s="48">
        <v>0</v>
      </c>
      <c r="AC72" s="49">
        <v>0</v>
      </c>
      <c r="AD72" s="48">
        <v>21</v>
      </c>
      <c r="AE72" s="49">
        <v>100</v>
      </c>
      <c r="AF72" s="48">
        <v>21</v>
      </c>
    </row>
    <row r="73" spans="1:32" ht="15">
      <c r="A73" s="65" t="s">
        <v>236</v>
      </c>
      <c r="B73" s="65" t="s">
        <v>517</v>
      </c>
      <c r="C73" s="66" t="s">
        <v>3372</v>
      </c>
      <c r="D73" s="67">
        <v>3</v>
      </c>
      <c r="E73" s="68"/>
      <c r="F73" s="69">
        <v>50</v>
      </c>
      <c r="G73" s="66"/>
      <c r="H73" s="70"/>
      <c r="I73" s="71"/>
      <c r="J73" s="71"/>
      <c r="K73" s="34" t="s">
        <v>65</v>
      </c>
      <c r="L73" s="78">
        <v>73</v>
      </c>
      <c r="M73" s="78"/>
      <c r="N73" s="73"/>
      <c r="O73" s="80">
        <v>0</v>
      </c>
      <c r="P73" s="80">
        <v>0</v>
      </c>
      <c r="Q73" s="82">
        <v>41202.71450231481</v>
      </c>
      <c r="R73" s="80" t="s">
        <v>606</v>
      </c>
      <c r="S73" s="80">
        <v>0</v>
      </c>
      <c r="T73" s="80"/>
      <c r="U73">
        <v>1</v>
      </c>
      <c r="V73" s="79" t="str">
        <f>REPLACE(INDEX(GroupVertices[Group],MATCH(Edges[[#This Row],[Vertex 1]],GroupVertices[Vertex],0)),1,1,"")</f>
        <v>1</v>
      </c>
      <c r="W73" s="79" t="str">
        <f>REPLACE(INDEX(GroupVertices[Group],MATCH(Edges[[#This Row],[Vertex 2]],GroupVertices[Vertex],0)),1,1,"")</f>
        <v>1</v>
      </c>
      <c r="X73" s="48">
        <v>0</v>
      </c>
      <c r="Y73" s="49">
        <v>0</v>
      </c>
      <c r="Z73" s="48">
        <v>2</v>
      </c>
      <c r="AA73" s="49">
        <v>8.695652173913043</v>
      </c>
      <c r="AB73" s="48">
        <v>0</v>
      </c>
      <c r="AC73" s="49">
        <v>0</v>
      </c>
      <c r="AD73" s="48">
        <v>21</v>
      </c>
      <c r="AE73" s="49">
        <v>91.30434782608695</v>
      </c>
      <c r="AF73" s="48">
        <v>23</v>
      </c>
    </row>
    <row r="74" spans="1:32" ht="15">
      <c r="A74" s="65" t="s">
        <v>237</v>
      </c>
      <c r="B74" s="65" t="s">
        <v>517</v>
      </c>
      <c r="C74" s="66" t="s">
        <v>3372</v>
      </c>
      <c r="D74" s="67">
        <v>3</v>
      </c>
      <c r="E74" s="68"/>
      <c r="F74" s="69">
        <v>50</v>
      </c>
      <c r="G74" s="66"/>
      <c r="H74" s="70"/>
      <c r="I74" s="71"/>
      <c r="J74" s="71"/>
      <c r="K74" s="34" t="s">
        <v>65</v>
      </c>
      <c r="L74" s="78">
        <v>74</v>
      </c>
      <c r="M74" s="78"/>
      <c r="N74" s="73"/>
      <c r="O74" s="80">
        <v>0</v>
      </c>
      <c r="P74" s="80">
        <v>0</v>
      </c>
      <c r="Q74" s="82">
        <v>41202.71451388889</v>
      </c>
      <c r="R74" s="80" t="s">
        <v>607</v>
      </c>
      <c r="S74" s="80">
        <v>0</v>
      </c>
      <c r="T74" s="80"/>
      <c r="U74">
        <v>1</v>
      </c>
      <c r="V74" s="79" t="str">
        <f>REPLACE(INDEX(GroupVertices[Group],MATCH(Edges[[#This Row],[Vertex 1]],GroupVertices[Vertex],0)),1,1,"")</f>
        <v>1</v>
      </c>
      <c r="W74" s="79" t="str">
        <f>REPLACE(INDEX(GroupVertices[Group],MATCH(Edges[[#This Row],[Vertex 2]],GroupVertices[Vertex],0)),1,1,"")</f>
        <v>1</v>
      </c>
      <c r="X74" s="48">
        <v>0</v>
      </c>
      <c r="Y74" s="49">
        <v>0</v>
      </c>
      <c r="Z74" s="48">
        <v>0</v>
      </c>
      <c r="AA74" s="49">
        <v>0</v>
      </c>
      <c r="AB74" s="48">
        <v>0</v>
      </c>
      <c r="AC74" s="49">
        <v>0</v>
      </c>
      <c r="AD74" s="48">
        <v>7</v>
      </c>
      <c r="AE74" s="49">
        <v>100</v>
      </c>
      <c r="AF74" s="48">
        <v>7</v>
      </c>
    </row>
    <row r="75" spans="1:32" ht="15">
      <c r="A75" s="65" t="s">
        <v>238</v>
      </c>
      <c r="B75" s="65" t="s">
        <v>517</v>
      </c>
      <c r="C75" s="66" t="s">
        <v>3372</v>
      </c>
      <c r="D75" s="67">
        <v>3</v>
      </c>
      <c r="E75" s="68"/>
      <c r="F75" s="69">
        <v>50</v>
      </c>
      <c r="G75" s="66"/>
      <c r="H75" s="70"/>
      <c r="I75" s="71"/>
      <c r="J75" s="71"/>
      <c r="K75" s="34" t="s">
        <v>65</v>
      </c>
      <c r="L75" s="78">
        <v>75</v>
      </c>
      <c r="M75" s="78"/>
      <c r="N75" s="73"/>
      <c r="O75" s="80">
        <v>0</v>
      </c>
      <c r="P75" s="80">
        <v>0</v>
      </c>
      <c r="Q75" s="82">
        <v>41202.71755787037</v>
      </c>
      <c r="R75" s="80" t="s">
        <v>608</v>
      </c>
      <c r="S75" s="80">
        <v>0</v>
      </c>
      <c r="T75" s="80"/>
      <c r="U75">
        <v>1</v>
      </c>
      <c r="V75" s="79" t="str">
        <f>REPLACE(INDEX(GroupVertices[Group],MATCH(Edges[[#This Row],[Vertex 1]],GroupVertices[Vertex],0)),1,1,"")</f>
        <v>1</v>
      </c>
      <c r="W75" s="79" t="str">
        <f>REPLACE(INDEX(GroupVertices[Group],MATCH(Edges[[#This Row],[Vertex 2]],GroupVertices[Vertex],0)),1,1,"")</f>
        <v>1</v>
      </c>
      <c r="X75" s="48">
        <v>0</v>
      </c>
      <c r="Y75" s="49">
        <v>0</v>
      </c>
      <c r="Z75" s="48">
        <v>1</v>
      </c>
      <c r="AA75" s="49">
        <v>11.11111111111111</v>
      </c>
      <c r="AB75" s="48">
        <v>0</v>
      </c>
      <c r="AC75" s="49">
        <v>0</v>
      </c>
      <c r="AD75" s="48">
        <v>8</v>
      </c>
      <c r="AE75" s="49">
        <v>88.88888888888889</v>
      </c>
      <c r="AF75" s="48">
        <v>9</v>
      </c>
    </row>
    <row r="76" spans="1:32" ht="15">
      <c r="A76" s="65" t="s">
        <v>239</v>
      </c>
      <c r="B76" s="65" t="s">
        <v>517</v>
      </c>
      <c r="C76" s="66" t="s">
        <v>3372</v>
      </c>
      <c r="D76" s="67">
        <v>3</v>
      </c>
      <c r="E76" s="68"/>
      <c r="F76" s="69">
        <v>50</v>
      </c>
      <c r="G76" s="66"/>
      <c r="H76" s="70"/>
      <c r="I76" s="71"/>
      <c r="J76" s="71"/>
      <c r="K76" s="34" t="s">
        <v>65</v>
      </c>
      <c r="L76" s="78">
        <v>76</v>
      </c>
      <c r="M76" s="78"/>
      <c r="N76" s="73"/>
      <c r="O76" s="80">
        <v>0</v>
      </c>
      <c r="P76" s="80">
        <v>0</v>
      </c>
      <c r="Q76" s="82">
        <v>41202.71821759259</v>
      </c>
      <c r="R76" s="80" t="s">
        <v>609</v>
      </c>
      <c r="S76" s="80">
        <v>0</v>
      </c>
      <c r="T76" s="80"/>
      <c r="U76">
        <v>1</v>
      </c>
      <c r="V76" s="79" t="str">
        <f>REPLACE(INDEX(GroupVertices[Group],MATCH(Edges[[#This Row],[Vertex 1]],GroupVertices[Vertex],0)),1,1,"")</f>
        <v>1</v>
      </c>
      <c r="W76" s="79" t="str">
        <f>REPLACE(INDEX(GroupVertices[Group],MATCH(Edges[[#This Row],[Vertex 2]],GroupVertices[Vertex],0)),1,1,"")</f>
        <v>1</v>
      </c>
      <c r="X76" s="48">
        <v>6</v>
      </c>
      <c r="Y76" s="49">
        <v>7.317073170731708</v>
      </c>
      <c r="Z76" s="48">
        <v>1</v>
      </c>
      <c r="AA76" s="49">
        <v>1.2195121951219512</v>
      </c>
      <c r="AB76" s="48">
        <v>0</v>
      </c>
      <c r="AC76" s="49">
        <v>0</v>
      </c>
      <c r="AD76" s="48">
        <v>75</v>
      </c>
      <c r="AE76" s="49">
        <v>91.46341463414635</v>
      </c>
      <c r="AF76" s="48">
        <v>82</v>
      </c>
    </row>
    <row r="77" spans="1:32" ht="15">
      <c r="A77" s="65" t="s">
        <v>240</v>
      </c>
      <c r="B77" s="65" t="s">
        <v>517</v>
      </c>
      <c r="C77" s="66" t="s">
        <v>3372</v>
      </c>
      <c r="D77" s="67">
        <v>3</v>
      </c>
      <c r="E77" s="68"/>
      <c r="F77" s="69">
        <v>50</v>
      </c>
      <c r="G77" s="66"/>
      <c r="H77" s="70"/>
      <c r="I77" s="71"/>
      <c r="J77" s="71"/>
      <c r="K77" s="34" t="s">
        <v>65</v>
      </c>
      <c r="L77" s="78">
        <v>77</v>
      </c>
      <c r="M77" s="78"/>
      <c r="N77" s="73"/>
      <c r="O77" s="80">
        <v>0</v>
      </c>
      <c r="P77" s="80">
        <v>0</v>
      </c>
      <c r="Q77" s="82">
        <v>41202.72368055556</v>
      </c>
      <c r="R77" s="80" t="s">
        <v>610</v>
      </c>
      <c r="S77" s="80">
        <v>0</v>
      </c>
      <c r="T77" s="80"/>
      <c r="U77">
        <v>1</v>
      </c>
      <c r="V77" s="79" t="str">
        <f>REPLACE(INDEX(GroupVertices[Group],MATCH(Edges[[#This Row],[Vertex 1]],GroupVertices[Vertex],0)),1,1,"")</f>
        <v>1</v>
      </c>
      <c r="W77" s="79" t="str">
        <f>REPLACE(INDEX(GroupVertices[Group],MATCH(Edges[[#This Row],[Vertex 2]],GroupVertices[Vertex],0)),1,1,"")</f>
        <v>1</v>
      </c>
      <c r="X77" s="48">
        <v>0</v>
      </c>
      <c r="Y77" s="49">
        <v>0</v>
      </c>
      <c r="Z77" s="48">
        <v>2</v>
      </c>
      <c r="AA77" s="49">
        <v>8</v>
      </c>
      <c r="AB77" s="48">
        <v>0</v>
      </c>
      <c r="AC77" s="49">
        <v>0</v>
      </c>
      <c r="AD77" s="48">
        <v>23</v>
      </c>
      <c r="AE77" s="49">
        <v>92</v>
      </c>
      <c r="AF77" s="48">
        <v>25</v>
      </c>
    </row>
    <row r="78" spans="1:32" ht="15">
      <c r="A78" s="65" t="s">
        <v>241</v>
      </c>
      <c r="B78" s="65" t="s">
        <v>517</v>
      </c>
      <c r="C78" s="66" t="s">
        <v>3372</v>
      </c>
      <c r="D78" s="67">
        <v>3</v>
      </c>
      <c r="E78" s="68"/>
      <c r="F78" s="69">
        <v>50</v>
      </c>
      <c r="G78" s="66"/>
      <c r="H78" s="70"/>
      <c r="I78" s="71"/>
      <c r="J78" s="71"/>
      <c r="K78" s="34" t="s">
        <v>65</v>
      </c>
      <c r="L78" s="78">
        <v>78</v>
      </c>
      <c r="M78" s="78"/>
      <c r="N78" s="73"/>
      <c r="O78" s="80">
        <v>0</v>
      </c>
      <c r="P78" s="80">
        <v>0</v>
      </c>
      <c r="Q78" s="82">
        <v>41202.72545138889</v>
      </c>
      <c r="R78" s="80" t="s">
        <v>611</v>
      </c>
      <c r="S78" s="80">
        <v>0</v>
      </c>
      <c r="T78" s="80"/>
      <c r="U78">
        <v>1</v>
      </c>
      <c r="V78" s="79" t="str">
        <f>REPLACE(INDEX(GroupVertices[Group],MATCH(Edges[[#This Row],[Vertex 1]],GroupVertices[Vertex],0)),1,1,"")</f>
        <v>1</v>
      </c>
      <c r="W78" s="79" t="str">
        <f>REPLACE(INDEX(GroupVertices[Group],MATCH(Edges[[#This Row],[Vertex 2]],GroupVertices[Vertex],0)),1,1,"")</f>
        <v>1</v>
      </c>
      <c r="X78" s="48">
        <v>0</v>
      </c>
      <c r="Y78" s="49">
        <v>0</v>
      </c>
      <c r="Z78" s="48">
        <v>1</v>
      </c>
      <c r="AA78" s="49">
        <v>6.666666666666667</v>
      </c>
      <c r="AB78" s="48">
        <v>0</v>
      </c>
      <c r="AC78" s="49">
        <v>0</v>
      </c>
      <c r="AD78" s="48">
        <v>14</v>
      </c>
      <c r="AE78" s="49">
        <v>93.33333333333333</v>
      </c>
      <c r="AF78" s="48">
        <v>15</v>
      </c>
    </row>
    <row r="79" spans="1:32" ht="15">
      <c r="A79" s="65" t="s">
        <v>242</v>
      </c>
      <c r="B79" s="65" t="s">
        <v>517</v>
      </c>
      <c r="C79" s="66" t="s">
        <v>3372</v>
      </c>
      <c r="D79" s="67">
        <v>3</v>
      </c>
      <c r="E79" s="68"/>
      <c r="F79" s="69">
        <v>50</v>
      </c>
      <c r="G79" s="66"/>
      <c r="H79" s="70"/>
      <c r="I79" s="71"/>
      <c r="J79" s="71"/>
      <c r="K79" s="34" t="s">
        <v>65</v>
      </c>
      <c r="L79" s="78">
        <v>79</v>
      </c>
      <c r="M79" s="78"/>
      <c r="N79" s="73"/>
      <c r="O79" s="80">
        <v>0</v>
      </c>
      <c r="P79" s="80">
        <v>0</v>
      </c>
      <c r="Q79" s="82">
        <v>41202.727430555555</v>
      </c>
      <c r="R79" s="80" t="s">
        <v>612</v>
      </c>
      <c r="S79" s="80">
        <v>0</v>
      </c>
      <c r="T79" s="80"/>
      <c r="U79">
        <v>1</v>
      </c>
      <c r="V79" s="79" t="str">
        <f>REPLACE(INDEX(GroupVertices[Group],MATCH(Edges[[#This Row],[Vertex 1]],GroupVertices[Vertex],0)),1,1,"")</f>
        <v>1</v>
      </c>
      <c r="W79" s="79" t="str">
        <f>REPLACE(INDEX(GroupVertices[Group],MATCH(Edges[[#This Row],[Vertex 2]],GroupVertices[Vertex],0)),1,1,"")</f>
        <v>1</v>
      </c>
      <c r="X79" s="48">
        <v>1</v>
      </c>
      <c r="Y79" s="49">
        <v>3.125</v>
      </c>
      <c r="Z79" s="48">
        <v>0</v>
      </c>
      <c r="AA79" s="49">
        <v>0</v>
      </c>
      <c r="AB79" s="48">
        <v>0</v>
      </c>
      <c r="AC79" s="49">
        <v>0</v>
      </c>
      <c r="AD79" s="48">
        <v>31</v>
      </c>
      <c r="AE79" s="49">
        <v>96.875</v>
      </c>
      <c r="AF79" s="48">
        <v>32</v>
      </c>
    </row>
    <row r="80" spans="1:32" ht="15">
      <c r="A80" s="65" t="s">
        <v>243</v>
      </c>
      <c r="B80" s="65" t="s">
        <v>517</v>
      </c>
      <c r="C80" s="66" t="s">
        <v>3376</v>
      </c>
      <c r="D80" s="67">
        <v>5.545454545454545</v>
      </c>
      <c r="E80" s="68"/>
      <c r="F80" s="69">
        <v>35.45454545454545</v>
      </c>
      <c r="G80" s="66"/>
      <c r="H80" s="70"/>
      <c r="I80" s="71"/>
      <c r="J80" s="71"/>
      <c r="K80" s="34" t="s">
        <v>65</v>
      </c>
      <c r="L80" s="78">
        <v>80</v>
      </c>
      <c r="M80" s="78"/>
      <c r="N80" s="73"/>
      <c r="O80" s="80">
        <v>0</v>
      </c>
      <c r="P80" s="80">
        <v>0</v>
      </c>
      <c r="Q80" s="82">
        <v>41202.49438657407</v>
      </c>
      <c r="R80" s="80" t="s">
        <v>613</v>
      </c>
      <c r="S80" s="80">
        <v>0</v>
      </c>
      <c r="T80" s="80"/>
      <c r="U80">
        <v>5</v>
      </c>
      <c r="V80" s="79" t="str">
        <f>REPLACE(INDEX(GroupVertices[Group],MATCH(Edges[[#This Row],[Vertex 1]],GroupVertices[Vertex],0)),1,1,"")</f>
        <v>1</v>
      </c>
      <c r="W80" s="79" t="str">
        <f>REPLACE(INDEX(GroupVertices[Group],MATCH(Edges[[#This Row],[Vertex 2]],GroupVertices[Vertex],0)),1,1,"")</f>
        <v>1</v>
      </c>
      <c r="X80" s="48">
        <v>1</v>
      </c>
      <c r="Y80" s="49">
        <v>5</v>
      </c>
      <c r="Z80" s="48">
        <v>1</v>
      </c>
      <c r="AA80" s="49">
        <v>5</v>
      </c>
      <c r="AB80" s="48">
        <v>0</v>
      </c>
      <c r="AC80" s="49">
        <v>0</v>
      </c>
      <c r="AD80" s="48">
        <v>18</v>
      </c>
      <c r="AE80" s="49">
        <v>90</v>
      </c>
      <c r="AF80" s="48">
        <v>20</v>
      </c>
    </row>
    <row r="81" spans="1:32" ht="15">
      <c r="A81" s="65" t="s">
        <v>243</v>
      </c>
      <c r="B81" s="65" t="s">
        <v>517</v>
      </c>
      <c r="C81" s="66" t="s">
        <v>3376</v>
      </c>
      <c r="D81" s="67">
        <v>5.545454545454545</v>
      </c>
      <c r="E81" s="68"/>
      <c r="F81" s="69">
        <v>35.45454545454545</v>
      </c>
      <c r="G81" s="66"/>
      <c r="H81" s="70"/>
      <c r="I81" s="71"/>
      <c r="J81" s="71"/>
      <c r="K81" s="34" t="s">
        <v>65</v>
      </c>
      <c r="L81" s="78">
        <v>81</v>
      </c>
      <c r="M81" s="78"/>
      <c r="N81" s="73"/>
      <c r="O81" s="80">
        <v>0</v>
      </c>
      <c r="P81" s="80">
        <v>0</v>
      </c>
      <c r="Q81" s="82">
        <v>41202.49900462963</v>
      </c>
      <c r="R81" s="80" t="s">
        <v>614</v>
      </c>
      <c r="S81" s="80">
        <v>0</v>
      </c>
      <c r="T81" s="80"/>
      <c r="U81">
        <v>5</v>
      </c>
      <c r="V81" s="79" t="str">
        <f>REPLACE(INDEX(GroupVertices[Group],MATCH(Edges[[#This Row],[Vertex 1]],GroupVertices[Vertex],0)),1,1,"")</f>
        <v>1</v>
      </c>
      <c r="W81" s="79" t="str">
        <f>REPLACE(INDEX(GroupVertices[Group],MATCH(Edges[[#This Row],[Vertex 2]],GroupVertices[Vertex],0)),1,1,"")</f>
        <v>1</v>
      </c>
      <c r="X81" s="48">
        <v>0</v>
      </c>
      <c r="Y81" s="49">
        <v>0</v>
      </c>
      <c r="Z81" s="48">
        <v>0</v>
      </c>
      <c r="AA81" s="49">
        <v>0</v>
      </c>
      <c r="AB81" s="48">
        <v>0</v>
      </c>
      <c r="AC81" s="49">
        <v>0</v>
      </c>
      <c r="AD81" s="48">
        <v>17</v>
      </c>
      <c r="AE81" s="49">
        <v>100</v>
      </c>
      <c r="AF81" s="48">
        <v>17</v>
      </c>
    </row>
    <row r="82" spans="1:32" ht="15">
      <c r="A82" s="65" t="s">
        <v>243</v>
      </c>
      <c r="B82" s="65" t="s">
        <v>517</v>
      </c>
      <c r="C82" s="66" t="s">
        <v>3376</v>
      </c>
      <c r="D82" s="67">
        <v>5.545454545454545</v>
      </c>
      <c r="E82" s="68"/>
      <c r="F82" s="69">
        <v>35.45454545454545</v>
      </c>
      <c r="G82" s="66"/>
      <c r="H82" s="70"/>
      <c r="I82" s="71"/>
      <c r="J82" s="71"/>
      <c r="K82" s="34" t="s">
        <v>65</v>
      </c>
      <c r="L82" s="78">
        <v>82</v>
      </c>
      <c r="M82" s="78"/>
      <c r="N82" s="73"/>
      <c r="O82" s="80">
        <v>0</v>
      </c>
      <c r="P82" s="80">
        <v>0</v>
      </c>
      <c r="Q82" s="82">
        <v>41202.50665509259</v>
      </c>
      <c r="R82" s="80" t="s">
        <v>615</v>
      </c>
      <c r="S82" s="80">
        <v>0</v>
      </c>
      <c r="T82" s="80"/>
      <c r="U82">
        <v>5</v>
      </c>
      <c r="V82" s="79" t="str">
        <f>REPLACE(INDEX(GroupVertices[Group],MATCH(Edges[[#This Row],[Vertex 1]],GroupVertices[Vertex],0)),1,1,"")</f>
        <v>1</v>
      </c>
      <c r="W82" s="79" t="str">
        <f>REPLACE(INDEX(GroupVertices[Group],MATCH(Edges[[#This Row],[Vertex 2]],GroupVertices[Vertex],0)),1,1,"")</f>
        <v>1</v>
      </c>
      <c r="X82" s="48">
        <v>0</v>
      </c>
      <c r="Y82" s="49">
        <v>0</v>
      </c>
      <c r="Z82" s="48">
        <v>2</v>
      </c>
      <c r="AA82" s="49">
        <v>20</v>
      </c>
      <c r="AB82" s="48">
        <v>0</v>
      </c>
      <c r="AC82" s="49">
        <v>0</v>
      </c>
      <c r="AD82" s="48">
        <v>8</v>
      </c>
      <c r="AE82" s="49">
        <v>80</v>
      </c>
      <c r="AF82" s="48">
        <v>10</v>
      </c>
    </row>
    <row r="83" spans="1:32" ht="15">
      <c r="A83" s="65" t="s">
        <v>243</v>
      </c>
      <c r="B83" s="65" t="s">
        <v>517</v>
      </c>
      <c r="C83" s="66" t="s">
        <v>3376</v>
      </c>
      <c r="D83" s="67">
        <v>5.545454545454545</v>
      </c>
      <c r="E83" s="68"/>
      <c r="F83" s="69">
        <v>35.45454545454545</v>
      </c>
      <c r="G83" s="66"/>
      <c r="H83" s="70"/>
      <c r="I83" s="71"/>
      <c r="J83" s="71"/>
      <c r="K83" s="34" t="s">
        <v>65</v>
      </c>
      <c r="L83" s="78">
        <v>83</v>
      </c>
      <c r="M83" s="78"/>
      <c r="N83" s="73"/>
      <c r="O83" s="80">
        <v>0</v>
      </c>
      <c r="P83" s="80">
        <v>0</v>
      </c>
      <c r="Q83" s="82">
        <v>41202.50850694445</v>
      </c>
      <c r="R83" s="80" t="s">
        <v>616</v>
      </c>
      <c r="S83" s="80">
        <v>0</v>
      </c>
      <c r="T83" s="80"/>
      <c r="U83">
        <v>5</v>
      </c>
      <c r="V83" s="79" t="str">
        <f>REPLACE(INDEX(GroupVertices[Group],MATCH(Edges[[#This Row],[Vertex 1]],GroupVertices[Vertex],0)),1,1,"")</f>
        <v>1</v>
      </c>
      <c r="W83" s="79" t="str">
        <f>REPLACE(INDEX(GroupVertices[Group],MATCH(Edges[[#This Row],[Vertex 2]],GroupVertices[Vertex],0)),1,1,"")</f>
        <v>1</v>
      </c>
      <c r="X83" s="48">
        <v>1</v>
      </c>
      <c r="Y83" s="49">
        <v>50</v>
      </c>
      <c r="Z83" s="48">
        <v>0</v>
      </c>
      <c r="AA83" s="49">
        <v>0</v>
      </c>
      <c r="AB83" s="48">
        <v>0</v>
      </c>
      <c r="AC83" s="49">
        <v>0</v>
      </c>
      <c r="AD83" s="48">
        <v>1</v>
      </c>
      <c r="AE83" s="49">
        <v>50</v>
      </c>
      <c r="AF83" s="48">
        <v>2</v>
      </c>
    </row>
    <row r="84" spans="1:32" ht="15">
      <c r="A84" s="65" t="s">
        <v>243</v>
      </c>
      <c r="B84" s="65" t="s">
        <v>517</v>
      </c>
      <c r="C84" s="66" t="s">
        <v>3376</v>
      </c>
      <c r="D84" s="67">
        <v>5.545454545454545</v>
      </c>
      <c r="E84" s="68"/>
      <c r="F84" s="69">
        <v>35.45454545454545</v>
      </c>
      <c r="G84" s="66"/>
      <c r="H84" s="70"/>
      <c r="I84" s="71"/>
      <c r="J84" s="71"/>
      <c r="K84" s="34" t="s">
        <v>65</v>
      </c>
      <c r="L84" s="78">
        <v>84</v>
      </c>
      <c r="M84" s="78"/>
      <c r="N84" s="73"/>
      <c r="O84" s="80">
        <v>0</v>
      </c>
      <c r="P84" s="80">
        <v>0</v>
      </c>
      <c r="Q84" s="82">
        <v>41202.72913194444</v>
      </c>
      <c r="R84" s="80" t="s">
        <v>617</v>
      </c>
      <c r="S84" s="80">
        <v>0</v>
      </c>
      <c r="T84" s="80"/>
      <c r="U84">
        <v>5</v>
      </c>
      <c r="V84" s="79" t="str">
        <f>REPLACE(INDEX(GroupVertices[Group],MATCH(Edges[[#This Row],[Vertex 1]],GroupVertices[Vertex],0)),1,1,"")</f>
        <v>1</v>
      </c>
      <c r="W84" s="79" t="str">
        <f>REPLACE(INDEX(GroupVertices[Group],MATCH(Edges[[#This Row],[Vertex 2]],GroupVertices[Vertex],0)),1,1,"")</f>
        <v>1</v>
      </c>
      <c r="X84" s="48">
        <v>0</v>
      </c>
      <c r="Y84" s="49">
        <v>0</v>
      </c>
      <c r="Z84" s="48">
        <v>0</v>
      </c>
      <c r="AA84" s="49">
        <v>0</v>
      </c>
      <c r="AB84" s="48">
        <v>0</v>
      </c>
      <c r="AC84" s="49">
        <v>0</v>
      </c>
      <c r="AD84" s="48">
        <v>3</v>
      </c>
      <c r="AE84" s="49">
        <v>100</v>
      </c>
      <c r="AF84" s="48">
        <v>3</v>
      </c>
    </row>
    <row r="85" spans="1:32" ht="15">
      <c r="A85" s="65" t="s">
        <v>244</v>
      </c>
      <c r="B85" s="65" t="s">
        <v>517</v>
      </c>
      <c r="C85" s="66" t="s">
        <v>3372</v>
      </c>
      <c r="D85" s="67">
        <v>3</v>
      </c>
      <c r="E85" s="68"/>
      <c r="F85" s="69">
        <v>50</v>
      </c>
      <c r="G85" s="66"/>
      <c r="H85" s="70"/>
      <c r="I85" s="71"/>
      <c r="J85" s="71"/>
      <c r="K85" s="34" t="s">
        <v>65</v>
      </c>
      <c r="L85" s="78">
        <v>85</v>
      </c>
      <c r="M85" s="78"/>
      <c r="N85" s="73"/>
      <c r="O85" s="80">
        <v>0</v>
      </c>
      <c r="P85" s="80">
        <v>0</v>
      </c>
      <c r="Q85" s="82">
        <v>41202.73987268518</v>
      </c>
      <c r="R85" s="80" t="s">
        <v>618</v>
      </c>
      <c r="S85" s="80">
        <v>0</v>
      </c>
      <c r="T85" s="80"/>
      <c r="U85">
        <v>1</v>
      </c>
      <c r="V85" s="79" t="str">
        <f>REPLACE(INDEX(GroupVertices[Group],MATCH(Edges[[#This Row],[Vertex 1]],GroupVertices[Vertex],0)),1,1,"")</f>
        <v>1</v>
      </c>
      <c r="W85" s="79" t="str">
        <f>REPLACE(INDEX(GroupVertices[Group],MATCH(Edges[[#This Row],[Vertex 2]],GroupVertices[Vertex],0)),1,1,"")</f>
        <v>1</v>
      </c>
      <c r="X85" s="48">
        <v>0</v>
      </c>
      <c r="Y85" s="49">
        <v>0</v>
      </c>
      <c r="Z85" s="48">
        <v>1</v>
      </c>
      <c r="AA85" s="49">
        <v>9.090909090909092</v>
      </c>
      <c r="AB85" s="48">
        <v>0</v>
      </c>
      <c r="AC85" s="49">
        <v>0</v>
      </c>
      <c r="AD85" s="48">
        <v>10</v>
      </c>
      <c r="AE85" s="49">
        <v>90.9090909090909</v>
      </c>
      <c r="AF85" s="48">
        <v>11</v>
      </c>
    </row>
    <row r="86" spans="1:32" ht="15">
      <c r="A86" s="65" t="s">
        <v>245</v>
      </c>
      <c r="B86" s="65" t="s">
        <v>517</v>
      </c>
      <c r="C86" s="66" t="s">
        <v>3373</v>
      </c>
      <c r="D86" s="67">
        <v>3.6363636363636362</v>
      </c>
      <c r="E86" s="68"/>
      <c r="F86" s="69">
        <v>46.36363636363637</v>
      </c>
      <c r="G86" s="66"/>
      <c r="H86" s="70"/>
      <c r="I86" s="71"/>
      <c r="J86" s="71"/>
      <c r="K86" s="34" t="s">
        <v>65</v>
      </c>
      <c r="L86" s="78">
        <v>86</v>
      </c>
      <c r="M86" s="78"/>
      <c r="N86" s="73"/>
      <c r="O86" s="80">
        <v>0</v>
      </c>
      <c r="P86" s="80">
        <v>0</v>
      </c>
      <c r="Q86" s="82">
        <v>41202.73688657407</v>
      </c>
      <c r="R86" s="80" t="s">
        <v>619</v>
      </c>
      <c r="S86" s="80">
        <v>0</v>
      </c>
      <c r="T86" s="80"/>
      <c r="U86">
        <v>2</v>
      </c>
      <c r="V86" s="79" t="str">
        <f>REPLACE(INDEX(GroupVertices[Group],MATCH(Edges[[#This Row],[Vertex 1]],GroupVertices[Vertex],0)),1,1,"")</f>
        <v>1</v>
      </c>
      <c r="W86" s="79" t="str">
        <f>REPLACE(INDEX(GroupVertices[Group],MATCH(Edges[[#This Row],[Vertex 2]],GroupVertices[Vertex],0)),1,1,"")</f>
        <v>1</v>
      </c>
      <c r="X86" s="48">
        <v>1</v>
      </c>
      <c r="Y86" s="49">
        <v>7.6923076923076925</v>
      </c>
      <c r="Z86" s="48">
        <v>1</v>
      </c>
      <c r="AA86" s="49">
        <v>7.6923076923076925</v>
      </c>
      <c r="AB86" s="48">
        <v>0</v>
      </c>
      <c r="AC86" s="49">
        <v>0</v>
      </c>
      <c r="AD86" s="48">
        <v>11</v>
      </c>
      <c r="AE86" s="49">
        <v>84.61538461538461</v>
      </c>
      <c r="AF86" s="48">
        <v>13</v>
      </c>
    </row>
    <row r="87" spans="1:32" ht="15">
      <c r="A87" s="65" t="s">
        <v>245</v>
      </c>
      <c r="B87" s="65" t="s">
        <v>517</v>
      </c>
      <c r="C87" s="66" t="s">
        <v>3373</v>
      </c>
      <c r="D87" s="67">
        <v>3.6363636363636362</v>
      </c>
      <c r="E87" s="68"/>
      <c r="F87" s="69">
        <v>46.36363636363637</v>
      </c>
      <c r="G87" s="66"/>
      <c r="H87" s="70"/>
      <c r="I87" s="71"/>
      <c r="J87" s="71"/>
      <c r="K87" s="34" t="s">
        <v>65</v>
      </c>
      <c r="L87" s="78">
        <v>87</v>
      </c>
      <c r="M87" s="78"/>
      <c r="N87" s="73"/>
      <c r="O87" s="80">
        <v>0</v>
      </c>
      <c r="P87" s="80">
        <v>0</v>
      </c>
      <c r="Q87" s="82">
        <v>41202.74334490741</v>
      </c>
      <c r="R87" s="80" t="s">
        <v>620</v>
      </c>
      <c r="S87" s="80">
        <v>0</v>
      </c>
      <c r="T87" s="80"/>
      <c r="U87">
        <v>2</v>
      </c>
      <c r="V87" s="79" t="str">
        <f>REPLACE(INDEX(GroupVertices[Group],MATCH(Edges[[#This Row],[Vertex 1]],GroupVertices[Vertex],0)),1,1,"")</f>
        <v>1</v>
      </c>
      <c r="W87" s="79" t="str">
        <f>REPLACE(INDEX(GroupVertices[Group],MATCH(Edges[[#This Row],[Vertex 2]],GroupVertices[Vertex],0)),1,1,"")</f>
        <v>1</v>
      </c>
      <c r="X87" s="48">
        <v>1</v>
      </c>
      <c r="Y87" s="49">
        <v>1.2658227848101267</v>
      </c>
      <c r="Z87" s="48">
        <v>4</v>
      </c>
      <c r="AA87" s="49">
        <v>5.063291139240507</v>
      </c>
      <c r="AB87" s="48">
        <v>0</v>
      </c>
      <c r="AC87" s="49">
        <v>0</v>
      </c>
      <c r="AD87" s="48">
        <v>74</v>
      </c>
      <c r="AE87" s="49">
        <v>93.67088607594937</v>
      </c>
      <c r="AF87" s="48">
        <v>79</v>
      </c>
    </row>
    <row r="88" spans="1:32" ht="15">
      <c r="A88" s="65" t="s">
        <v>246</v>
      </c>
      <c r="B88" s="65" t="s">
        <v>517</v>
      </c>
      <c r="C88" s="66" t="s">
        <v>3372</v>
      </c>
      <c r="D88" s="67">
        <v>3</v>
      </c>
      <c r="E88" s="68"/>
      <c r="F88" s="69">
        <v>50</v>
      </c>
      <c r="G88" s="66"/>
      <c r="H88" s="70"/>
      <c r="I88" s="71"/>
      <c r="J88" s="71"/>
      <c r="K88" s="34" t="s">
        <v>65</v>
      </c>
      <c r="L88" s="78">
        <v>88</v>
      </c>
      <c r="M88" s="78"/>
      <c r="N88" s="73"/>
      <c r="O88" s="80">
        <v>0</v>
      </c>
      <c r="P88" s="80">
        <v>0</v>
      </c>
      <c r="Q88" s="82">
        <v>41202.74684027778</v>
      </c>
      <c r="R88" s="80" t="s">
        <v>621</v>
      </c>
      <c r="S88" s="80">
        <v>0</v>
      </c>
      <c r="T88" s="80"/>
      <c r="U88">
        <v>1</v>
      </c>
      <c r="V88" s="79" t="str">
        <f>REPLACE(INDEX(GroupVertices[Group],MATCH(Edges[[#This Row],[Vertex 1]],GroupVertices[Vertex],0)),1,1,"")</f>
        <v>1</v>
      </c>
      <c r="W88" s="79" t="str">
        <f>REPLACE(INDEX(GroupVertices[Group],MATCH(Edges[[#This Row],[Vertex 2]],GroupVertices[Vertex],0)),1,1,"")</f>
        <v>1</v>
      </c>
      <c r="X88" s="48">
        <v>3</v>
      </c>
      <c r="Y88" s="49">
        <v>27.272727272727273</v>
      </c>
      <c r="Z88" s="48">
        <v>0</v>
      </c>
      <c r="AA88" s="49">
        <v>0</v>
      </c>
      <c r="AB88" s="48">
        <v>0</v>
      </c>
      <c r="AC88" s="49">
        <v>0</v>
      </c>
      <c r="AD88" s="48">
        <v>8</v>
      </c>
      <c r="AE88" s="49">
        <v>72.72727272727273</v>
      </c>
      <c r="AF88" s="48">
        <v>11</v>
      </c>
    </row>
    <row r="89" spans="1:32" ht="15">
      <c r="A89" s="65" t="s">
        <v>247</v>
      </c>
      <c r="B89" s="65" t="s">
        <v>517</v>
      </c>
      <c r="C89" s="66" t="s">
        <v>3372</v>
      </c>
      <c r="D89" s="67">
        <v>3</v>
      </c>
      <c r="E89" s="68"/>
      <c r="F89" s="69">
        <v>50</v>
      </c>
      <c r="G89" s="66"/>
      <c r="H89" s="70"/>
      <c r="I89" s="71"/>
      <c r="J89" s="71"/>
      <c r="K89" s="34" t="s">
        <v>65</v>
      </c>
      <c r="L89" s="78">
        <v>89</v>
      </c>
      <c r="M89" s="78"/>
      <c r="N89" s="73"/>
      <c r="O89" s="80">
        <v>0</v>
      </c>
      <c r="P89" s="80">
        <v>0</v>
      </c>
      <c r="Q89" s="82">
        <v>41202.74743055556</v>
      </c>
      <c r="R89" s="80" t="s">
        <v>622</v>
      </c>
      <c r="S89" s="80">
        <v>0</v>
      </c>
      <c r="T89" s="80"/>
      <c r="U89">
        <v>1</v>
      </c>
      <c r="V89" s="79" t="str">
        <f>REPLACE(INDEX(GroupVertices[Group],MATCH(Edges[[#This Row],[Vertex 1]],GroupVertices[Vertex],0)),1,1,"")</f>
        <v>1</v>
      </c>
      <c r="W89" s="79" t="str">
        <f>REPLACE(INDEX(GroupVertices[Group],MATCH(Edges[[#This Row],[Vertex 2]],GroupVertices[Vertex],0)),1,1,"")</f>
        <v>1</v>
      </c>
      <c r="X89" s="48">
        <v>0</v>
      </c>
      <c r="Y89" s="49">
        <v>0</v>
      </c>
      <c r="Z89" s="48">
        <v>0</v>
      </c>
      <c r="AA89" s="49">
        <v>0</v>
      </c>
      <c r="AB89" s="48">
        <v>0</v>
      </c>
      <c r="AC89" s="49">
        <v>0</v>
      </c>
      <c r="AD89" s="48">
        <v>16</v>
      </c>
      <c r="AE89" s="49">
        <v>100</v>
      </c>
      <c r="AF89" s="48">
        <v>16</v>
      </c>
    </row>
    <row r="90" spans="1:32" ht="15">
      <c r="A90" s="65" t="s">
        <v>248</v>
      </c>
      <c r="B90" s="65" t="s">
        <v>517</v>
      </c>
      <c r="C90" s="66" t="s">
        <v>3372</v>
      </c>
      <c r="D90" s="67">
        <v>3</v>
      </c>
      <c r="E90" s="68"/>
      <c r="F90" s="69">
        <v>50</v>
      </c>
      <c r="G90" s="66"/>
      <c r="H90" s="70"/>
      <c r="I90" s="71"/>
      <c r="J90" s="71"/>
      <c r="K90" s="34" t="s">
        <v>65</v>
      </c>
      <c r="L90" s="78">
        <v>90</v>
      </c>
      <c r="M90" s="78"/>
      <c r="N90" s="73"/>
      <c r="O90" s="80">
        <v>0</v>
      </c>
      <c r="P90" s="80">
        <v>0</v>
      </c>
      <c r="Q90" s="82">
        <v>41202.75166666666</v>
      </c>
      <c r="R90" s="80" t="s">
        <v>623</v>
      </c>
      <c r="S90" s="80">
        <v>0</v>
      </c>
      <c r="T90" s="80"/>
      <c r="U90">
        <v>1</v>
      </c>
      <c r="V90" s="79" t="str">
        <f>REPLACE(INDEX(GroupVertices[Group],MATCH(Edges[[#This Row],[Vertex 1]],GroupVertices[Vertex],0)),1,1,"")</f>
        <v>1</v>
      </c>
      <c r="W90" s="79" t="str">
        <f>REPLACE(INDEX(GroupVertices[Group],MATCH(Edges[[#This Row],[Vertex 2]],GroupVertices[Vertex],0)),1,1,"")</f>
        <v>1</v>
      </c>
      <c r="X90" s="48">
        <v>0</v>
      </c>
      <c r="Y90" s="49">
        <v>0</v>
      </c>
      <c r="Z90" s="48">
        <v>0</v>
      </c>
      <c r="AA90" s="49">
        <v>0</v>
      </c>
      <c r="AB90" s="48">
        <v>0</v>
      </c>
      <c r="AC90" s="49">
        <v>0</v>
      </c>
      <c r="AD90" s="48">
        <v>12</v>
      </c>
      <c r="AE90" s="49">
        <v>100</v>
      </c>
      <c r="AF90" s="48">
        <v>12</v>
      </c>
    </row>
    <row r="91" spans="1:32" ht="15">
      <c r="A91" s="65" t="s">
        <v>249</v>
      </c>
      <c r="B91" s="65" t="s">
        <v>517</v>
      </c>
      <c r="C91" s="66" t="s">
        <v>3373</v>
      </c>
      <c r="D91" s="67">
        <v>3.6363636363636362</v>
      </c>
      <c r="E91" s="68"/>
      <c r="F91" s="69">
        <v>46.36363636363637</v>
      </c>
      <c r="G91" s="66"/>
      <c r="H91" s="70"/>
      <c r="I91" s="71"/>
      <c r="J91" s="71"/>
      <c r="K91" s="34" t="s">
        <v>65</v>
      </c>
      <c r="L91" s="78">
        <v>91</v>
      </c>
      <c r="M91" s="78"/>
      <c r="N91" s="73"/>
      <c r="O91" s="80">
        <v>0</v>
      </c>
      <c r="P91" s="80">
        <v>0</v>
      </c>
      <c r="Q91" s="82">
        <v>41202.55871527778</v>
      </c>
      <c r="R91" s="80" t="s">
        <v>624</v>
      </c>
      <c r="S91" s="80">
        <v>0</v>
      </c>
      <c r="T91" s="80"/>
      <c r="U91">
        <v>2</v>
      </c>
      <c r="V91" s="79" t="str">
        <f>REPLACE(INDEX(GroupVertices[Group],MATCH(Edges[[#This Row],[Vertex 1]],GroupVertices[Vertex],0)),1,1,"")</f>
        <v>1</v>
      </c>
      <c r="W91" s="79" t="str">
        <f>REPLACE(INDEX(GroupVertices[Group],MATCH(Edges[[#This Row],[Vertex 2]],GroupVertices[Vertex],0)),1,1,"")</f>
        <v>1</v>
      </c>
      <c r="X91" s="48">
        <v>2</v>
      </c>
      <c r="Y91" s="49">
        <v>9.523809523809524</v>
      </c>
      <c r="Z91" s="48">
        <v>0</v>
      </c>
      <c r="AA91" s="49">
        <v>0</v>
      </c>
      <c r="AB91" s="48">
        <v>0</v>
      </c>
      <c r="AC91" s="49">
        <v>0</v>
      </c>
      <c r="AD91" s="48">
        <v>19</v>
      </c>
      <c r="AE91" s="49">
        <v>90.47619047619048</v>
      </c>
      <c r="AF91" s="48">
        <v>21</v>
      </c>
    </row>
    <row r="92" spans="1:32" ht="15">
      <c r="A92" s="65" t="s">
        <v>249</v>
      </c>
      <c r="B92" s="65" t="s">
        <v>517</v>
      </c>
      <c r="C92" s="66" t="s">
        <v>3373</v>
      </c>
      <c r="D92" s="67">
        <v>3.6363636363636362</v>
      </c>
      <c r="E92" s="68"/>
      <c r="F92" s="69">
        <v>46.36363636363637</v>
      </c>
      <c r="G92" s="66"/>
      <c r="H92" s="70"/>
      <c r="I92" s="71"/>
      <c r="J92" s="71"/>
      <c r="K92" s="34" t="s">
        <v>65</v>
      </c>
      <c r="L92" s="78">
        <v>92</v>
      </c>
      <c r="M92" s="78"/>
      <c r="N92" s="73"/>
      <c r="O92" s="80">
        <v>0</v>
      </c>
      <c r="P92" s="80">
        <v>0</v>
      </c>
      <c r="Q92" s="82">
        <v>41202.7521875</v>
      </c>
      <c r="R92" s="80" t="s">
        <v>625</v>
      </c>
      <c r="S92" s="80">
        <v>0</v>
      </c>
      <c r="T92" s="80"/>
      <c r="U92">
        <v>2</v>
      </c>
      <c r="V92" s="79" t="str">
        <f>REPLACE(INDEX(GroupVertices[Group],MATCH(Edges[[#This Row],[Vertex 1]],GroupVertices[Vertex],0)),1,1,"")</f>
        <v>1</v>
      </c>
      <c r="W92" s="79" t="str">
        <f>REPLACE(INDEX(GroupVertices[Group],MATCH(Edges[[#This Row],[Vertex 2]],GroupVertices[Vertex],0)),1,1,"")</f>
        <v>1</v>
      </c>
      <c r="X92" s="48">
        <v>1</v>
      </c>
      <c r="Y92" s="49">
        <v>2.4390243902439024</v>
      </c>
      <c r="Z92" s="48">
        <v>0</v>
      </c>
      <c r="AA92" s="49">
        <v>0</v>
      </c>
      <c r="AB92" s="48">
        <v>0</v>
      </c>
      <c r="AC92" s="49">
        <v>0</v>
      </c>
      <c r="AD92" s="48">
        <v>40</v>
      </c>
      <c r="AE92" s="49">
        <v>97.5609756097561</v>
      </c>
      <c r="AF92" s="48">
        <v>41</v>
      </c>
    </row>
    <row r="93" spans="1:32" ht="15">
      <c r="A93" s="65" t="s">
        <v>250</v>
      </c>
      <c r="B93" s="65" t="s">
        <v>517</v>
      </c>
      <c r="C93" s="66" t="s">
        <v>3372</v>
      </c>
      <c r="D93" s="67">
        <v>3</v>
      </c>
      <c r="E93" s="68"/>
      <c r="F93" s="69">
        <v>50</v>
      </c>
      <c r="G93" s="66"/>
      <c r="H93" s="70"/>
      <c r="I93" s="71"/>
      <c r="J93" s="71"/>
      <c r="K93" s="34" t="s">
        <v>65</v>
      </c>
      <c r="L93" s="78">
        <v>93</v>
      </c>
      <c r="M93" s="78"/>
      <c r="N93" s="73"/>
      <c r="O93" s="80">
        <v>0</v>
      </c>
      <c r="P93" s="80">
        <v>0</v>
      </c>
      <c r="Q93" s="82">
        <v>41202.755</v>
      </c>
      <c r="R93" s="80" t="s">
        <v>626</v>
      </c>
      <c r="S93" s="80">
        <v>0</v>
      </c>
      <c r="T93" s="80"/>
      <c r="U93">
        <v>1</v>
      </c>
      <c r="V93" s="79" t="str">
        <f>REPLACE(INDEX(GroupVertices[Group],MATCH(Edges[[#This Row],[Vertex 1]],GroupVertices[Vertex],0)),1,1,"")</f>
        <v>1</v>
      </c>
      <c r="W93" s="79" t="str">
        <f>REPLACE(INDEX(GroupVertices[Group],MATCH(Edges[[#This Row],[Vertex 2]],GroupVertices[Vertex],0)),1,1,"")</f>
        <v>1</v>
      </c>
      <c r="X93" s="48">
        <v>1</v>
      </c>
      <c r="Y93" s="49">
        <v>6.25</v>
      </c>
      <c r="Z93" s="48">
        <v>0</v>
      </c>
      <c r="AA93" s="49">
        <v>0</v>
      </c>
      <c r="AB93" s="48">
        <v>0</v>
      </c>
      <c r="AC93" s="49">
        <v>0</v>
      </c>
      <c r="AD93" s="48">
        <v>15</v>
      </c>
      <c r="AE93" s="49">
        <v>93.75</v>
      </c>
      <c r="AF93" s="48">
        <v>16</v>
      </c>
    </row>
    <row r="94" spans="1:32" ht="15">
      <c r="A94" s="65" t="s">
        <v>251</v>
      </c>
      <c r="B94" s="65" t="s">
        <v>517</v>
      </c>
      <c r="C94" s="66" t="s">
        <v>3372</v>
      </c>
      <c r="D94" s="67">
        <v>3</v>
      </c>
      <c r="E94" s="68"/>
      <c r="F94" s="69">
        <v>50</v>
      </c>
      <c r="G94" s="66"/>
      <c r="H94" s="70"/>
      <c r="I94" s="71"/>
      <c r="J94" s="71"/>
      <c r="K94" s="34" t="s">
        <v>65</v>
      </c>
      <c r="L94" s="78">
        <v>94</v>
      </c>
      <c r="M94" s="78"/>
      <c r="N94" s="73"/>
      <c r="O94" s="80">
        <v>0</v>
      </c>
      <c r="P94" s="80">
        <v>0</v>
      </c>
      <c r="Q94" s="82">
        <v>41202.761099537034</v>
      </c>
      <c r="R94" s="80" t="s">
        <v>627</v>
      </c>
      <c r="S94" s="80">
        <v>0</v>
      </c>
      <c r="T94" s="80"/>
      <c r="U94">
        <v>1</v>
      </c>
      <c r="V94" s="79" t="str">
        <f>REPLACE(INDEX(GroupVertices[Group],MATCH(Edges[[#This Row],[Vertex 1]],GroupVertices[Vertex],0)),1,1,"")</f>
        <v>1</v>
      </c>
      <c r="W94" s="79" t="str">
        <f>REPLACE(INDEX(GroupVertices[Group],MATCH(Edges[[#This Row],[Vertex 2]],GroupVertices[Vertex],0)),1,1,"")</f>
        <v>1</v>
      </c>
      <c r="X94" s="48">
        <v>0</v>
      </c>
      <c r="Y94" s="49">
        <v>0</v>
      </c>
      <c r="Z94" s="48">
        <v>0</v>
      </c>
      <c r="AA94" s="49">
        <v>0</v>
      </c>
      <c r="AB94" s="48">
        <v>0</v>
      </c>
      <c r="AC94" s="49">
        <v>0</v>
      </c>
      <c r="AD94" s="48">
        <v>23</v>
      </c>
      <c r="AE94" s="49">
        <v>100</v>
      </c>
      <c r="AF94" s="48">
        <v>23</v>
      </c>
    </row>
    <row r="95" spans="1:32" ht="15">
      <c r="A95" s="65" t="s">
        <v>252</v>
      </c>
      <c r="B95" s="65" t="s">
        <v>517</v>
      </c>
      <c r="C95" s="66" t="s">
        <v>3372</v>
      </c>
      <c r="D95" s="67">
        <v>3</v>
      </c>
      <c r="E95" s="68"/>
      <c r="F95" s="69">
        <v>50</v>
      </c>
      <c r="G95" s="66"/>
      <c r="H95" s="70"/>
      <c r="I95" s="71"/>
      <c r="J95" s="71"/>
      <c r="K95" s="34" t="s">
        <v>65</v>
      </c>
      <c r="L95" s="78">
        <v>95</v>
      </c>
      <c r="M95" s="78"/>
      <c r="N95" s="73"/>
      <c r="O95" s="80">
        <v>0</v>
      </c>
      <c r="P95" s="80">
        <v>0</v>
      </c>
      <c r="Q95" s="82">
        <v>41202.76598379629</v>
      </c>
      <c r="R95" s="80" t="s">
        <v>628</v>
      </c>
      <c r="S95" s="80">
        <v>0</v>
      </c>
      <c r="T95" s="80"/>
      <c r="U95">
        <v>1</v>
      </c>
      <c r="V95" s="79" t="str">
        <f>REPLACE(INDEX(GroupVertices[Group],MATCH(Edges[[#This Row],[Vertex 1]],GroupVertices[Vertex],0)),1,1,"")</f>
        <v>1</v>
      </c>
      <c r="W95" s="79" t="str">
        <f>REPLACE(INDEX(GroupVertices[Group],MATCH(Edges[[#This Row],[Vertex 2]],GroupVertices[Vertex],0)),1,1,"")</f>
        <v>1</v>
      </c>
      <c r="X95" s="48">
        <v>1</v>
      </c>
      <c r="Y95" s="49">
        <v>7.6923076923076925</v>
      </c>
      <c r="Z95" s="48">
        <v>0</v>
      </c>
      <c r="AA95" s="49">
        <v>0</v>
      </c>
      <c r="AB95" s="48">
        <v>0</v>
      </c>
      <c r="AC95" s="49">
        <v>0</v>
      </c>
      <c r="AD95" s="48">
        <v>12</v>
      </c>
      <c r="AE95" s="49">
        <v>92.3076923076923</v>
      </c>
      <c r="AF95" s="48">
        <v>13</v>
      </c>
    </row>
    <row r="96" spans="1:32" ht="15">
      <c r="A96" s="65" t="s">
        <v>253</v>
      </c>
      <c r="B96" s="65" t="s">
        <v>517</v>
      </c>
      <c r="C96" s="66" t="s">
        <v>3372</v>
      </c>
      <c r="D96" s="67">
        <v>3</v>
      </c>
      <c r="E96" s="68"/>
      <c r="F96" s="69">
        <v>50</v>
      </c>
      <c r="G96" s="66"/>
      <c r="H96" s="70"/>
      <c r="I96" s="71"/>
      <c r="J96" s="71"/>
      <c r="K96" s="34" t="s">
        <v>65</v>
      </c>
      <c r="L96" s="78">
        <v>96</v>
      </c>
      <c r="M96" s="78"/>
      <c r="N96" s="73"/>
      <c r="O96" s="80">
        <v>0</v>
      </c>
      <c r="P96" s="80">
        <v>0</v>
      </c>
      <c r="Q96" s="82">
        <v>41202.768379629626</v>
      </c>
      <c r="R96" s="80" t="s">
        <v>629</v>
      </c>
      <c r="S96" s="80">
        <v>0</v>
      </c>
      <c r="T96" s="80"/>
      <c r="U96">
        <v>1</v>
      </c>
      <c r="V96" s="79" t="str">
        <f>REPLACE(INDEX(GroupVertices[Group],MATCH(Edges[[#This Row],[Vertex 1]],GroupVertices[Vertex],0)),1,1,"")</f>
        <v>1</v>
      </c>
      <c r="W96" s="79" t="str">
        <f>REPLACE(INDEX(GroupVertices[Group],MATCH(Edges[[#This Row],[Vertex 2]],GroupVertices[Vertex],0)),1,1,"")</f>
        <v>1</v>
      </c>
      <c r="X96" s="48">
        <v>1</v>
      </c>
      <c r="Y96" s="49">
        <v>4.761904761904762</v>
      </c>
      <c r="Z96" s="48">
        <v>0</v>
      </c>
      <c r="AA96" s="49">
        <v>0</v>
      </c>
      <c r="AB96" s="48">
        <v>0</v>
      </c>
      <c r="AC96" s="49">
        <v>0</v>
      </c>
      <c r="AD96" s="48">
        <v>20</v>
      </c>
      <c r="AE96" s="49">
        <v>95.23809523809524</v>
      </c>
      <c r="AF96" s="48">
        <v>21</v>
      </c>
    </row>
    <row r="97" spans="1:32" ht="15">
      <c r="A97" s="65" t="s">
        <v>254</v>
      </c>
      <c r="B97" s="65" t="s">
        <v>517</v>
      </c>
      <c r="C97" s="66" t="s">
        <v>3374</v>
      </c>
      <c r="D97" s="67">
        <v>4.2727272727272725</v>
      </c>
      <c r="E97" s="68"/>
      <c r="F97" s="69">
        <v>42.72727272727273</v>
      </c>
      <c r="G97" s="66"/>
      <c r="H97" s="70"/>
      <c r="I97" s="71"/>
      <c r="J97" s="71"/>
      <c r="K97" s="34" t="s">
        <v>65</v>
      </c>
      <c r="L97" s="78">
        <v>97</v>
      </c>
      <c r="M97" s="78"/>
      <c r="N97" s="73"/>
      <c r="O97" s="80">
        <v>0</v>
      </c>
      <c r="P97" s="80">
        <v>0</v>
      </c>
      <c r="Q97" s="82">
        <v>41202.72298611111</v>
      </c>
      <c r="R97" s="80" t="s">
        <v>630</v>
      </c>
      <c r="S97" s="80">
        <v>0</v>
      </c>
      <c r="T97" s="80"/>
      <c r="U97">
        <v>3</v>
      </c>
      <c r="V97" s="79" t="str">
        <f>REPLACE(INDEX(GroupVertices[Group],MATCH(Edges[[#This Row],[Vertex 1]],GroupVertices[Vertex],0)),1,1,"")</f>
        <v>1</v>
      </c>
      <c r="W97" s="79" t="str">
        <f>REPLACE(INDEX(GroupVertices[Group],MATCH(Edges[[#This Row],[Vertex 2]],GroupVertices[Vertex],0)),1,1,"")</f>
        <v>1</v>
      </c>
      <c r="X97" s="48">
        <v>2</v>
      </c>
      <c r="Y97" s="49">
        <v>10.526315789473685</v>
      </c>
      <c r="Z97" s="48">
        <v>1</v>
      </c>
      <c r="AA97" s="49">
        <v>5.2631578947368425</v>
      </c>
      <c r="AB97" s="48">
        <v>0</v>
      </c>
      <c r="AC97" s="49">
        <v>0</v>
      </c>
      <c r="AD97" s="48">
        <v>16</v>
      </c>
      <c r="AE97" s="49">
        <v>84.21052631578948</v>
      </c>
      <c r="AF97" s="48">
        <v>19</v>
      </c>
    </row>
    <row r="98" spans="1:32" ht="15">
      <c r="A98" s="65" t="s">
        <v>254</v>
      </c>
      <c r="B98" s="65" t="s">
        <v>517</v>
      </c>
      <c r="C98" s="66" t="s">
        <v>3374</v>
      </c>
      <c r="D98" s="67">
        <v>4.2727272727272725</v>
      </c>
      <c r="E98" s="68"/>
      <c r="F98" s="69">
        <v>42.72727272727273</v>
      </c>
      <c r="G98" s="66"/>
      <c r="H98" s="70"/>
      <c r="I98" s="71"/>
      <c r="J98" s="71"/>
      <c r="K98" s="34" t="s">
        <v>65</v>
      </c>
      <c r="L98" s="78">
        <v>98</v>
      </c>
      <c r="M98" s="78"/>
      <c r="N98" s="73"/>
      <c r="O98" s="80">
        <v>0</v>
      </c>
      <c r="P98" s="80">
        <v>0</v>
      </c>
      <c r="Q98" s="82">
        <v>41202.73048611111</v>
      </c>
      <c r="R98" s="80" t="s">
        <v>631</v>
      </c>
      <c r="S98" s="80">
        <v>0</v>
      </c>
      <c r="T98" s="80"/>
      <c r="U98">
        <v>3</v>
      </c>
      <c r="V98" s="79" t="str">
        <f>REPLACE(INDEX(GroupVertices[Group],MATCH(Edges[[#This Row],[Vertex 1]],GroupVertices[Vertex],0)),1,1,"")</f>
        <v>1</v>
      </c>
      <c r="W98" s="79" t="str">
        <f>REPLACE(INDEX(GroupVertices[Group],MATCH(Edges[[#This Row],[Vertex 2]],GroupVertices[Vertex],0)),1,1,"")</f>
        <v>1</v>
      </c>
      <c r="X98" s="48">
        <v>5</v>
      </c>
      <c r="Y98" s="49">
        <v>5.555555555555555</v>
      </c>
      <c r="Z98" s="48">
        <v>5</v>
      </c>
      <c r="AA98" s="49">
        <v>5.555555555555555</v>
      </c>
      <c r="AB98" s="48">
        <v>0</v>
      </c>
      <c r="AC98" s="49">
        <v>0</v>
      </c>
      <c r="AD98" s="48">
        <v>80</v>
      </c>
      <c r="AE98" s="49">
        <v>88.88888888888889</v>
      </c>
      <c r="AF98" s="48">
        <v>90</v>
      </c>
    </row>
    <row r="99" spans="1:32" ht="15">
      <c r="A99" s="65" t="s">
        <v>254</v>
      </c>
      <c r="B99" s="65" t="s">
        <v>517</v>
      </c>
      <c r="C99" s="66" t="s">
        <v>3374</v>
      </c>
      <c r="D99" s="67">
        <v>4.2727272727272725</v>
      </c>
      <c r="E99" s="68"/>
      <c r="F99" s="69">
        <v>42.72727272727273</v>
      </c>
      <c r="G99" s="66"/>
      <c r="H99" s="70"/>
      <c r="I99" s="71"/>
      <c r="J99" s="71"/>
      <c r="K99" s="34" t="s">
        <v>65</v>
      </c>
      <c r="L99" s="78">
        <v>99</v>
      </c>
      <c r="M99" s="78"/>
      <c r="N99" s="73"/>
      <c r="O99" s="80">
        <v>0</v>
      </c>
      <c r="P99" s="80">
        <v>0</v>
      </c>
      <c r="Q99" s="82">
        <v>41202.77274305555</v>
      </c>
      <c r="R99" s="80" t="s">
        <v>632</v>
      </c>
      <c r="S99" s="80">
        <v>0</v>
      </c>
      <c r="T99" s="80"/>
      <c r="U99">
        <v>3</v>
      </c>
      <c r="V99" s="79" t="str">
        <f>REPLACE(INDEX(GroupVertices[Group],MATCH(Edges[[#This Row],[Vertex 1]],GroupVertices[Vertex],0)),1,1,"")</f>
        <v>1</v>
      </c>
      <c r="W99" s="79" t="str">
        <f>REPLACE(INDEX(GroupVertices[Group],MATCH(Edges[[#This Row],[Vertex 2]],GroupVertices[Vertex],0)),1,1,"")</f>
        <v>1</v>
      </c>
      <c r="X99" s="48">
        <v>9</v>
      </c>
      <c r="Y99" s="49">
        <v>9.89010989010989</v>
      </c>
      <c r="Z99" s="48">
        <v>6</v>
      </c>
      <c r="AA99" s="49">
        <v>6.593406593406593</v>
      </c>
      <c r="AB99" s="48">
        <v>0</v>
      </c>
      <c r="AC99" s="49">
        <v>0</v>
      </c>
      <c r="AD99" s="48">
        <v>76</v>
      </c>
      <c r="AE99" s="49">
        <v>83.51648351648352</v>
      </c>
      <c r="AF99" s="48">
        <v>91</v>
      </c>
    </row>
    <row r="100" spans="1:32" ht="15">
      <c r="A100" s="65" t="s">
        <v>255</v>
      </c>
      <c r="B100" s="65" t="s">
        <v>517</v>
      </c>
      <c r="C100" s="66" t="s">
        <v>3372</v>
      </c>
      <c r="D100" s="67">
        <v>3</v>
      </c>
      <c r="E100" s="68"/>
      <c r="F100" s="69">
        <v>50</v>
      </c>
      <c r="G100" s="66"/>
      <c r="H100" s="70"/>
      <c r="I100" s="71"/>
      <c r="J100" s="71"/>
      <c r="K100" s="34" t="s">
        <v>65</v>
      </c>
      <c r="L100" s="78">
        <v>100</v>
      </c>
      <c r="M100" s="78"/>
      <c r="N100" s="73"/>
      <c r="O100" s="80">
        <v>0</v>
      </c>
      <c r="P100" s="80">
        <v>0</v>
      </c>
      <c r="Q100" s="82">
        <v>41202.78275462963</v>
      </c>
      <c r="R100" s="80" t="s">
        <v>633</v>
      </c>
      <c r="S100" s="80">
        <v>0</v>
      </c>
      <c r="T100" s="80"/>
      <c r="U100">
        <v>1</v>
      </c>
      <c r="V100" s="79" t="str">
        <f>REPLACE(INDEX(GroupVertices[Group],MATCH(Edges[[#This Row],[Vertex 1]],GroupVertices[Vertex],0)),1,1,"")</f>
        <v>1</v>
      </c>
      <c r="W100" s="79" t="str">
        <f>REPLACE(INDEX(GroupVertices[Group],MATCH(Edges[[#This Row],[Vertex 2]],GroupVertices[Vertex],0)),1,1,"")</f>
        <v>1</v>
      </c>
      <c r="X100" s="48">
        <v>1</v>
      </c>
      <c r="Y100" s="49">
        <v>12.5</v>
      </c>
      <c r="Z100" s="48">
        <v>4</v>
      </c>
      <c r="AA100" s="49">
        <v>50</v>
      </c>
      <c r="AB100" s="48">
        <v>0</v>
      </c>
      <c r="AC100" s="49">
        <v>0</v>
      </c>
      <c r="AD100" s="48">
        <v>3</v>
      </c>
      <c r="AE100" s="49">
        <v>37.5</v>
      </c>
      <c r="AF100" s="48">
        <v>8</v>
      </c>
    </row>
    <row r="101" spans="1:32" ht="15">
      <c r="A101" s="65" t="s">
        <v>256</v>
      </c>
      <c r="B101" s="65" t="s">
        <v>517</v>
      </c>
      <c r="C101" s="66" t="s">
        <v>3372</v>
      </c>
      <c r="D101" s="67">
        <v>3</v>
      </c>
      <c r="E101" s="68"/>
      <c r="F101" s="69">
        <v>50</v>
      </c>
      <c r="G101" s="66"/>
      <c r="H101" s="70"/>
      <c r="I101" s="71"/>
      <c r="J101" s="71"/>
      <c r="K101" s="34" t="s">
        <v>65</v>
      </c>
      <c r="L101" s="78">
        <v>101</v>
      </c>
      <c r="M101" s="78"/>
      <c r="N101" s="73"/>
      <c r="O101" s="80">
        <v>0</v>
      </c>
      <c r="P101" s="80">
        <v>0</v>
      </c>
      <c r="Q101" s="82">
        <v>41202.784791666665</v>
      </c>
      <c r="R101" s="80" t="s">
        <v>634</v>
      </c>
      <c r="S101" s="80">
        <v>0</v>
      </c>
      <c r="T101" s="80"/>
      <c r="U101">
        <v>1</v>
      </c>
      <c r="V101" s="79" t="str">
        <f>REPLACE(INDEX(GroupVertices[Group],MATCH(Edges[[#This Row],[Vertex 1]],GroupVertices[Vertex],0)),1,1,"")</f>
        <v>1</v>
      </c>
      <c r="W101" s="79" t="str">
        <f>REPLACE(INDEX(GroupVertices[Group],MATCH(Edges[[#This Row],[Vertex 2]],GroupVertices[Vertex],0)),1,1,"")</f>
        <v>1</v>
      </c>
      <c r="X101" s="48">
        <v>0</v>
      </c>
      <c r="Y101" s="49">
        <v>0</v>
      </c>
      <c r="Z101" s="48">
        <v>0</v>
      </c>
      <c r="AA101" s="49">
        <v>0</v>
      </c>
      <c r="AB101" s="48">
        <v>0</v>
      </c>
      <c r="AC101" s="49">
        <v>0</v>
      </c>
      <c r="AD101" s="48">
        <v>5</v>
      </c>
      <c r="AE101" s="49">
        <v>100</v>
      </c>
      <c r="AF101" s="48">
        <v>5</v>
      </c>
    </row>
    <row r="102" spans="1:32" ht="15">
      <c r="A102" s="65" t="s">
        <v>257</v>
      </c>
      <c r="B102" s="65" t="s">
        <v>517</v>
      </c>
      <c r="C102" s="66" t="s">
        <v>3372</v>
      </c>
      <c r="D102" s="67">
        <v>3</v>
      </c>
      <c r="E102" s="68"/>
      <c r="F102" s="69">
        <v>50</v>
      </c>
      <c r="G102" s="66"/>
      <c r="H102" s="70"/>
      <c r="I102" s="71"/>
      <c r="J102" s="71"/>
      <c r="K102" s="34" t="s">
        <v>65</v>
      </c>
      <c r="L102" s="78">
        <v>102</v>
      </c>
      <c r="M102" s="78"/>
      <c r="N102" s="73"/>
      <c r="O102" s="80">
        <v>0</v>
      </c>
      <c r="P102" s="80">
        <v>0</v>
      </c>
      <c r="Q102" s="82">
        <v>41202.78640046297</v>
      </c>
      <c r="R102" s="80" t="s">
        <v>635</v>
      </c>
      <c r="S102" s="80">
        <v>0</v>
      </c>
      <c r="T102" s="80"/>
      <c r="U102">
        <v>1</v>
      </c>
      <c r="V102" s="79" t="str">
        <f>REPLACE(INDEX(GroupVertices[Group],MATCH(Edges[[#This Row],[Vertex 1]],GroupVertices[Vertex],0)),1,1,"")</f>
        <v>1</v>
      </c>
      <c r="W102" s="79" t="str">
        <f>REPLACE(INDEX(GroupVertices[Group],MATCH(Edges[[#This Row],[Vertex 2]],GroupVertices[Vertex],0)),1,1,"")</f>
        <v>1</v>
      </c>
      <c r="X102" s="48">
        <v>2</v>
      </c>
      <c r="Y102" s="49">
        <v>22.22222222222222</v>
      </c>
      <c r="Z102" s="48">
        <v>1</v>
      </c>
      <c r="AA102" s="49">
        <v>11.11111111111111</v>
      </c>
      <c r="AB102" s="48">
        <v>0</v>
      </c>
      <c r="AC102" s="49">
        <v>0</v>
      </c>
      <c r="AD102" s="48">
        <v>6</v>
      </c>
      <c r="AE102" s="49">
        <v>66.66666666666667</v>
      </c>
      <c r="AF102" s="48">
        <v>9</v>
      </c>
    </row>
    <row r="103" spans="1:32" ht="15">
      <c r="A103" s="65" t="s">
        <v>258</v>
      </c>
      <c r="B103" s="65" t="s">
        <v>517</v>
      </c>
      <c r="C103" s="66" t="s">
        <v>3376</v>
      </c>
      <c r="D103" s="67">
        <v>5.545454545454545</v>
      </c>
      <c r="E103" s="68"/>
      <c r="F103" s="69">
        <v>35.45454545454545</v>
      </c>
      <c r="G103" s="66"/>
      <c r="H103" s="70"/>
      <c r="I103" s="71"/>
      <c r="J103" s="71"/>
      <c r="K103" s="34" t="s">
        <v>65</v>
      </c>
      <c r="L103" s="78">
        <v>103</v>
      </c>
      <c r="M103" s="78"/>
      <c r="N103" s="73"/>
      <c r="O103" s="80">
        <v>0</v>
      </c>
      <c r="P103" s="80">
        <v>0</v>
      </c>
      <c r="Q103" s="82">
        <v>41202.51756944445</v>
      </c>
      <c r="R103" s="80" t="s">
        <v>636</v>
      </c>
      <c r="S103" s="80">
        <v>0</v>
      </c>
      <c r="T103" s="80"/>
      <c r="U103">
        <v>5</v>
      </c>
      <c r="V103" s="79" t="str">
        <f>REPLACE(INDEX(GroupVertices[Group],MATCH(Edges[[#This Row],[Vertex 1]],GroupVertices[Vertex],0)),1,1,"")</f>
        <v>1</v>
      </c>
      <c r="W103" s="79" t="str">
        <f>REPLACE(INDEX(GroupVertices[Group],MATCH(Edges[[#This Row],[Vertex 2]],GroupVertices[Vertex],0)),1,1,"")</f>
        <v>1</v>
      </c>
      <c r="X103" s="48">
        <v>0</v>
      </c>
      <c r="Y103" s="49">
        <v>0</v>
      </c>
      <c r="Z103" s="48">
        <v>0</v>
      </c>
      <c r="AA103" s="49">
        <v>0</v>
      </c>
      <c r="AB103" s="48">
        <v>0</v>
      </c>
      <c r="AC103" s="49">
        <v>0</v>
      </c>
      <c r="AD103" s="48">
        <v>12</v>
      </c>
      <c r="AE103" s="49">
        <v>100</v>
      </c>
      <c r="AF103" s="48">
        <v>12</v>
      </c>
    </row>
    <row r="104" spans="1:32" ht="15">
      <c r="A104" s="65" t="s">
        <v>258</v>
      </c>
      <c r="B104" s="65" t="s">
        <v>517</v>
      </c>
      <c r="C104" s="66" t="s">
        <v>3376</v>
      </c>
      <c r="D104" s="67">
        <v>5.545454545454545</v>
      </c>
      <c r="E104" s="68"/>
      <c r="F104" s="69">
        <v>35.45454545454545</v>
      </c>
      <c r="G104" s="66"/>
      <c r="H104" s="70"/>
      <c r="I104" s="71"/>
      <c r="J104" s="71"/>
      <c r="K104" s="34" t="s">
        <v>65</v>
      </c>
      <c r="L104" s="78">
        <v>104</v>
      </c>
      <c r="M104" s="78"/>
      <c r="N104" s="73"/>
      <c r="O104" s="80">
        <v>0</v>
      </c>
      <c r="P104" s="80">
        <v>0</v>
      </c>
      <c r="Q104" s="82">
        <v>41202.52846064815</v>
      </c>
      <c r="R104" s="80" t="s">
        <v>637</v>
      </c>
      <c r="S104" s="80">
        <v>0</v>
      </c>
      <c r="T104" s="80"/>
      <c r="U104">
        <v>5</v>
      </c>
      <c r="V104" s="79" t="str">
        <f>REPLACE(INDEX(GroupVertices[Group],MATCH(Edges[[#This Row],[Vertex 1]],GroupVertices[Vertex],0)),1,1,"")</f>
        <v>1</v>
      </c>
      <c r="W104" s="79" t="str">
        <f>REPLACE(INDEX(GroupVertices[Group],MATCH(Edges[[#This Row],[Vertex 2]],GroupVertices[Vertex],0)),1,1,"")</f>
        <v>1</v>
      </c>
      <c r="X104" s="48">
        <v>1</v>
      </c>
      <c r="Y104" s="49">
        <v>25</v>
      </c>
      <c r="Z104" s="48">
        <v>0</v>
      </c>
      <c r="AA104" s="49">
        <v>0</v>
      </c>
      <c r="AB104" s="48">
        <v>0</v>
      </c>
      <c r="AC104" s="49">
        <v>0</v>
      </c>
      <c r="AD104" s="48">
        <v>3</v>
      </c>
      <c r="AE104" s="49">
        <v>75</v>
      </c>
      <c r="AF104" s="48">
        <v>4</v>
      </c>
    </row>
    <row r="105" spans="1:32" ht="15">
      <c r="A105" s="65" t="s">
        <v>258</v>
      </c>
      <c r="B105" s="65" t="s">
        <v>517</v>
      </c>
      <c r="C105" s="66" t="s">
        <v>3376</v>
      </c>
      <c r="D105" s="67">
        <v>5.545454545454545</v>
      </c>
      <c r="E105" s="68"/>
      <c r="F105" s="69">
        <v>35.45454545454545</v>
      </c>
      <c r="G105" s="66"/>
      <c r="H105" s="70"/>
      <c r="I105" s="71"/>
      <c r="J105" s="71"/>
      <c r="K105" s="34" t="s">
        <v>65</v>
      </c>
      <c r="L105" s="78">
        <v>105</v>
      </c>
      <c r="M105" s="78"/>
      <c r="N105" s="73"/>
      <c r="O105" s="80">
        <v>0</v>
      </c>
      <c r="P105" s="80">
        <v>0</v>
      </c>
      <c r="Q105" s="82">
        <v>41202.541134259256</v>
      </c>
      <c r="R105" s="80" t="s">
        <v>638</v>
      </c>
      <c r="S105" s="80">
        <v>0</v>
      </c>
      <c r="T105" s="80"/>
      <c r="U105">
        <v>5</v>
      </c>
      <c r="V105" s="79" t="str">
        <f>REPLACE(INDEX(GroupVertices[Group],MATCH(Edges[[#This Row],[Vertex 1]],GroupVertices[Vertex],0)),1,1,"")</f>
        <v>1</v>
      </c>
      <c r="W105" s="79" t="str">
        <f>REPLACE(INDEX(GroupVertices[Group],MATCH(Edges[[#This Row],[Vertex 2]],GroupVertices[Vertex],0)),1,1,"")</f>
        <v>1</v>
      </c>
      <c r="X105" s="48">
        <v>1</v>
      </c>
      <c r="Y105" s="49">
        <v>16.666666666666668</v>
      </c>
      <c r="Z105" s="48">
        <v>0</v>
      </c>
      <c r="AA105" s="49">
        <v>0</v>
      </c>
      <c r="AB105" s="48">
        <v>0</v>
      </c>
      <c r="AC105" s="49">
        <v>0</v>
      </c>
      <c r="AD105" s="48">
        <v>5</v>
      </c>
      <c r="AE105" s="49">
        <v>83.33333333333333</v>
      </c>
      <c r="AF105" s="48">
        <v>6</v>
      </c>
    </row>
    <row r="106" spans="1:32" ht="15">
      <c r="A106" s="65" t="s">
        <v>258</v>
      </c>
      <c r="B106" s="65" t="s">
        <v>517</v>
      </c>
      <c r="C106" s="66" t="s">
        <v>3376</v>
      </c>
      <c r="D106" s="67">
        <v>5.545454545454545</v>
      </c>
      <c r="E106" s="68"/>
      <c r="F106" s="69">
        <v>35.45454545454545</v>
      </c>
      <c r="G106" s="66"/>
      <c r="H106" s="70"/>
      <c r="I106" s="71"/>
      <c r="J106" s="71"/>
      <c r="K106" s="34" t="s">
        <v>65</v>
      </c>
      <c r="L106" s="78">
        <v>106</v>
      </c>
      <c r="M106" s="78"/>
      <c r="N106" s="73"/>
      <c r="O106" s="80">
        <v>0</v>
      </c>
      <c r="P106" s="80">
        <v>0</v>
      </c>
      <c r="Q106" s="82">
        <v>41202.54258101852</v>
      </c>
      <c r="R106" s="80" t="s">
        <v>639</v>
      </c>
      <c r="S106" s="80">
        <v>0</v>
      </c>
      <c r="T106" s="80"/>
      <c r="U106">
        <v>5</v>
      </c>
      <c r="V106" s="79" t="str">
        <f>REPLACE(INDEX(GroupVertices[Group],MATCH(Edges[[#This Row],[Vertex 1]],GroupVertices[Vertex],0)),1,1,"")</f>
        <v>1</v>
      </c>
      <c r="W106" s="79" t="str">
        <f>REPLACE(INDEX(GroupVertices[Group],MATCH(Edges[[#This Row],[Vertex 2]],GroupVertices[Vertex],0)),1,1,"")</f>
        <v>1</v>
      </c>
      <c r="X106" s="48">
        <v>2</v>
      </c>
      <c r="Y106" s="49">
        <v>3.1746031746031744</v>
      </c>
      <c r="Z106" s="48">
        <v>0</v>
      </c>
      <c r="AA106" s="49">
        <v>0</v>
      </c>
      <c r="AB106" s="48">
        <v>0</v>
      </c>
      <c r="AC106" s="49">
        <v>0</v>
      </c>
      <c r="AD106" s="48">
        <v>61</v>
      </c>
      <c r="AE106" s="49">
        <v>96.82539682539682</v>
      </c>
      <c r="AF106" s="48">
        <v>63</v>
      </c>
    </row>
    <row r="107" spans="1:32" ht="15">
      <c r="A107" s="65" t="s">
        <v>258</v>
      </c>
      <c r="B107" s="65" t="s">
        <v>517</v>
      </c>
      <c r="C107" s="66" t="s">
        <v>3376</v>
      </c>
      <c r="D107" s="67">
        <v>5.545454545454545</v>
      </c>
      <c r="E107" s="68"/>
      <c r="F107" s="69">
        <v>35.45454545454545</v>
      </c>
      <c r="G107" s="66"/>
      <c r="H107" s="70"/>
      <c r="I107" s="71"/>
      <c r="J107" s="71"/>
      <c r="K107" s="34" t="s">
        <v>65</v>
      </c>
      <c r="L107" s="78">
        <v>107</v>
      </c>
      <c r="M107" s="78"/>
      <c r="N107" s="73"/>
      <c r="O107" s="80">
        <v>0</v>
      </c>
      <c r="P107" s="80">
        <v>0</v>
      </c>
      <c r="Q107" s="82">
        <v>41202.79251157407</v>
      </c>
      <c r="R107" s="80" t="s">
        <v>640</v>
      </c>
      <c r="S107" s="80">
        <v>0</v>
      </c>
      <c r="T107" s="80"/>
      <c r="U107">
        <v>5</v>
      </c>
      <c r="V107" s="79" t="str">
        <f>REPLACE(INDEX(GroupVertices[Group],MATCH(Edges[[#This Row],[Vertex 1]],GroupVertices[Vertex],0)),1,1,"")</f>
        <v>1</v>
      </c>
      <c r="W107" s="79" t="str">
        <f>REPLACE(INDEX(GroupVertices[Group],MATCH(Edges[[#This Row],[Vertex 2]],GroupVertices[Vertex],0)),1,1,"")</f>
        <v>1</v>
      </c>
      <c r="X107" s="48">
        <v>0</v>
      </c>
      <c r="Y107" s="49">
        <v>0</v>
      </c>
      <c r="Z107" s="48">
        <v>0</v>
      </c>
      <c r="AA107" s="49">
        <v>0</v>
      </c>
      <c r="AB107" s="48">
        <v>0</v>
      </c>
      <c r="AC107" s="49">
        <v>0</v>
      </c>
      <c r="AD107" s="48">
        <v>3</v>
      </c>
      <c r="AE107" s="49">
        <v>100</v>
      </c>
      <c r="AF107" s="48">
        <v>3</v>
      </c>
    </row>
    <row r="108" spans="1:32" ht="15">
      <c r="A108" s="65" t="s">
        <v>259</v>
      </c>
      <c r="B108" s="65" t="s">
        <v>517</v>
      </c>
      <c r="C108" s="66" t="s">
        <v>3372</v>
      </c>
      <c r="D108" s="67">
        <v>3</v>
      </c>
      <c r="E108" s="68"/>
      <c r="F108" s="69">
        <v>50</v>
      </c>
      <c r="G108" s="66"/>
      <c r="H108" s="70"/>
      <c r="I108" s="71"/>
      <c r="J108" s="71"/>
      <c r="K108" s="34" t="s">
        <v>65</v>
      </c>
      <c r="L108" s="78">
        <v>108</v>
      </c>
      <c r="M108" s="78"/>
      <c r="N108" s="73"/>
      <c r="O108" s="80">
        <v>0</v>
      </c>
      <c r="P108" s="80">
        <v>0</v>
      </c>
      <c r="Q108" s="82">
        <v>41202.80185185185</v>
      </c>
      <c r="R108" s="80" t="s">
        <v>641</v>
      </c>
      <c r="S108" s="80">
        <v>0</v>
      </c>
      <c r="T108" s="80"/>
      <c r="U108">
        <v>1</v>
      </c>
      <c r="V108" s="79" t="str">
        <f>REPLACE(INDEX(GroupVertices[Group],MATCH(Edges[[#This Row],[Vertex 1]],GroupVertices[Vertex],0)),1,1,"")</f>
        <v>1</v>
      </c>
      <c r="W108" s="79" t="str">
        <f>REPLACE(INDEX(GroupVertices[Group],MATCH(Edges[[#This Row],[Vertex 2]],GroupVertices[Vertex],0)),1,1,"")</f>
        <v>1</v>
      </c>
      <c r="X108" s="48">
        <v>0</v>
      </c>
      <c r="Y108" s="49">
        <v>0</v>
      </c>
      <c r="Z108" s="48">
        <v>1</v>
      </c>
      <c r="AA108" s="49">
        <v>6.666666666666667</v>
      </c>
      <c r="AB108" s="48">
        <v>0</v>
      </c>
      <c r="AC108" s="49">
        <v>0</v>
      </c>
      <c r="AD108" s="48">
        <v>14</v>
      </c>
      <c r="AE108" s="49">
        <v>93.33333333333333</v>
      </c>
      <c r="AF108" s="48">
        <v>15</v>
      </c>
    </row>
    <row r="109" spans="1:32" ht="15">
      <c r="A109" s="65" t="s">
        <v>260</v>
      </c>
      <c r="B109" s="65" t="s">
        <v>517</v>
      </c>
      <c r="C109" s="66" t="s">
        <v>3372</v>
      </c>
      <c r="D109" s="67">
        <v>3</v>
      </c>
      <c r="E109" s="68"/>
      <c r="F109" s="69">
        <v>50</v>
      </c>
      <c r="G109" s="66"/>
      <c r="H109" s="70"/>
      <c r="I109" s="71"/>
      <c r="J109" s="71"/>
      <c r="K109" s="34" t="s">
        <v>65</v>
      </c>
      <c r="L109" s="78">
        <v>109</v>
      </c>
      <c r="M109" s="78"/>
      <c r="N109" s="73"/>
      <c r="O109" s="80">
        <v>0</v>
      </c>
      <c r="P109" s="80">
        <v>0</v>
      </c>
      <c r="Q109" s="82">
        <v>41202.80671296296</v>
      </c>
      <c r="R109" s="80" t="s">
        <v>642</v>
      </c>
      <c r="S109" s="80">
        <v>0</v>
      </c>
      <c r="T109" s="80"/>
      <c r="U109">
        <v>1</v>
      </c>
      <c r="V109" s="79" t="str">
        <f>REPLACE(INDEX(GroupVertices[Group],MATCH(Edges[[#This Row],[Vertex 1]],GroupVertices[Vertex],0)),1,1,"")</f>
        <v>1</v>
      </c>
      <c r="W109" s="79" t="str">
        <f>REPLACE(INDEX(GroupVertices[Group],MATCH(Edges[[#This Row],[Vertex 2]],GroupVertices[Vertex],0)),1,1,"")</f>
        <v>1</v>
      </c>
      <c r="X109" s="48">
        <v>1</v>
      </c>
      <c r="Y109" s="49">
        <v>4.166666666666667</v>
      </c>
      <c r="Z109" s="48">
        <v>0</v>
      </c>
      <c r="AA109" s="49">
        <v>0</v>
      </c>
      <c r="AB109" s="48">
        <v>0</v>
      </c>
      <c r="AC109" s="49">
        <v>0</v>
      </c>
      <c r="AD109" s="48">
        <v>23</v>
      </c>
      <c r="AE109" s="49">
        <v>95.83333333333333</v>
      </c>
      <c r="AF109" s="48">
        <v>24</v>
      </c>
    </row>
    <row r="110" spans="1:32" ht="15">
      <c r="A110" s="65" t="s">
        <v>261</v>
      </c>
      <c r="B110" s="65" t="s">
        <v>517</v>
      </c>
      <c r="C110" s="66" t="s">
        <v>3372</v>
      </c>
      <c r="D110" s="67">
        <v>3</v>
      </c>
      <c r="E110" s="68"/>
      <c r="F110" s="69">
        <v>50</v>
      </c>
      <c r="G110" s="66"/>
      <c r="H110" s="70"/>
      <c r="I110" s="71"/>
      <c r="J110" s="71"/>
      <c r="K110" s="34" t="s">
        <v>65</v>
      </c>
      <c r="L110" s="78">
        <v>110</v>
      </c>
      <c r="M110" s="78"/>
      <c r="N110" s="73"/>
      <c r="O110" s="80">
        <v>0</v>
      </c>
      <c r="P110" s="80">
        <v>0</v>
      </c>
      <c r="Q110" s="82">
        <v>41202.8097337963</v>
      </c>
      <c r="R110" s="80" t="s">
        <v>643</v>
      </c>
      <c r="S110" s="80">
        <v>0</v>
      </c>
      <c r="T110" s="80"/>
      <c r="U110">
        <v>1</v>
      </c>
      <c r="V110" s="79" t="str">
        <f>REPLACE(INDEX(GroupVertices[Group],MATCH(Edges[[#This Row],[Vertex 1]],GroupVertices[Vertex],0)),1,1,"")</f>
        <v>1</v>
      </c>
      <c r="W110" s="79" t="str">
        <f>REPLACE(INDEX(GroupVertices[Group],MATCH(Edges[[#This Row],[Vertex 2]],GroupVertices[Vertex],0)),1,1,"")</f>
        <v>1</v>
      </c>
      <c r="X110" s="48">
        <v>0</v>
      </c>
      <c r="Y110" s="49">
        <v>0</v>
      </c>
      <c r="Z110" s="48">
        <v>1</v>
      </c>
      <c r="AA110" s="49">
        <v>11.11111111111111</v>
      </c>
      <c r="AB110" s="48">
        <v>0</v>
      </c>
      <c r="AC110" s="49">
        <v>0</v>
      </c>
      <c r="AD110" s="48">
        <v>8</v>
      </c>
      <c r="AE110" s="49">
        <v>88.88888888888889</v>
      </c>
      <c r="AF110" s="48">
        <v>9</v>
      </c>
    </row>
    <row r="111" spans="1:32" ht="15">
      <c r="A111" s="65" t="s">
        <v>262</v>
      </c>
      <c r="B111" s="65" t="s">
        <v>517</v>
      </c>
      <c r="C111" s="66" t="s">
        <v>3372</v>
      </c>
      <c r="D111" s="67">
        <v>3</v>
      </c>
      <c r="E111" s="68"/>
      <c r="F111" s="69">
        <v>50</v>
      </c>
      <c r="G111" s="66"/>
      <c r="H111" s="70"/>
      <c r="I111" s="71"/>
      <c r="J111" s="71"/>
      <c r="K111" s="34" t="s">
        <v>65</v>
      </c>
      <c r="L111" s="78">
        <v>111</v>
      </c>
      <c r="M111" s="78"/>
      <c r="N111" s="73"/>
      <c r="O111" s="80">
        <v>0</v>
      </c>
      <c r="P111" s="80">
        <v>0</v>
      </c>
      <c r="Q111" s="82">
        <v>41202.81099537037</v>
      </c>
      <c r="R111" s="80" t="s">
        <v>644</v>
      </c>
      <c r="S111" s="80">
        <v>0</v>
      </c>
      <c r="T111" s="80"/>
      <c r="U111">
        <v>1</v>
      </c>
      <c r="V111" s="79" t="str">
        <f>REPLACE(INDEX(GroupVertices[Group],MATCH(Edges[[#This Row],[Vertex 1]],GroupVertices[Vertex],0)),1,1,"")</f>
        <v>1</v>
      </c>
      <c r="W111" s="79" t="str">
        <f>REPLACE(INDEX(GroupVertices[Group],MATCH(Edges[[#This Row],[Vertex 2]],GroupVertices[Vertex],0)),1,1,"")</f>
        <v>1</v>
      </c>
      <c r="X111" s="48">
        <v>2</v>
      </c>
      <c r="Y111" s="49">
        <v>14.285714285714286</v>
      </c>
      <c r="Z111" s="48">
        <v>0</v>
      </c>
      <c r="AA111" s="49">
        <v>0</v>
      </c>
      <c r="AB111" s="48">
        <v>0</v>
      </c>
      <c r="AC111" s="49">
        <v>0</v>
      </c>
      <c r="AD111" s="48">
        <v>12</v>
      </c>
      <c r="AE111" s="49">
        <v>85.71428571428571</v>
      </c>
      <c r="AF111" s="48">
        <v>14</v>
      </c>
    </row>
    <row r="112" spans="1:32" ht="15">
      <c r="A112" s="65" t="s">
        <v>263</v>
      </c>
      <c r="B112" s="65" t="s">
        <v>517</v>
      </c>
      <c r="C112" s="66" t="s">
        <v>3372</v>
      </c>
      <c r="D112" s="67">
        <v>3</v>
      </c>
      <c r="E112" s="68"/>
      <c r="F112" s="69">
        <v>50</v>
      </c>
      <c r="G112" s="66"/>
      <c r="H112" s="70"/>
      <c r="I112" s="71"/>
      <c r="J112" s="71"/>
      <c r="K112" s="34" t="s">
        <v>65</v>
      </c>
      <c r="L112" s="78">
        <v>112</v>
      </c>
      <c r="M112" s="78"/>
      <c r="N112" s="73"/>
      <c r="O112" s="80">
        <v>0</v>
      </c>
      <c r="P112" s="80">
        <v>0</v>
      </c>
      <c r="Q112" s="82">
        <v>41202.819548611114</v>
      </c>
      <c r="R112" s="80" t="s">
        <v>645</v>
      </c>
      <c r="S112" s="80">
        <v>0</v>
      </c>
      <c r="T112" s="80"/>
      <c r="U112">
        <v>1</v>
      </c>
      <c r="V112" s="79" t="str">
        <f>REPLACE(INDEX(GroupVertices[Group],MATCH(Edges[[#This Row],[Vertex 1]],GroupVertices[Vertex],0)),1,1,"")</f>
        <v>1</v>
      </c>
      <c r="W112" s="79" t="str">
        <f>REPLACE(INDEX(GroupVertices[Group],MATCH(Edges[[#This Row],[Vertex 2]],GroupVertices[Vertex],0)),1,1,"")</f>
        <v>1</v>
      </c>
      <c r="X112" s="48">
        <v>2</v>
      </c>
      <c r="Y112" s="49">
        <v>5.128205128205129</v>
      </c>
      <c r="Z112" s="48">
        <v>1</v>
      </c>
      <c r="AA112" s="49">
        <v>2.5641025641025643</v>
      </c>
      <c r="AB112" s="48">
        <v>0</v>
      </c>
      <c r="AC112" s="49">
        <v>0</v>
      </c>
      <c r="AD112" s="48">
        <v>36</v>
      </c>
      <c r="AE112" s="49">
        <v>92.3076923076923</v>
      </c>
      <c r="AF112" s="48">
        <v>39</v>
      </c>
    </row>
    <row r="113" spans="1:32" ht="15">
      <c r="A113" s="65" t="s">
        <v>264</v>
      </c>
      <c r="B113" s="65" t="s">
        <v>517</v>
      </c>
      <c r="C113" s="66" t="s">
        <v>3372</v>
      </c>
      <c r="D113" s="67">
        <v>3</v>
      </c>
      <c r="E113" s="68"/>
      <c r="F113" s="69">
        <v>50</v>
      </c>
      <c r="G113" s="66"/>
      <c r="H113" s="70"/>
      <c r="I113" s="71"/>
      <c r="J113" s="71"/>
      <c r="K113" s="34" t="s">
        <v>65</v>
      </c>
      <c r="L113" s="78">
        <v>113</v>
      </c>
      <c r="M113" s="78"/>
      <c r="N113" s="73"/>
      <c r="O113" s="80">
        <v>0</v>
      </c>
      <c r="P113" s="80">
        <v>0</v>
      </c>
      <c r="Q113" s="82">
        <v>41202.82325231482</v>
      </c>
      <c r="R113" s="80" t="s">
        <v>646</v>
      </c>
      <c r="S113" s="80">
        <v>0</v>
      </c>
      <c r="T113" s="80"/>
      <c r="U113">
        <v>1</v>
      </c>
      <c r="V113" s="79" t="str">
        <f>REPLACE(INDEX(GroupVertices[Group],MATCH(Edges[[#This Row],[Vertex 1]],GroupVertices[Vertex],0)),1,1,"")</f>
        <v>1</v>
      </c>
      <c r="W113" s="79" t="str">
        <f>REPLACE(INDEX(GroupVertices[Group],MATCH(Edges[[#This Row],[Vertex 2]],GroupVertices[Vertex],0)),1,1,"")</f>
        <v>1</v>
      </c>
      <c r="X113" s="48">
        <v>0</v>
      </c>
      <c r="Y113" s="49">
        <v>0</v>
      </c>
      <c r="Z113" s="48">
        <v>2</v>
      </c>
      <c r="AA113" s="49">
        <v>28.571428571428573</v>
      </c>
      <c r="AB113" s="48">
        <v>0</v>
      </c>
      <c r="AC113" s="49">
        <v>0</v>
      </c>
      <c r="AD113" s="48">
        <v>5</v>
      </c>
      <c r="AE113" s="49">
        <v>71.42857142857143</v>
      </c>
      <c r="AF113" s="48">
        <v>7</v>
      </c>
    </row>
    <row r="114" spans="1:32" ht="15">
      <c r="A114" s="65" t="s">
        <v>265</v>
      </c>
      <c r="B114" s="65" t="s">
        <v>517</v>
      </c>
      <c r="C114" s="66" t="s">
        <v>3372</v>
      </c>
      <c r="D114" s="67">
        <v>3</v>
      </c>
      <c r="E114" s="68"/>
      <c r="F114" s="69">
        <v>50</v>
      </c>
      <c r="G114" s="66"/>
      <c r="H114" s="70"/>
      <c r="I114" s="71"/>
      <c r="J114" s="71"/>
      <c r="K114" s="34" t="s">
        <v>65</v>
      </c>
      <c r="L114" s="78">
        <v>114</v>
      </c>
      <c r="M114" s="78"/>
      <c r="N114" s="73"/>
      <c r="O114" s="80">
        <v>0</v>
      </c>
      <c r="P114" s="80">
        <v>0</v>
      </c>
      <c r="Q114" s="82">
        <v>41202.85318287037</v>
      </c>
      <c r="R114" s="80" t="s">
        <v>647</v>
      </c>
      <c r="S114" s="80">
        <v>0</v>
      </c>
      <c r="T114" s="80"/>
      <c r="U114">
        <v>1</v>
      </c>
      <c r="V114" s="79" t="str">
        <f>REPLACE(INDEX(GroupVertices[Group],MATCH(Edges[[#This Row],[Vertex 1]],GroupVertices[Vertex],0)),1,1,"")</f>
        <v>1</v>
      </c>
      <c r="W114" s="79" t="str">
        <f>REPLACE(INDEX(GroupVertices[Group],MATCH(Edges[[#This Row],[Vertex 2]],GroupVertices[Vertex],0)),1,1,"")</f>
        <v>1</v>
      </c>
      <c r="X114" s="48">
        <v>0</v>
      </c>
      <c r="Y114" s="49">
        <v>0</v>
      </c>
      <c r="Z114" s="48">
        <v>1</v>
      </c>
      <c r="AA114" s="49">
        <v>7.142857142857143</v>
      </c>
      <c r="AB114" s="48">
        <v>0</v>
      </c>
      <c r="AC114" s="49">
        <v>0</v>
      </c>
      <c r="AD114" s="48">
        <v>13</v>
      </c>
      <c r="AE114" s="49">
        <v>92.85714285714286</v>
      </c>
      <c r="AF114" s="48">
        <v>14</v>
      </c>
    </row>
    <row r="115" spans="1:32" ht="15">
      <c r="A115" s="65" t="s">
        <v>266</v>
      </c>
      <c r="B115" s="65" t="s">
        <v>517</v>
      </c>
      <c r="C115" s="66" t="s">
        <v>3372</v>
      </c>
      <c r="D115" s="67">
        <v>3</v>
      </c>
      <c r="E115" s="68"/>
      <c r="F115" s="69">
        <v>50</v>
      </c>
      <c r="G115" s="66"/>
      <c r="H115" s="70"/>
      <c r="I115" s="71"/>
      <c r="J115" s="71"/>
      <c r="K115" s="34" t="s">
        <v>65</v>
      </c>
      <c r="L115" s="78">
        <v>115</v>
      </c>
      <c r="M115" s="78"/>
      <c r="N115" s="73"/>
      <c r="O115" s="80">
        <v>0</v>
      </c>
      <c r="P115" s="80">
        <v>0</v>
      </c>
      <c r="Q115" s="82">
        <v>41202.87513888889</v>
      </c>
      <c r="R115" s="80" t="s">
        <v>648</v>
      </c>
      <c r="S115" s="80">
        <v>0</v>
      </c>
      <c r="T115" s="80"/>
      <c r="U115">
        <v>1</v>
      </c>
      <c r="V115" s="79" t="str">
        <f>REPLACE(INDEX(GroupVertices[Group],MATCH(Edges[[#This Row],[Vertex 1]],GroupVertices[Vertex],0)),1,1,"")</f>
        <v>1</v>
      </c>
      <c r="W115" s="79" t="str">
        <f>REPLACE(INDEX(GroupVertices[Group],MATCH(Edges[[#This Row],[Vertex 2]],GroupVertices[Vertex],0)),1,1,"")</f>
        <v>1</v>
      </c>
      <c r="X115" s="48">
        <v>0</v>
      </c>
      <c r="Y115" s="49">
        <v>0</v>
      </c>
      <c r="Z115" s="48">
        <v>0</v>
      </c>
      <c r="AA115" s="49">
        <v>0</v>
      </c>
      <c r="AB115" s="48">
        <v>0</v>
      </c>
      <c r="AC115" s="49">
        <v>0</v>
      </c>
      <c r="AD115" s="48">
        <v>5</v>
      </c>
      <c r="AE115" s="49">
        <v>100</v>
      </c>
      <c r="AF115" s="48">
        <v>5</v>
      </c>
    </row>
    <row r="116" spans="1:32" ht="15">
      <c r="A116" s="65" t="s">
        <v>267</v>
      </c>
      <c r="B116" s="65" t="s">
        <v>517</v>
      </c>
      <c r="C116" s="66" t="s">
        <v>3372</v>
      </c>
      <c r="D116" s="67">
        <v>3</v>
      </c>
      <c r="E116" s="68"/>
      <c r="F116" s="69">
        <v>50</v>
      </c>
      <c r="G116" s="66"/>
      <c r="H116" s="70"/>
      <c r="I116" s="71"/>
      <c r="J116" s="71"/>
      <c r="K116" s="34" t="s">
        <v>65</v>
      </c>
      <c r="L116" s="78">
        <v>116</v>
      </c>
      <c r="M116" s="78"/>
      <c r="N116" s="73"/>
      <c r="O116" s="80">
        <v>0</v>
      </c>
      <c r="P116" s="80">
        <v>0</v>
      </c>
      <c r="Q116" s="82">
        <v>41202.87688657407</v>
      </c>
      <c r="R116" s="80" t="s">
        <v>649</v>
      </c>
      <c r="S116" s="80">
        <v>0</v>
      </c>
      <c r="T116" s="80"/>
      <c r="U116">
        <v>1</v>
      </c>
      <c r="V116" s="79" t="str">
        <f>REPLACE(INDEX(GroupVertices[Group],MATCH(Edges[[#This Row],[Vertex 1]],GroupVertices[Vertex],0)),1,1,"")</f>
        <v>1</v>
      </c>
      <c r="W116" s="79" t="str">
        <f>REPLACE(INDEX(GroupVertices[Group],MATCH(Edges[[#This Row],[Vertex 2]],GroupVertices[Vertex],0)),1,1,"")</f>
        <v>1</v>
      </c>
      <c r="X116" s="48">
        <v>2</v>
      </c>
      <c r="Y116" s="49">
        <v>10</v>
      </c>
      <c r="Z116" s="48">
        <v>0</v>
      </c>
      <c r="AA116" s="49">
        <v>0</v>
      </c>
      <c r="AB116" s="48">
        <v>0</v>
      </c>
      <c r="AC116" s="49">
        <v>0</v>
      </c>
      <c r="AD116" s="48">
        <v>18</v>
      </c>
      <c r="AE116" s="49">
        <v>90</v>
      </c>
      <c r="AF116" s="48">
        <v>20</v>
      </c>
    </row>
    <row r="117" spans="1:32" ht="15">
      <c r="A117" s="65" t="s">
        <v>268</v>
      </c>
      <c r="B117" s="65" t="s">
        <v>517</v>
      </c>
      <c r="C117" s="66" t="s">
        <v>3372</v>
      </c>
      <c r="D117" s="67">
        <v>3</v>
      </c>
      <c r="E117" s="68"/>
      <c r="F117" s="69">
        <v>50</v>
      </c>
      <c r="G117" s="66"/>
      <c r="H117" s="70"/>
      <c r="I117" s="71"/>
      <c r="J117" s="71"/>
      <c r="K117" s="34" t="s">
        <v>65</v>
      </c>
      <c r="L117" s="78">
        <v>117</v>
      </c>
      <c r="M117" s="78"/>
      <c r="N117" s="73"/>
      <c r="O117" s="80">
        <v>0</v>
      </c>
      <c r="P117" s="80">
        <v>0</v>
      </c>
      <c r="Q117" s="82">
        <v>41202.885243055556</v>
      </c>
      <c r="R117" s="80" t="s">
        <v>650</v>
      </c>
      <c r="S117" s="80">
        <v>0</v>
      </c>
      <c r="T117" s="80"/>
      <c r="U117">
        <v>1</v>
      </c>
      <c r="V117" s="79" t="str">
        <f>REPLACE(INDEX(GroupVertices[Group],MATCH(Edges[[#This Row],[Vertex 1]],GroupVertices[Vertex],0)),1,1,"")</f>
        <v>1</v>
      </c>
      <c r="W117" s="79" t="str">
        <f>REPLACE(INDEX(GroupVertices[Group],MATCH(Edges[[#This Row],[Vertex 2]],GroupVertices[Vertex],0)),1,1,"")</f>
        <v>1</v>
      </c>
      <c r="X117" s="48">
        <v>0</v>
      </c>
      <c r="Y117" s="49">
        <v>0</v>
      </c>
      <c r="Z117" s="48">
        <v>0</v>
      </c>
      <c r="AA117" s="49">
        <v>0</v>
      </c>
      <c r="AB117" s="48">
        <v>0</v>
      </c>
      <c r="AC117" s="49">
        <v>0</v>
      </c>
      <c r="AD117" s="48">
        <v>19</v>
      </c>
      <c r="AE117" s="49">
        <v>100</v>
      </c>
      <c r="AF117" s="48">
        <v>19</v>
      </c>
    </row>
    <row r="118" spans="1:32" ht="15">
      <c r="A118" s="65" t="s">
        <v>269</v>
      </c>
      <c r="B118" s="65" t="s">
        <v>517</v>
      </c>
      <c r="C118" s="66" t="s">
        <v>3373</v>
      </c>
      <c r="D118" s="67">
        <v>3.6363636363636362</v>
      </c>
      <c r="E118" s="68"/>
      <c r="F118" s="69">
        <v>46.36363636363637</v>
      </c>
      <c r="G118" s="66"/>
      <c r="H118" s="70"/>
      <c r="I118" s="71"/>
      <c r="J118" s="71"/>
      <c r="K118" s="34" t="s">
        <v>65</v>
      </c>
      <c r="L118" s="78">
        <v>118</v>
      </c>
      <c r="M118" s="78"/>
      <c r="N118" s="73"/>
      <c r="O118" s="80">
        <v>0</v>
      </c>
      <c r="P118" s="80">
        <v>0</v>
      </c>
      <c r="Q118" s="82">
        <v>41202.6941087963</v>
      </c>
      <c r="R118" s="80" t="s">
        <v>651</v>
      </c>
      <c r="S118" s="80">
        <v>0</v>
      </c>
      <c r="T118" s="80"/>
      <c r="U118">
        <v>2</v>
      </c>
      <c r="V118" s="79" t="str">
        <f>REPLACE(INDEX(GroupVertices[Group],MATCH(Edges[[#This Row],[Vertex 1]],GroupVertices[Vertex],0)),1,1,"")</f>
        <v>1</v>
      </c>
      <c r="W118" s="79" t="str">
        <f>REPLACE(INDEX(GroupVertices[Group],MATCH(Edges[[#This Row],[Vertex 2]],GroupVertices[Vertex],0)),1,1,"")</f>
        <v>1</v>
      </c>
      <c r="X118" s="48">
        <v>2</v>
      </c>
      <c r="Y118" s="49">
        <v>2.1052631578947367</v>
      </c>
      <c r="Z118" s="48">
        <v>2</v>
      </c>
      <c r="AA118" s="49">
        <v>2.1052631578947367</v>
      </c>
      <c r="AB118" s="48">
        <v>0</v>
      </c>
      <c r="AC118" s="49">
        <v>0</v>
      </c>
      <c r="AD118" s="48">
        <v>91</v>
      </c>
      <c r="AE118" s="49">
        <v>95.78947368421052</v>
      </c>
      <c r="AF118" s="48">
        <v>95</v>
      </c>
    </row>
    <row r="119" spans="1:32" ht="15">
      <c r="A119" s="65" t="s">
        <v>269</v>
      </c>
      <c r="B119" s="65" t="s">
        <v>517</v>
      </c>
      <c r="C119" s="66" t="s">
        <v>3373</v>
      </c>
      <c r="D119" s="67">
        <v>3.6363636363636362</v>
      </c>
      <c r="E119" s="68"/>
      <c r="F119" s="69">
        <v>46.36363636363637</v>
      </c>
      <c r="G119" s="66"/>
      <c r="H119" s="70"/>
      <c r="I119" s="71"/>
      <c r="J119" s="71"/>
      <c r="K119" s="34" t="s">
        <v>65</v>
      </c>
      <c r="L119" s="78">
        <v>119</v>
      </c>
      <c r="M119" s="78"/>
      <c r="N119" s="73"/>
      <c r="O119" s="80">
        <v>0</v>
      </c>
      <c r="P119" s="80">
        <v>0</v>
      </c>
      <c r="Q119" s="82">
        <v>41202.90241898148</v>
      </c>
      <c r="R119" s="80" t="s">
        <v>652</v>
      </c>
      <c r="S119" s="80">
        <v>0</v>
      </c>
      <c r="T119" s="80"/>
      <c r="U119">
        <v>2</v>
      </c>
      <c r="V119" s="79" t="str">
        <f>REPLACE(INDEX(GroupVertices[Group],MATCH(Edges[[#This Row],[Vertex 1]],GroupVertices[Vertex],0)),1,1,"")</f>
        <v>1</v>
      </c>
      <c r="W119" s="79" t="str">
        <f>REPLACE(INDEX(GroupVertices[Group],MATCH(Edges[[#This Row],[Vertex 2]],GroupVertices[Vertex],0)),1,1,"")</f>
        <v>1</v>
      </c>
      <c r="X119" s="48">
        <v>2</v>
      </c>
      <c r="Y119" s="49">
        <v>33.333333333333336</v>
      </c>
      <c r="Z119" s="48">
        <v>0</v>
      </c>
      <c r="AA119" s="49">
        <v>0</v>
      </c>
      <c r="AB119" s="48">
        <v>0</v>
      </c>
      <c r="AC119" s="49">
        <v>0</v>
      </c>
      <c r="AD119" s="48">
        <v>4</v>
      </c>
      <c r="AE119" s="49">
        <v>66.66666666666667</v>
      </c>
      <c r="AF119" s="48">
        <v>6</v>
      </c>
    </row>
    <row r="120" spans="1:32" ht="15">
      <c r="A120" s="65" t="s">
        <v>270</v>
      </c>
      <c r="B120" s="65" t="s">
        <v>517</v>
      </c>
      <c r="C120" s="66" t="s">
        <v>3372</v>
      </c>
      <c r="D120" s="67">
        <v>3</v>
      </c>
      <c r="E120" s="68"/>
      <c r="F120" s="69">
        <v>50</v>
      </c>
      <c r="G120" s="66"/>
      <c r="H120" s="70"/>
      <c r="I120" s="71"/>
      <c r="J120" s="71"/>
      <c r="K120" s="34" t="s">
        <v>65</v>
      </c>
      <c r="L120" s="78">
        <v>120</v>
      </c>
      <c r="M120" s="78"/>
      <c r="N120" s="73"/>
      <c r="O120" s="80">
        <v>0</v>
      </c>
      <c r="P120" s="80">
        <v>0</v>
      </c>
      <c r="Q120" s="82">
        <v>41202.922060185185</v>
      </c>
      <c r="R120" s="80" t="s">
        <v>653</v>
      </c>
      <c r="S120" s="80">
        <v>0</v>
      </c>
      <c r="T120" s="80"/>
      <c r="U120">
        <v>1</v>
      </c>
      <c r="V120" s="79" t="str">
        <f>REPLACE(INDEX(GroupVertices[Group],MATCH(Edges[[#This Row],[Vertex 1]],GroupVertices[Vertex],0)),1,1,"")</f>
        <v>1</v>
      </c>
      <c r="W120" s="79" t="str">
        <f>REPLACE(INDEX(GroupVertices[Group],MATCH(Edges[[#This Row],[Vertex 2]],GroupVertices[Vertex],0)),1,1,"")</f>
        <v>1</v>
      </c>
      <c r="X120" s="48">
        <v>0</v>
      </c>
      <c r="Y120" s="49">
        <v>0</v>
      </c>
      <c r="Z120" s="48">
        <v>0</v>
      </c>
      <c r="AA120" s="49">
        <v>0</v>
      </c>
      <c r="AB120" s="48">
        <v>0</v>
      </c>
      <c r="AC120" s="49">
        <v>0</v>
      </c>
      <c r="AD120" s="48">
        <v>17</v>
      </c>
      <c r="AE120" s="49">
        <v>100</v>
      </c>
      <c r="AF120" s="48">
        <v>17</v>
      </c>
    </row>
    <row r="121" spans="1:32" ht="15">
      <c r="A121" s="65" t="s">
        <v>271</v>
      </c>
      <c r="B121" s="65" t="s">
        <v>517</v>
      </c>
      <c r="C121" s="66" t="s">
        <v>3376</v>
      </c>
      <c r="D121" s="67">
        <v>6.818181818181818</v>
      </c>
      <c r="E121" s="68"/>
      <c r="F121" s="69">
        <v>28.181818181818183</v>
      </c>
      <c r="G121" s="66"/>
      <c r="H121" s="70"/>
      <c r="I121" s="71"/>
      <c r="J121" s="71"/>
      <c r="K121" s="34" t="s">
        <v>65</v>
      </c>
      <c r="L121" s="78">
        <v>121</v>
      </c>
      <c r="M121" s="78"/>
      <c r="N121" s="73"/>
      <c r="O121" s="80">
        <v>0</v>
      </c>
      <c r="P121" s="80">
        <v>0</v>
      </c>
      <c r="Q121" s="82">
        <v>41202.4912962963</v>
      </c>
      <c r="R121" s="80" t="s">
        <v>654</v>
      </c>
      <c r="S121" s="80">
        <v>0</v>
      </c>
      <c r="T121" s="80"/>
      <c r="U121">
        <v>7</v>
      </c>
      <c r="V121" s="79" t="str">
        <f>REPLACE(INDEX(GroupVertices[Group],MATCH(Edges[[#This Row],[Vertex 1]],GroupVertices[Vertex],0)),1,1,"")</f>
        <v>1</v>
      </c>
      <c r="W121" s="79" t="str">
        <f>REPLACE(INDEX(GroupVertices[Group],MATCH(Edges[[#This Row],[Vertex 2]],GroupVertices[Vertex],0)),1,1,"")</f>
        <v>1</v>
      </c>
      <c r="X121" s="48">
        <v>0</v>
      </c>
      <c r="Y121" s="49">
        <v>0</v>
      </c>
      <c r="Z121" s="48">
        <v>0</v>
      </c>
      <c r="AA121" s="49">
        <v>0</v>
      </c>
      <c r="AB121" s="48">
        <v>0</v>
      </c>
      <c r="AC121" s="49">
        <v>0</v>
      </c>
      <c r="AD121" s="48">
        <v>1</v>
      </c>
      <c r="AE121" s="49">
        <v>100</v>
      </c>
      <c r="AF121" s="48">
        <v>1</v>
      </c>
    </row>
    <row r="122" spans="1:32" ht="15">
      <c r="A122" s="65" t="s">
        <v>271</v>
      </c>
      <c r="B122" s="65" t="s">
        <v>517</v>
      </c>
      <c r="C122" s="66" t="s">
        <v>3376</v>
      </c>
      <c r="D122" s="67">
        <v>6.818181818181818</v>
      </c>
      <c r="E122" s="68"/>
      <c r="F122" s="69">
        <v>28.181818181818183</v>
      </c>
      <c r="G122" s="66"/>
      <c r="H122" s="70"/>
      <c r="I122" s="71"/>
      <c r="J122" s="71"/>
      <c r="K122" s="34" t="s">
        <v>65</v>
      </c>
      <c r="L122" s="78">
        <v>122</v>
      </c>
      <c r="M122" s="78"/>
      <c r="N122" s="73"/>
      <c r="O122" s="80">
        <v>0</v>
      </c>
      <c r="P122" s="80">
        <v>0</v>
      </c>
      <c r="Q122" s="82">
        <v>41202.49182870371</v>
      </c>
      <c r="R122" s="80" t="s">
        <v>655</v>
      </c>
      <c r="S122" s="80">
        <v>0</v>
      </c>
      <c r="T122" s="80"/>
      <c r="U122">
        <v>7</v>
      </c>
      <c r="V122" s="79" t="str">
        <f>REPLACE(INDEX(GroupVertices[Group],MATCH(Edges[[#This Row],[Vertex 1]],GroupVertices[Vertex],0)),1,1,"")</f>
        <v>1</v>
      </c>
      <c r="W122" s="79" t="str">
        <f>REPLACE(INDEX(GroupVertices[Group],MATCH(Edges[[#This Row],[Vertex 2]],GroupVertices[Vertex],0)),1,1,"")</f>
        <v>1</v>
      </c>
      <c r="X122" s="48">
        <v>1</v>
      </c>
      <c r="Y122" s="49">
        <v>16.666666666666668</v>
      </c>
      <c r="Z122" s="48">
        <v>1</v>
      </c>
      <c r="AA122" s="49">
        <v>16.666666666666668</v>
      </c>
      <c r="AB122" s="48">
        <v>0</v>
      </c>
      <c r="AC122" s="49">
        <v>0</v>
      </c>
      <c r="AD122" s="48">
        <v>4</v>
      </c>
      <c r="AE122" s="49">
        <v>66.66666666666667</v>
      </c>
      <c r="AF122" s="48">
        <v>6</v>
      </c>
    </row>
    <row r="123" spans="1:32" ht="15">
      <c r="A123" s="65" t="s">
        <v>271</v>
      </c>
      <c r="B123" s="65" t="s">
        <v>517</v>
      </c>
      <c r="C123" s="66" t="s">
        <v>3376</v>
      </c>
      <c r="D123" s="67">
        <v>6.818181818181818</v>
      </c>
      <c r="E123" s="68"/>
      <c r="F123" s="69">
        <v>28.181818181818183</v>
      </c>
      <c r="G123" s="66"/>
      <c r="H123" s="70"/>
      <c r="I123" s="71"/>
      <c r="J123" s="71"/>
      <c r="K123" s="34" t="s">
        <v>65</v>
      </c>
      <c r="L123" s="78">
        <v>123</v>
      </c>
      <c r="M123" s="78"/>
      <c r="N123" s="73"/>
      <c r="O123" s="80">
        <v>0</v>
      </c>
      <c r="P123" s="80">
        <v>0</v>
      </c>
      <c r="Q123" s="82">
        <v>41202.49965277778</v>
      </c>
      <c r="R123" s="80" t="s">
        <v>656</v>
      </c>
      <c r="S123" s="80">
        <v>0</v>
      </c>
      <c r="T123" s="80"/>
      <c r="U123">
        <v>7</v>
      </c>
      <c r="V123" s="79" t="str">
        <f>REPLACE(INDEX(GroupVertices[Group],MATCH(Edges[[#This Row],[Vertex 1]],GroupVertices[Vertex],0)),1,1,"")</f>
        <v>1</v>
      </c>
      <c r="W123" s="79" t="str">
        <f>REPLACE(INDEX(GroupVertices[Group],MATCH(Edges[[#This Row],[Vertex 2]],GroupVertices[Vertex],0)),1,1,"")</f>
        <v>1</v>
      </c>
      <c r="X123" s="48">
        <v>0</v>
      </c>
      <c r="Y123" s="49">
        <v>0</v>
      </c>
      <c r="Z123" s="48">
        <v>0</v>
      </c>
      <c r="AA123" s="49">
        <v>0</v>
      </c>
      <c r="AB123" s="48">
        <v>0</v>
      </c>
      <c r="AC123" s="49">
        <v>0</v>
      </c>
      <c r="AD123" s="48">
        <v>6</v>
      </c>
      <c r="AE123" s="49">
        <v>100</v>
      </c>
      <c r="AF123" s="48">
        <v>6</v>
      </c>
    </row>
    <row r="124" spans="1:32" ht="15">
      <c r="A124" s="65" t="s">
        <v>271</v>
      </c>
      <c r="B124" s="65" t="s">
        <v>517</v>
      </c>
      <c r="C124" s="66" t="s">
        <v>3376</v>
      </c>
      <c r="D124" s="67">
        <v>6.818181818181818</v>
      </c>
      <c r="E124" s="68"/>
      <c r="F124" s="69">
        <v>28.181818181818183</v>
      </c>
      <c r="G124" s="66"/>
      <c r="H124" s="70"/>
      <c r="I124" s="71"/>
      <c r="J124" s="71"/>
      <c r="K124" s="34" t="s">
        <v>65</v>
      </c>
      <c r="L124" s="78">
        <v>124</v>
      </c>
      <c r="M124" s="78"/>
      <c r="N124" s="73"/>
      <c r="O124" s="80">
        <v>0</v>
      </c>
      <c r="P124" s="80">
        <v>0</v>
      </c>
      <c r="Q124" s="82">
        <v>41202.50597222222</v>
      </c>
      <c r="R124" s="80" t="s">
        <v>657</v>
      </c>
      <c r="S124" s="80">
        <v>0</v>
      </c>
      <c r="T124" s="80"/>
      <c r="U124">
        <v>7</v>
      </c>
      <c r="V124" s="79" t="str">
        <f>REPLACE(INDEX(GroupVertices[Group],MATCH(Edges[[#This Row],[Vertex 1]],GroupVertices[Vertex],0)),1,1,"")</f>
        <v>1</v>
      </c>
      <c r="W124" s="79" t="str">
        <f>REPLACE(INDEX(GroupVertices[Group],MATCH(Edges[[#This Row],[Vertex 2]],GroupVertices[Vertex],0)),1,1,"")</f>
        <v>1</v>
      </c>
      <c r="X124" s="48">
        <v>0</v>
      </c>
      <c r="Y124" s="49">
        <v>0</v>
      </c>
      <c r="Z124" s="48">
        <v>1</v>
      </c>
      <c r="AA124" s="49">
        <v>14.285714285714286</v>
      </c>
      <c r="AB124" s="48">
        <v>0</v>
      </c>
      <c r="AC124" s="49">
        <v>0</v>
      </c>
      <c r="AD124" s="48">
        <v>6</v>
      </c>
      <c r="AE124" s="49">
        <v>85.71428571428571</v>
      </c>
      <c r="AF124" s="48">
        <v>7</v>
      </c>
    </row>
    <row r="125" spans="1:32" ht="15">
      <c r="A125" s="65" t="s">
        <v>271</v>
      </c>
      <c r="B125" s="65" t="s">
        <v>517</v>
      </c>
      <c r="C125" s="66" t="s">
        <v>3376</v>
      </c>
      <c r="D125" s="67">
        <v>6.818181818181818</v>
      </c>
      <c r="E125" s="68"/>
      <c r="F125" s="69">
        <v>28.181818181818183</v>
      </c>
      <c r="G125" s="66"/>
      <c r="H125" s="70"/>
      <c r="I125" s="71"/>
      <c r="J125" s="71"/>
      <c r="K125" s="34" t="s">
        <v>65</v>
      </c>
      <c r="L125" s="78">
        <v>125</v>
      </c>
      <c r="M125" s="78"/>
      <c r="N125" s="73"/>
      <c r="O125" s="80">
        <v>0</v>
      </c>
      <c r="P125" s="80">
        <v>0</v>
      </c>
      <c r="Q125" s="82">
        <v>41202.71493055556</v>
      </c>
      <c r="R125" s="80" t="s">
        <v>658</v>
      </c>
      <c r="S125" s="80">
        <v>0</v>
      </c>
      <c r="T125" s="80"/>
      <c r="U125">
        <v>7</v>
      </c>
      <c r="V125" s="79" t="str">
        <f>REPLACE(INDEX(GroupVertices[Group],MATCH(Edges[[#This Row],[Vertex 1]],GroupVertices[Vertex],0)),1,1,"")</f>
        <v>1</v>
      </c>
      <c r="W125" s="79" t="str">
        <f>REPLACE(INDEX(GroupVertices[Group],MATCH(Edges[[#This Row],[Vertex 2]],GroupVertices[Vertex],0)),1,1,"")</f>
        <v>1</v>
      </c>
      <c r="X125" s="48">
        <v>4</v>
      </c>
      <c r="Y125" s="49">
        <v>4.878048780487805</v>
      </c>
      <c r="Z125" s="48">
        <v>3</v>
      </c>
      <c r="AA125" s="49">
        <v>3.658536585365854</v>
      </c>
      <c r="AB125" s="48">
        <v>0</v>
      </c>
      <c r="AC125" s="49">
        <v>0</v>
      </c>
      <c r="AD125" s="48">
        <v>75</v>
      </c>
      <c r="AE125" s="49">
        <v>91.46341463414635</v>
      </c>
      <c r="AF125" s="48">
        <v>82</v>
      </c>
    </row>
    <row r="126" spans="1:32" ht="15">
      <c r="A126" s="65" t="s">
        <v>271</v>
      </c>
      <c r="B126" s="65" t="s">
        <v>517</v>
      </c>
      <c r="C126" s="66" t="s">
        <v>3376</v>
      </c>
      <c r="D126" s="67">
        <v>6.818181818181818</v>
      </c>
      <c r="E126" s="68"/>
      <c r="F126" s="69">
        <v>28.181818181818183</v>
      </c>
      <c r="G126" s="66"/>
      <c r="H126" s="70"/>
      <c r="I126" s="71"/>
      <c r="J126" s="71"/>
      <c r="K126" s="34" t="s">
        <v>65</v>
      </c>
      <c r="L126" s="78">
        <v>126</v>
      </c>
      <c r="M126" s="78"/>
      <c r="N126" s="73"/>
      <c r="O126" s="80">
        <v>0</v>
      </c>
      <c r="P126" s="80">
        <v>0</v>
      </c>
      <c r="Q126" s="82">
        <v>41202.715474537035</v>
      </c>
      <c r="R126" s="80" t="s">
        <v>659</v>
      </c>
      <c r="S126" s="80">
        <v>0</v>
      </c>
      <c r="T126" s="80"/>
      <c r="U126">
        <v>7</v>
      </c>
      <c r="V126" s="79" t="str">
        <f>REPLACE(INDEX(GroupVertices[Group],MATCH(Edges[[#This Row],[Vertex 1]],GroupVertices[Vertex],0)),1,1,"")</f>
        <v>1</v>
      </c>
      <c r="W126" s="79" t="str">
        <f>REPLACE(INDEX(GroupVertices[Group],MATCH(Edges[[#This Row],[Vertex 2]],GroupVertices[Vertex],0)),1,1,"")</f>
        <v>1</v>
      </c>
      <c r="X126" s="48">
        <v>0</v>
      </c>
      <c r="Y126" s="49">
        <v>0</v>
      </c>
      <c r="Z126" s="48">
        <v>3</v>
      </c>
      <c r="AA126" s="49">
        <v>15.789473684210526</v>
      </c>
      <c r="AB126" s="48">
        <v>0</v>
      </c>
      <c r="AC126" s="49">
        <v>0</v>
      </c>
      <c r="AD126" s="48">
        <v>16</v>
      </c>
      <c r="AE126" s="49">
        <v>84.21052631578948</v>
      </c>
      <c r="AF126" s="48">
        <v>19</v>
      </c>
    </row>
    <row r="127" spans="1:32" ht="15">
      <c r="A127" s="65" t="s">
        <v>271</v>
      </c>
      <c r="B127" s="65" t="s">
        <v>517</v>
      </c>
      <c r="C127" s="66" t="s">
        <v>3376</v>
      </c>
      <c r="D127" s="67">
        <v>6.818181818181818</v>
      </c>
      <c r="E127" s="68"/>
      <c r="F127" s="69">
        <v>28.181818181818183</v>
      </c>
      <c r="G127" s="66"/>
      <c r="H127" s="70"/>
      <c r="I127" s="71"/>
      <c r="J127" s="71"/>
      <c r="K127" s="34" t="s">
        <v>65</v>
      </c>
      <c r="L127" s="78">
        <v>127</v>
      </c>
      <c r="M127" s="78"/>
      <c r="N127" s="73"/>
      <c r="O127" s="80">
        <v>0</v>
      </c>
      <c r="P127" s="80">
        <v>0</v>
      </c>
      <c r="Q127" s="82">
        <v>41202.93378472222</v>
      </c>
      <c r="R127" s="80" t="s">
        <v>660</v>
      </c>
      <c r="S127" s="80">
        <v>0</v>
      </c>
      <c r="T127" s="80"/>
      <c r="U127">
        <v>7</v>
      </c>
      <c r="V127" s="79" t="str">
        <f>REPLACE(INDEX(GroupVertices[Group],MATCH(Edges[[#This Row],[Vertex 1]],GroupVertices[Vertex],0)),1,1,"")</f>
        <v>1</v>
      </c>
      <c r="W127" s="79" t="str">
        <f>REPLACE(INDEX(GroupVertices[Group],MATCH(Edges[[#This Row],[Vertex 2]],GroupVertices[Vertex],0)),1,1,"")</f>
        <v>1</v>
      </c>
      <c r="X127" s="48">
        <v>1</v>
      </c>
      <c r="Y127" s="49">
        <v>1.7543859649122806</v>
      </c>
      <c r="Z127" s="48">
        <v>2</v>
      </c>
      <c r="AA127" s="49">
        <v>3.508771929824561</v>
      </c>
      <c r="AB127" s="48">
        <v>0</v>
      </c>
      <c r="AC127" s="49">
        <v>0</v>
      </c>
      <c r="AD127" s="48">
        <v>54</v>
      </c>
      <c r="AE127" s="49">
        <v>94.73684210526316</v>
      </c>
      <c r="AF127" s="48">
        <v>57</v>
      </c>
    </row>
    <row r="128" spans="1:32" ht="15">
      <c r="A128" s="65" t="s">
        <v>272</v>
      </c>
      <c r="B128" s="65" t="s">
        <v>517</v>
      </c>
      <c r="C128" s="66" t="s">
        <v>3372</v>
      </c>
      <c r="D128" s="67">
        <v>3</v>
      </c>
      <c r="E128" s="68"/>
      <c r="F128" s="69">
        <v>50</v>
      </c>
      <c r="G128" s="66"/>
      <c r="H128" s="70"/>
      <c r="I128" s="71"/>
      <c r="J128" s="71"/>
      <c r="K128" s="34" t="s">
        <v>65</v>
      </c>
      <c r="L128" s="78">
        <v>128</v>
      </c>
      <c r="M128" s="78"/>
      <c r="N128" s="73"/>
      <c r="O128" s="80">
        <v>0</v>
      </c>
      <c r="P128" s="80">
        <v>0</v>
      </c>
      <c r="Q128" s="82">
        <v>41202.93890046296</v>
      </c>
      <c r="R128" s="80" t="s">
        <v>661</v>
      </c>
      <c r="S128" s="80">
        <v>0</v>
      </c>
      <c r="T128" s="80"/>
      <c r="U128">
        <v>1</v>
      </c>
      <c r="V128" s="79" t="str">
        <f>REPLACE(INDEX(GroupVertices[Group],MATCH(Edges[[#This Row],[Vertex 1]],GroupVertices[Vertex],0)),1,1,"")</f>
        <v>1</v>
      </c>
      <c r="W128" s="79" t="str">
        <f>REPLACE(INDEX(GroupVertices[Group],MATCH(Edges[[#This Row],[Vertex 2]],GroupVertices[Vertex],0)),1,1,"")</f>
        <v>1</v>
      </c>
      <c r="X128" s="48">
        <v>5</v>
      </c>
      <c r="Y128" s="49">
        <v>11.904761904761905</v>
      </c>
      <c r="Z128" s="48">
        <v>1</v>
      </c>
      <c r="AA128" s="49">
        <v>2.380952380952381</v>
      </c>
      <c r="AB128" s="48">
        <v>0</v>
      </c>
      <c r="AC128" s="49">
        <v>0</v>
      </c>
      <c r="AD128" s="48">
        <v>36</v>
      </c>
      <c r="AE128" s="49">
        <v>85.71428571428571</v>
      </c>
      <c r="AF128" s="48">
        <v>42</v>
      </c>
    </row>
    <row r="129" spans="1:32" ht="15">
      <c r="A129" s="65" t="s">
        <v>273</v>
      </c>
      <c r="B129" s="65" t="s">
        <v>517</v>
      </c>
      <c r="C129" s="66" t="s">
        <v>3375</v>
      </c>
      <c r="D129" s="67">
        <v>4.909090909090909</v>
      </c>
      <c r="E129" s="68"/>
      <c r="F129" s="69">
        <v>39.09090909090909</v>
      </c>
      <c r="G129" s="66"/>
      <c r="H129" s="70"/>
      <c r="I129" s="71"/>
      <c r="J129" s="71"/>
      <c r="K129" s="34" t="s">
        <v>65</v>
      </c>
      <c r="L129" s="78">
        <v>129</v>
      </c>
      <c r="M129" s="78"/>
      <c r="N129" s="73"/>
      <c r="O129" s="80">
        <v>0</v>
      </c>
      <c r="P129" s="80">
        <v>0</v>
      </c>
      <c r="Q129" s="82">
        <v>41202.59165509259</v>
      </c>
      <c r="R129" s="80" t="s">
        <v>662</v>
      </c>
      <c r="S129" s="80">
        <v>0</v>
      </c>
      <c r="T129" s="80"/>
      <c r="U129">
        <v>4</v>
      </c>
      <c r="V129" s="79" t="str">
        <f>REPLACE(INDEX(GroupVertices[Group],MATCH(Edges[[#This Row],[Vertex 1]],GroupVertices[Vertex],0)),1,1,"")</f>
        <v>1</v>
      </c>
      <c r="W129" s="79" t="str">
        <f>REPLACE(INDEX(GroupVertices[Group],MATCH(Edges[[#This Row],[Vertex 2]],GroupVertices[Vertex],0)),1,1,"")</f>
        <v>1</v>
      </c>
      <c r="X129" s="48">
        <v>0</v>
      </c>
      <c r="Y129" s="49">
        <v>0</v>
      </c>
      <c r="Z129" s="48">
        <v>0</v>
      </c>
      <c r="AA129" s="49">
        <v>0</v>
      </c>
      <c r="AB129" s="48">
        <v>0</v>
      </c>
      <c r="AC129" s="49">
        <v>0</v>
      </c>
      <c r="AD129" s="48">
        <v>23</v>
      </c>
      <c r="AE129" s="49">
        <v>100</v>
      </c>
      <c r="AF129" s="48">
        <v>23</v>
      </c>
    </row>
    <row r="130" spans="1:32" ht="15">
      <c r="A130" s="65" t="s">
        <v>273</v>
      </c>
      <c r="B130" s="65" t="s">
        <v>517</v>
      </c>
      <c r="C130" s="66" t="s">
        <v>3375</v>
      </c>
      <c r="D130" s="67">
        <v>4.909090909090909</v>
      </c>
      <c r="E130" s="68"/>
      <c r="F130" s="69">
        <v>39.09090909090909</v>
      </c>
      <c r="G130" s="66"/>
      <c r="H130" s="70"/>
      <c r="I130" s="71"/>
      <c r="J130" s="71"/>
      <c r="K130" s="34" t="s">
        <v>65</v>
      </c>
      <c r="L130" s="78">
        <v>130</v>
      </c>
      <c r="M130" s="78"/>
      <c r="N130" s="73"/>
      <c r="O130" s="80">
        <v>0</v>
      </c>
      <c r="P130" s="80">
        <v>0</v>
      </c>
      <c r="Q130" s="82">
        <v>41202.65221064815</v>
      </c>
      <c r="R130" s="80" t="s">
        <v>663</v>
      </c>
      <c r="S130" s="80">
        <v>0</v>
      </c>
      <c r="T130" s="80"/>
      <c r="U130">
        <v>4</v>
      </c>
      <c r="V130" s="79" t="str">
        <f>REPLACE(INDEX(GroupVertices[Group],MATCH(Edges[[#This Row],[Vertex 1]],GroupVertices[Vertex],0)),1,1,"")</f>
        <v>1</v>
      </c>
      <c r="W130" s="79" t="str">
        <f>REPLACE(INDEX(GroupVertices[Group],MATCH(Edges[[#This Row],[Vertex 2]],GroupVertices[Vertex],0)),1,1,"")</f>
        <v>1</v>
      </c>
      <c r="X130" s="48">
        <v>1</v>
      </c>
      <c r="Y130" s="49">
        <v>100</v>
      </c>
      <c r="Z130" s="48">
        <v>0</v>
      </c>
      <c r="AA130" s="49">
        <v>0</v>
      </c>
      <c r="AB130" s="48">
        <v>0</v>
      </c>
      <c r="AC130" s="49">
        <v>0</v>
      </c>
      <c r="AD130" s="48">
        <v>0</v>
      </c>
      <c r="AE130" s="49">
        <v>0</v>
      </c>
      <c r="AF130" s="48">
        <v>1</v>
      </c>
    </row>
    <row r="131" spans="1:32" ht="15">
      <c r="A131" s="65" t="s">
        <v>273</v>
      </c>
      <c r="B131" s="65" t="s">
        <v>517</v>
      </c>
      <c r="C131" s="66" t="s">
        <v>3375</v>
      </c>
      <c r="D131" s="67">
        <v>4.909090909090909</v>
      </c>
      <c r="E131" s="68"/>
      <c r="F131" s="69">
        <v>39.09090909090909</v>
      </c>
      <c r="G131" s="66"/>
      <c r="H131" s="70"/>
      <c r="I131" s="71"/>
      <c r="J131" s="71"/>
      <c r="K131" s="34" t="s">
        <v>65</v>
      </c>
      <c r="L131" s="78">
        <v>131</v>
      </c>
      <c r="M131" s="78"/>
      <c r="N131" s="73"/>
      <c r="O131" s="80">
        <v>0</v>
      </c>
      <c r="P131" s="80">
        <v>0</v>
      </c>
      <c r="Q131" s="82">
        <v>41202.66855324074</v>
      </c>
      <c r="R131" s="80" t="s">
        <v>664</v>
      </c>
      <c r="S131" s="80">
        <v>0</v>
      </c>
      <c r="T131" s="80"/>
      <c r="U131">
        <v>4</v>
      </c>
      <c r="V131" s="79" t="str">
        <f>REPLACE(INDEX(GroupVertices[Group],MATCH(Edges[[#This Row],[Vertex 1]],GroupVertices[Vertex],0)),1,1,"")</f>
        <v>1</v>
      </c>
      <c r="W131" s="79" t="str">
        <f>REPLACE(INDEX(GroupVertices[Group],MATCH(Edges[[#This Row],[Vertex 2]],GroupVertices[Vertex],0)),1,1,"")</f>
        <v>1</v>
      </c>
      <c r="X131" s="48">
        <v>0</v>
      </c>
      <c r="Y131" s="49">
        <v>0</v>
      </c>
      <c r="Z131" s="48">
        <v>3</v>
      </c>
      <c r="AA131" s="49">
        <v>4.545454545454546</v>
      </c>
      <c r="AB131" s="48">
        <v>0</v>
      </c>
      <c r="AC131" s="49">
        <v>0</v>
      </c>
      <c r="AD131" s="48">
        <v>63</v>
      </c>
      <c r="AE131" s="49">
        <v>95.45454545454545</v>
      </c>
      <c r="AF131" s="48">
        <v>66</v>
      </c>
    </row>
    <row r="132" spans="1:32" ht="15">
      <c r="A132" s="65" t="s">
        <v>273</v>
      </c>
      <c r="B132" s="65" t="s">
        <v>517</v>
      </c>
      <c r="C132" s="66" t="s">
        <v>3375</v>
      </c>
      <c r="D132" s="67">
        <v>4.909090909090909</v>
      </c>
      <c r="E132" s="68"/>
      <c r="F132" s="69">
        <v>39.09090909090909</v>
      </c>
      <c r="G132" s="66"/>
      <c r="H132" s="70"/>
      <c r="I132" s="71"/>
      <c r="J132" s="71"/>
      <c r="K132" s="34" t="s">
        <v>65</v>
      </c>
      <c r="L132" s="78">
        <v>132</v>
      </c>
      <c r="M132" s="78"/>
      <c r="N132" s="73"/>
      <c r="O132" s="80">
        <v>0</v>
      </c>
      <c r="P132" s="80">
        <v>0</v>
      </c>
      <c r="Q132" s="82">
        <v>41202.948067129626</v>
      </c>
      <c r="R132" s="80" t="s">
        <v>665</v>
      </c>
      <c r="S132" s="80">
        <v>0</v>
      </c>
      <c r="T132" s="80"/>
      <c r="U132">
        <v>4</v>
      </c>
      <c r="V132" s="79" t="str">
        <f>REPLACE(INDEX(GroupVertices[Group],MATCH(Edges[[#This Row],[Vertex 1]],GroupVertices[Vertex],0)),1,1,"")</f>
        <v>1</v>
      </c>
      <c r="W132" s="79" t="str">
        <f>REPLACE(INDEX(GroupVertices[Group],MATCH(Edges[[#This Row],[Vertex 2]],GroupVertices[Vertex],0)),1,1,"")</f>
        <v>1</v>
      </c>
      <c r="X132" s="48">
        <v>5</v>
      </c>
      <c r="Y132" s="49">
        <v>6.329113924050633</v>
      </c>
      <c r="Z132" s="48">
        <v>2</v>
      </c>
      <c r="AA132" s="49">
        <v>2.5316455696202533</v>
      </c>
      <c r="AB132" s="48">
        <v>0</v>
      </c>
      <c r="AC132" s="49">
        <v>0</v>
      </c>
      <c r="AD132" s="48">
        <v>72</v>
      </c>
      <c r="AE132" s="49">
        <v>91.13924050632912</v>
      </c>
      <c r="AF132" s="48">
        <v>79</v>
      </c>
    </row>
    <row r="133" spans="1:32" ht="15">
      <c r="A133" s="65" t="s">
        <v>274</v>
      </c>
      <c r="B133" s="65" t="s">
        <v>517</v>
      </c>
      <c r="C133" s="66" t="s">
        <v>3372</v>
      </c>
      <c r="D133" s="67">
        <v>3</v>
      </c>
      <c r="E133" s="68"/>
      <c r="F133" s="69">
        <v>50</v>
      </c>
      <c r="G133" s="66"/>
      <c r="H133" s="70"/>
      <c r="I133" s="71"/>
      <c r="J133" s="71"/>
      <c r="K133" s="34" t="s">
        <v>65</v>
      </c>
      <c r="L133" s="78">
        <v>133</v>
      </c>
      <c r="M133" s="78"/>
      <c r="N133" s="73"/>
      <c r="O133" s="80">
        <v>0</v>
      </c>
      <c r="P133" s="80">
        <v>0</v>
      </c>
      <c r="Q133" s="82">
        <v>41202.95476851852</v>
      </c>
      <c r="R133" s="80" t="s">
        <v>666</v>
      </c>
      <c r="S133" s="80">
        <v>0</v>
      </c>
      <c r="T133" s="80"/>
      <c r="U133">
        <v>1</v>
      </c>
      <c r="V133" s="79" t="str">
        <f>REPLACE(INDEX(GroupVertices[Group],MATCH(Edges[[#This Row],[Vertex 1]],GroupVertices[Vertex],0)),1,1,"")</f>
        <v>1</v>
      </c>
      <c r="W133" s="79" t="str">
        <f>REPLACE(INDEX(GroupVertices[Group],MATCH(Edges[[#This Row],[Vertex 2]],GroupVertices[Vertex],0)),1,1,"")</f>
        <v>1</v>
      </c>
      <c r="X133" s="48">
        <v>1</v>
      </c>
      <c r="Y133" s="49">
        <v>100</v>
      </c>
      <c r="Z133" s="48">
        <v>0</v>
      </c>
      <c r="AA133" s="49">
        <v>0</v>
      </c>
      <c r="AB133" s="48">
        <v>0</v>
      </c>
      <c r="AC133" s="49">
        <v>0</v>
      </c>
      <c r="AD133" s="48">
        <v>0</v>
      </c>
      <c r="AE133" s="49">
        <v>0</v>
      </c>
      <c r="AF133" s="48">
        <v>1</v>
      </c>
    </row>
    <row r="134" spans="1:32" ht="15">
      <c r="A134" s="65" t="s">
        <v>275</v>
      </c>
      <c r="B134" s="65" t="s">
        <v>517</v>
      </c>
      <c r="C134" s="66" t="s">
        <v>3372</v>
      </c>
      <c r="D134" s="67">
        <v>3</v>
      </c>
      <c r="E134" s="68"/>
      <c r="F134" s="69">
        <v>50</v>
      </c>
      <c r="G134" s="66"/>
      <c r="H134" s="70"/>
      <c r="I134" s="71"/>
      <c r="J134" s="71"/>
      <c r="K134" s="34" t="s">
        <v>65</v>
      </c>
      <c r="L134" s="78">
        <v>134</v>
      </c>
      <c r="M134" s="78"/>
      <c r="N134" s="73"/>
      <c r="O134" s="80">
        <v>0</v>
      </c>
      <c r="P134" s="80">
        <v>0</v>
      </c>
      <c r="Q134" s="82">
        <v>41202.96623842593</v>
      </c>
      <c r="R134" s="80" t="s">
        <v>667</v>
      </c>
      <c r="S134" s="80">
        <v>0</v>
      </c>
      <c r="T134" s="80"/>
      <c r="U134">
        <v>1</v>
      </c>
      <c r="V134" s="79" t="str">
        <f>REPLACE(INDEX(GroupVertices[Group],MATCH(Edges[[#This Row],[Vertex 1]],GroupVertices[Vertex],0)),1,1,"")</f>
        <v>1</v>
      </c>
      <c r="W134" s="79" t="str">
        <f>REPLACE(INDEX(GroupVertices[Group],MATCH(Edges[[#This Row],[Vertex 2]],GroupVertices[Vertex],0)),1,1,"")</f>
        <v>1</v>
      </c>
      <c r="X134" s="48">
        <v>0</v>
      </c>
      <c r="Y134" s="49">
        <v>0</v>
      </c>
      <c r="Z134" s="48">
        <v>0</v>
      </c>
      <c r="AA134" s="49">
        <v>0</v>
      </c>
      <c r="AB134" s="48">
        <v>0</v>
      </c>
      <c r="AC134" s="49">
        <v>0</v>
      </c>
      <c r="AD134" s="48">
        <v>12</v>
      </c>
      <c r="AE134" s="49">
        <v>100</v>
      </c>
      <c r="AF134" s="48">
        <v>12</v>
      </c>
    </row>
    <row r="135" spans="1:32" ht="15">
      <c r="A135" s="65" t="s">
        <v>276</v>
      </c>
      <c r="B135" s="65" t="s">
        <v>517</v>
      </c>
      <c r="C135" s="66" t="s">
        <v>3372</v>
      </c>
      <c r="D135" s="67">
        <v>3</v>
      </c>
      <c r="E135" s="68"/>
      <c r="F135" s="69">
        <v>50</v>
      </c>
      <c r="G135" s="66"/>
      <c r="H135" s="70"/>
      <c r="I135" s="71"/>
      <c r="J135" s="71"/>
      <c r="K135" s="34" t="s">
        <v>65</v>
      </c>
      <c r="L135" s="78">
        <v>135</v>
      </c>
      <c r="M135" s="78"/>
      <c r="N135" s="73"/>
      <c r="O135" s="80">
        <v>0</v>
      </c>
      <c r="P135" s="80">
        <v>0</v>
      </c>
      <c r="Q135" s="82">
        <v>41202.986238425925</v>
      </c>
      <c r="R135" s="80" t="s">
        <v>668</v>
      </c>
      <c r="S135" s="80">
        <v>0</v>
      </c>
      <c r="T135" s="80"/>
      <c r="U135">
        <v>1</v>
      </c>
      <c r="V135" s="79" t="str">
        <f>REPLACE(INDEX(GroupVertices[Group],MATCH(Edges[[#This Row],[Vertex 1]],GroupVertices[Vertex],0)),1,1,"")</f>
        <v>1</v>
      </c>
      <c r="W135" s="79" t="str">
        <f>REPLACE(INDEX(GroupVertices[Group],MATCH(Edges[[#This Row],[Vertex 2]],GroupVertices[Vertex],0)),1,1,"")</f>
        <v>1</v>
      </c>
      <c r="X135" s="48">
        <v>1</v>
      </c>
      <c r="Y135" s="49">
        <v>5.2631578947368425</v>
      </c>
      <c r="Z135" s="48">
        <v>0</v>
      </c>
      <c r="AA135" s="49">
        <v>0</v>
      </c>
      <c r="AB135" s="48">
        <v>0</v>
      </c>
      <c r="AC135" s="49">
        <v>0</v>
      </c>
      <c r="AD135" s="48">
        <v>18</v>
      </c>
      <c r="AE135" s="49">
        <v>94.73684210526316</v>
      </c>
      <c r="AF135" s="48">
        <v>19</v>
      </c>
    </row>
    <row r="136" spans="1:32" ht="15">
      <c r="A136" s="65" t="s">
        <v>277</v>
      </c>
      <c r="B136" s="65" t="s">
        <v>517</v>
      </c>
      <c r="C136" s="66" t="s">
        <v>3376</v>
      </c>
      <c r="D136" s="67">
        <v>6.181818181818182</v>
      </c>
      <c r="E136" s="68"/>
      <c r="F136" s="69">
        <v>31.818181818181817</v>
      </c>
      <c r="G136" s="66"/>
      <c r="H136" s="70"/>
      <c r="I136" s="71"/>
      <c r="J136" s="71"/>
      <c r="K136" s="34" t="s">
        <v>65</v>
      </c>
      <c r="L136" s="78">
        <v>136</v>
      </c>
      <c r="M136" s="78"/>
      <c r="N136" s="73"/>
      <c r="O136" s="80">
        <v>0</v>
      </c>
      <c r="P136" s="80">
        <v>0</v>
      </c>
      <c r="Q136" s="82">
        <v>41202.96480324074</v>
      </c>
      <c r="R136" s="80" t="s">
        <v>669</v>
      </c>
      <c r="S136" s="80">
        <v>0</v>
      </c>
      <c r="T136" s="80"/>
      <c r="U136">
        <v>6</v>
      </c>
      <c r="V136" s="79" t="str">
        <f>REPLACE(INDEX(GroupVertices[Group],MATCH(Edges[[#This Row],[Vertex 1]],GroupVertices[Vertex],0)),1,1,"")</f>
        <v>1</v>
      </c>
      <c r="W136" s="79" t="str">
        <f>REPLACE(INDEX(GroupVertices[Group],MATCH(Edges[[#This Row],[Vertex 2]],GroupVertices[Vertex],0)),1,1,"")</f>
        <v>1</v>
      </c>
      <c r="X136" s="48">
        <v>0</v>
      </c>
      <c r="Y136" s="49">
        <v>0</v>
      </c>
      <c r="Z136" s="48">
        <v>2</v>
      </c>
      <c r="AA136" s="49">
        <v>20</v>
      </c>
      <c r="AB136" s="48">
        <v>0</v>
      </c>
      <c r="AC136" s="49">
        <v>0</v>
      </c>
      <c r="AD136" s="48">
        <v>8</v>
      </c>
      <c r="AE136" s="49">
        <v>80</v>
      </c>
      <c r="AF136" s="48">
        <v>10</v>
      </c>
    </row>
    <row r="137" spans="1:32" ht="15">
      <c r="A137" s="65" t="s">
        <v>277</v>
      </c>
      <c r="B137" s="65" t="s">
        <v>517</v>
      </c>
      <c r="C137" s="66" t="s">
        <v>3376</v>
      </c>
      <c r="D137" s="67">
        <v>6.181818181818182</v>
      </c>
      <c r="E137" s="68"/>
      <c r="F137" s="69">
        <v>31.818181818181817</v>
      </c>
      <c r="G137" s="66"/>
      <c r="H137" s="70"/>
      <c r="I137" s="71"/>
      <c r="J137" s="71"/>
      <c r="K137" s="34" t="s">
        <v>65</v>
      </c>
      <c r="L137" s="78">
        <v>137</v>
      </c>
      <c r="M137" s="78"/>
      <c r="N137" s="73"/>
      <c r="O137" s="80">
        <v>0</v>
      </c>
      <c r="P137" s="80">
        <v>0</v>
      </c>
      <c r="Q137" s="82">
        <v>41202.98453703704</v>
      </c>
      <c r="R137" s="80" t="s">
        <v>670</v>
      </c>
      <c r="S137" s="80">
        <v>0</v>
      </c>
      <c r="T137" s="80"/>
      <c r="U137">
        <v>6</v>
      </c>
      <c r="V137" s="79" t="str">
        <f>REPLACE(INDEX(GroupVertices[Group],MATCH(Edges[[#This Row],[Vertex 1]],GroupVertices[Vertex],0)),1,1,"")</f>
        <v>1</v>
      </c>
      <c r="W137" s="79" t="str">
        <f>REPLACE(INDEX(GroupVertices[Group],MATCH(Edges[[#This Row],[Vertex 2]],GroupVertices[Vertex],0)),1,1,"")</f>
        <v>1</v>
      </c>
      <c r="X137" s="48">
        <v>0</v>
      </c>
      <c r="Y137" s="49">
        <v>0</v>
      </c>
      <c r="Z137" s="48">
        <v>1</v>
      </c>
      <c r="AA137" s="49">
        <v>20</v>
      </c>
      <c r="AB137" s="48">
        <v>0</v>
      </c>
      <c r="AC137" s="49">
        <v>0</v>
      </c>
      <c r="AD137" s="48">
        <v>4</v>
      </c>
      <c r="AE137" s="49">
        <v>80</v>
      </c>
      <c r="AF137" s="48">
        <v>5</v>
      </c>
    </row>
    <row r="138" spans="1:32" ht="15">
      <c r="A138" s="65" t="s">
        <v>277</v>
      </c>
      <c r="B138" s="65" t="s">
        <v>517</v>
      </c>
      <c r="C138" s="66" t="s">
        <v>3376</v>
      </c>
      <c r="D138" s="67">
        <v>6.181818181818182</v>
      </c>
      <c r="E138" s="68"/>
      <c r="F138" s="69">
        <v>31.818181818181817</v>
      </c>
      <c r="G138" s="66"/>
      <c r="H138" s="70"/>
      <c r="I138" s="71"/>
      <c r="J138" s="71"/>
      <c r="K138" s="34" t="s">
        <v>65</v>
      </c>
      <c r="L138" s="78">
        <v>138</v>
      </c>
      <c r="M138" s="78"/>
      <c r="N138" s="73"/>
      <c r="O138" s="80">
        <v>0</v>
      </c>
      <c r="P138" s="80">
        <v>0</v>
      </c>
      <c r="Q138" s="82">
        <v>41202.99159722222</v>
      </c>
      <c r="R138" s="80" t="s">
        <v>671</v>
      </c>
      <c r="S138" s="80">
        <v>0</v>
      </c>
      <c r="T138" s="80"/>
      <c r="U138">
        <v>6</v>
      </c>
      <c r="V138" s="79" t="str">
        <f>REPLACE(INDEX(GroupVertices[Group],MATCH(Edges[[#This Row],[Vertex 1]],GroupVertices[Vertex],0)),1,1,"")</f>
        <v>1</v>
      </c>
      <c r="W138" s="79" t="str">
        <f>REPLACE(INDEX(GroupVertices[Group],MATCH(Edges[[#This Row],[Vertex 2]],GroupVertices[Vertex],0)),1,1,"")</f>
        <v>1</v>
      </c>
      <c r="X138" s="48">
        <v>0</v>
      </c>
      <c r="Y138" s="49">
        <v>0</v>
      </c>
      <c r="Z138" s="48">
        <v>2</v>
      </c>
      <c r="AA138" s="49">
        <v>2.127659574468085</v>
      </c>
      <c r="AB138" s="48">
        <v>0</v>
      </c>
      <c r="AC138" s="49">
        <v>0</v>
      </c>
      <c r="AD138" s="48">
        <v>92</v>
      </c>
      <c r="AE138" s="49">
        <v>97.87234042553192</v>
      </c>
      <c r="AF138" s="48">
        <v>94</v>
      </c>
    </row>
    <row r="139" spans="1:32" ht="15">
      <c r="A139" s="65" t="s">
        <v>277</v>
      </c>
      <c r="B139" s="65" t="s">
        <v>517</v>
      </c>
      <c r="C139" s="66" t="s">
        <v>3376</v>
      </c>
      <c r="D139" s="67">
        <v>6.181818181818182</v>
      </c>
      <c r="E139" s="68"/>
      <c r="F139" s="69">
        <v>31.818181818181817</v>
      </c>
      <c r="G139" s="66"/>
      <c r="H139" s="70"/>
      <c r="I139" s="71"/>
      <c r="J139" s="71"/>
      <c r="K139" s="34" t="s">
        <v>65</v>
      </c>
      <c r="L139" s="78">
        <v>139</v>
      </c>
      <c r="M139" s="78"/>
      <c r="N139" s="73"/>
      <c r="O139" s="80">
        <v>0</v>
      </c>
      <c r="P139" s="80">
        <v>0</v>
      </c>
      <c r="Q139" s="82">
        <v>41202.99747685185</v>
      </c>
      <c r="R139" s="80" t="s">
        <v>672</v>
      </c>
      <c r="S139" s="80">
        <v>0</v>
      </c>
      <c r="T139" s="80"/>
      <c r="U139">
        <v>6</v>
      </c>
      <c r="V139" s="79" t="str">
        <f>REPLACE(INDEX(GroupVertices[Group],MATCH(Edges[[#This Row],[Vertex 1]],GroupVertices[Vertex],0)),1,1,"")</f>
        <v>1</v>
      </c>
      <c r="W139" s="79" t="str">
        <f>REPLACE(INDEX(GroupVertices[Group],MATCH(Edges[[#This Row],[Vertex 2]],GroupVertices[Vertex],0)),1,1,"")</f>
        <v>1</v>
      </c>
      <c r="X139" s="48">
        <v>7</v>
      </c>
      <c r="Y139" s="49">
        <v>7.608695652173913</v>
      </c>
      <c r="Z139" s="48">
        <v>6</v>
      </c>
      <c r="AA139" s="49">
        <v>6.521739130434782</v>
      </c>
      <c r="AB139" s="48">
        <v>0</v>
      </c>
      <c r="AC139" s="49">
        <v>0</v>
      </c>
      <c r="AD139" s="48">
        <v>79</v>
      </c>
      <c r="AE139" s="49">
        <v>85.8695652173913</v>
      </c>
      <c r="AF139" s="48">
        <v>92</v>
      </c>
    </row>
    <row r="140" spans="1:32" ht="15">
      <c r="A140" s="65" t="s">
        <v>277</v>
      </c>
      <c r="B140" s="65" t="s">
        <v>517</v>
      </c>
      <c r="C140" s="66" t="s">
        <v>3376</v>
      </c>
      <c r="D140" s="67">
        <v>6.181818181818182</v>
      </c>
      <c r="E140" s="68"/>
      <c r="F140" s="69">
        <v>31.818181818181817</v>
      </c>
      <c r="G140" s="66"/>
      <c r="H140" s="70"/>
      <c r="I140" s="71"/>
      <c r="J140" s="71"/>
      <c r="K140" s="34" t="s">
        <v>65</v>
      </c>
      <c r="L140" s="78">
        <v>140</v>
      </c>
      <c r="M140" s="78"/>
      <c r="N140" s="73"/>
      <c r="O140" s="80">
        <v>0</v>
      </c>
      <c r="P140" s="80">
        <v>0</v>
      </c>
      <c r="Q140" s="82">
        <v>41202.9996875</v>
      </c>
      <c r="R140" s="80" t="s">
        <v>673</v>
      </c>
      <c r="S140" s="80">
        <v>0</v>
      </c>
      <c r="T140" s="80"/>
      <c r="U140">
        <v>6</v>
      </c>
      <c r="V140" s="79" t="str">
        <f>REPLACE(INDEX(GroupVertices[Group],MATCH(Edges[[#This Row],[Vertex 1]],GroupVertices[Vertex],0)),1,1,"")</f>
        <v>1</v>
      </c>
      <c r="W140" s="79" t="str">
        <f>REPLACE(INDEX(GroupVertices[Group],MATCH(Edges[[#This Row],[Vertex 2]],GroupVertices[Vertex],0)),1,1,"")</f>
        <v>1</v>
      </c>
      <c r="X140" s="48">
        <v>3</v>
      </c>
      <c r="Y140" s="49">
        <v>3.4482758620689653</v>
      </c>
      <c r="Z140" s="48">
        <v>0</v>
      </c>
      <c r="AA140" s="49">
        <v>0</v>
      </c>
      <c r="AB140" s="48">
        <v>0</v>
      </c>
      <c r="AC140" s="49">
        <v>0</v>
      </c>
      <c r="AD140" s="48">
        <v>84</v>
      </c>
      <c r="AE140" s="49">
        <v>96.55172413793103</v>
      </c>
      <c r="AF140" s="48">
        <v>87</v>
      </c>
    </row>
    <row r="141" spans="1:32" ht="15">
      <c r="A141" s="65" t="s">
        <v>277</v>
      </c>
      <c r="B141" s="65" t="s">
        <v>517</v>
      </c>
      <c r="C141" s="66" t="s">
        <v>3376</v>
      </c>
      <c r="D141" s="67">
        <v>6.181818181818182</v>
      </c>
      <c r="E141" s="68"/>
      <c r="F141" s="69">
        <v>31.818181818181817</v>
      </c>
      <c r="G141" s="66"/>
      <c r="H141" s="70"/>
      <c r="I141" s="71"/>
      <c r="J141" s="71"/>
      <c r="K141" s="34" t="s">
        <v>65</v>
      </c>
      <c r="L141" s="78">
        <v>141</v>
      </c>
      <c r="M141" s="78"/>
      <c r="N141" s="73"/>
      <c r="O141" s="80">
        <v>0</v>
      </c>
      <c r="P141" s="80">
        <v>0</v>
      </c>
      <c r="Q141" s="82">
        <v>41203.006423611114</v>
      </c>
      <c r="R141" s="80" t="s">
        <v>674</v>
      </c>
      <c r="S141" s="80">
        <v>0</v>
      </c>
      <c r="T141" s="80"/>
      <c r="U141">
        <v>6</v>
      </c>
      <c r="V141" s="79" t="str">
        <f>REPLACE(INDEX(GroupVertices[Group],MATCH(Edges[[#This Row],[Vertex 1]],GroupVertices[Vertex],0)),1,1,"")</f>
        <v>1</v>
      </c>
      <c r="W141" s="79" t="str">
        <f>REPLACE(INDEX(GroupVertices[Group],MATCH(Edges[[#This Row],[Vertex 2]],GroupVertices[Vertex],0)),1,1,"")</f>
        <v>1</v>
      </c>
      <c r="X141" s="48">
        <v>2</v>
      </c>
      <c r="Y141" s="49">
        <v>1.941747572815534</v>
      </c>
      <c r="Z141" s="48">
        <v>1</v>
      </c>
      <c r="AA141" s="49">
        <v>0.970873786407767</v>
      </c>
      <c r="AB141" s="48">
        <v>0</v>
      </c>
      <c r="AC141" s="49">
        <v>0</v>
      </c>
      <c r="AD141" s="48">
        <v>100</v>
      </c>
      <c r="AE141" s="49">
        <v>97.0873786407767</v>
      </c>
      <c r="AF141" s="48">
        <v>103</v>
      </c>
    </row>
    <row r="142" spans="1:32" ht="15">
      <c r="A142" s="65" t="s">
        <v>278</v>
      </c>
      <c r="B142" s="65" t="s">
        <v>517</v>
      </c>
      <c r="C142" s="66" t="s">
        <v>3372</v>
      </c>
      <c r="D142" s="67">
        <v>3</v>
      </c>
      <c r="E142" s="68"/>
      <c r="F142" s="69">
        <v>50</v>
      </c>
      <c r="G142" s="66"/>
      <c r="H142" s="70"/>
      <c r="I142" s="71"/>
      <c r="J142" s="71"/>
      <c r="K142" s="34" t="s">
        <v>65</v>
      </c>
      <c r="L142" s="78">
        <v>142</v>
      </c>
      <c r="M142" s="78"/>
      <c r="N142" s="73"/>
      <c r="O142" s="80">
        <v>0</v>
      </c>
      <c r="P142" s="80">
        <v>0</v>
      </c>
      <c r="Q142" s="82">
        <v>41203.01666666667</v>
      </c>
      <c r="R142" s="80" t="s">
        <v>675</v>
      </c>
      <c r="S142" s="80">
        <v>0</v>
      </c>
      <c r="T142" s="80"/>
      <c r="U142">
        <v>1</v>
      </c>
      <c r="V142" s="79" t="str">
        <f>REPLACE(INDEX(GroupVertices[Group],MATCH(Edges[[#This Row],[Vertex 1]],GroupVertices[Vertex],0)),1,1,"")</f>
        <v>1</v>
      </c>
      <c r="W142" s="79" t="str">
        <f>REPLACE(INDEX(GroupVertices[Group],MATCH(Edges[[#This Row],[Vertex 2]],GroupVertices[Vertex],0)),1,1,"")</f>
        <v>1</v>
      </c>
      <c r="X142" s="48">
        <v>0</v>
      </c>
      <c r="Y142" s="49">
        <v>0</v>
      </c>
      <c r="Z142" s="48">
        <v>0</v>
      </c>
      <c r="AA142" s="49">
        <v>0</v>
      </c>
      <c r="AB142" s="48">
        <v>0</v>
      </c>
      <c r="AC142" s="49">
        <v>0</v>
      </c>
      <c r="AD142" s="48">
        <v>8</v>
      </c>
      <c r="AE142" s="49">
        <v>100</v>
      </c>
      <c r="AF142" s="48">
        <v>8</v>
      </c>
    </row>
    <row r="143" spans="1:32" ht="15">
      <c r="A143" s="65" t="s">
        <v>279</v>
      </c>
      <c r="B143" s="65" t="s">
        <v>517</v>
      </c>
      <c r="C143" s="66" t="s">
        <v>3372</v>
      </c>
      <c r="D143" s="67">
        <v>3</v>
      </c>
      <c r="E143" s="68"/>
      <c r="F143" s="69">
        <v>50</v>
      </c>
      <c r="G143" s="66"/>
      <c r="H143" s="70"/>
      <c r="I143" s="71"/>
      <c r="J143" s="71"/>
      <c r="K143" s="34" t="s">
        <v>65</v>
      </c>
      <c r="L143" s="78">
        <v>143</v>
      </c>
      <c r="M143" s="78"/>
      <c r="N143" s="73"/>
      <c r="O143" s="80">
        <v>0</v>
      </c>
      <c r="P143" s="80">
        <v>0</v>
      </c>
      <c r="Q143" s="82">
        <v>41203.029375</v>
      </c>
      <c r="R143" s="80" t="s">
        <v>676</v>
      </c>
      <c r="S143" s="80">
        <v>0</v>
      </c>
      <c r="T143" s="80"/>
      <c r="U143">
        <v>1</v>
      </c>
      <c r="V143" s="79" t="str">
        <f>REPLACE(INDEX(GroupVertices[Group],MATCH(Edges[[#This Row],[Vertex 1]],GroupVertices[Vertex],0)),1,1,"")</f>
        <v>1</v>
      </c>
      <c r="W143" s="79" t="str">
        <f>REPLACE(INDEX(GroupVertices[Group],MATCH(Edges[[#This Row],[Vertex 2]],GroupVertices[Vertex],0)),1,1,"")</f>
        <v>1</v>
      </c>
      <c r="X143" s="48">
        <v>0</v>
      </c>
      <c r="Y143" s="49">
        <v>0</v>
      </c>
      <c r="Z143" s="48">
        <v>0</v>
      </c>
      <c r="AA143" s="49">
        <v>0</v>
      </c>
      <c r="AB143" s="48">
        <v>0</v>
      </c>
      <c r="AC143" s="49">
        <v>0</v>
      </c>
      <c r="AD143" s="48">
        <v>15</v>
      </c>
      <c r="AE143" s="49">
        <v>100</v>
      </c>
      <c r="AF143" s="48">
        <v>15</v>
      </c>
    </row>
    <row r="144" spans="1:32" ht="15">
      <c r="A144" s="65" t="s">
        <v>280</v>
      </c>
      <c r="B144" s="65" t="s">
        <v>517</v>
      </c>
      <c r="C144" s="66" t="s">
        <v>3372</v>
      </c>
      <c r="D144" s="67">
        <v>3</v>
      </c>
      <c r="E144" s="68"/>
      <c r="F144" s="69">
        <v>50</v>
      </c>
      <c r="G144" s="66"/>
      <c r="H144" s="70"/>
      <c r="I144" s="71"/>
      <c r="J144" s="71"/>
      <c r="K144" s="34" t="s">
        <v>65</v>
      </c>
      <c r="L144" s="78">
        <v>144</v>
      </c>
      <c r="M144" s="78"/>
      <c r="N144" s="73"/>
      <c r="O144" s="80">
        <v>0</v>
      </c>
      <c r="P144" s="80">
        <v>0</v>
      </c>
      <c r="Q144" s="82">
        <v>41203.02976851852</v>
      </c>
      <c r="R144" s="80" t="s">
        <v>677</v>
      </c>
      <c r="S144" s="80">
        <v>0</v>
      </c>
      <c r="T144" s="80"/>
      <c r="U144">
        <v>1</v>
      </c>
      <c r="V144" s="79" t="str">
        <f>REPLACE(INDEX(GroupVertices[Group],MATCH(Edges[[#This Row],[Vertex 1]],GroupVertices[Vertex],0)),1,1,"")</f>
        <v>1</v>
      </c>
      <c r="W144" s="79" t="str">
        <f>REPLACE(INDEX(GroupVertices[Group],MATCH(Edges[[#This Row],[Vertex 2]],GroupVertices[Vertex],0)),1,1,"")</f>
        <v>1</v>
      </c>
      <c r="X144" s="48">
        <v>0</v>
      </c>
      <c r="Y144" s="49">
        <v>0</v>
      </c>
      <c r="Z144" s="48">
        <v>0</v>
      </c>
      <c r="AA144" s="49">
        <v>0</v>
      </c>
      <c r="AB144" s="48">
        <v>0</v>
      </c>
      <c r="AC144" s="49">
        <v>0</v>
      </c>
      <c r="AD144" s="48">
        <v>6</v>
      </c>
      <c r="AE144" s="49">
        <v>100</v>
      </c>
      <c r="AF144" s="48">
        <v>6</v>
      </c>
    </row>
    <row r="145" spans="1:32" ht="15">
      <c r="A145" s="65" t="s">
        <v>281</v>
      </c>
      <c r="B145" s="65" t="s">
        <v>517</v>
      </c>
      <c r="C145" s="66" t="s">
        <v>3376</v>
      </c>
      <c r="D145" s="67">
        <v>10</v>
      </c>
      <c r="E145" s="68"/>
      <c r="F145" s="69">
        <v>10</v>
      </c>
      <c r="G145" s="66"/>
      <c r="H145" s="70"/>
      <c r="I145" s="71"/>
      <c r="J145" s="71"/>
      <c r="K145" s="34" t="s">
        <v>65</v>
      </c>
      <c r="L145" s="78">
        <v>145</v>
      </c>
      <c r="M145" s="78"/>
      <c r="N145" s="73"/>
      <c r="O145" s="80">
        <v>0</v>
      </c>
      <c r="P145" s="80">
        <v>0</v>
      </c>
      <c r="Q145" s="82">
        <v>41202.55824074074</v>
      </c>
      <c r="R145" s="80" t="s">
        <v>678</v>
      </c>
      <c r="S145" s="80">
        <v>0</v>
      </c>
      <c r="T145" s="80"/>
      <c r="U145">
        <v>12</v>
      </c>
      <c r="V145" s="79" t="str">
        <f>REPLACE(INDEX(GroupVertices[Group],MATCH(Edges[[#This Row],[Vertex 1]],GroupVertices[Vertex],0)),1,1,"")</f>
        <v>1</v>
      </c>
      <c r="W145" s="79" t="str">
        <f>REPLACE(INDEX(GroupVertices[Group],MATCH(Edges[[#This Row],[Vertex 2]],GroupVertices[Vertex],0)),1,1,"")</f>
        <v>1</v>
      </c>
      <c r="X145" s="48">
        <v>1</v>
      </c>
      <c r="Y145" s="49">
        <v>1.2820512820512822</v>
      </c>
      <c r="Z145" s="48">
        <v>2</v>
      </c>
      <c r="AA145" s="49">
        <v>2.5641025641025643</v>
      </c>
      <c r="AB145" s="48">
        <v>0</v>
      </c>
      <c r="AC145" s="49">
        <v>0</v>
      </c>
      <c r="AD145" s="48">
        <v>75</v>
      </c>
      <c r="AE145" s="49">
        <v>96.15384615384616</v>
      </c>
      <c r="AF145" s="48">
        <v>78</v>
      </c>
    </row>
    <row r="146" spans="1:32" ht="15">
      <c r="A146" s="65" t="s">
        <v>281</v>
      </c>
      <c r="B146" s="65" t="s">
        <v>517</v>
      </c>
      <c r="C146" s="66" t="s">
        <v>3376</v>
      </c>
      <c r="D146" s="67">
        <v>10</v>
      </c>
      <c r="E146" s="68"/>
      <c r="F146" s="69">
        <v>10</v>
      </c>
      <c r="G146" s="66"/>
      <c r="H146" s="70"/>
      <c r="I146" s="71"/>
      <c r="J146" s="71"/>
      <c r="K146" s="34" t="s">
        <v>65</v>
      </c>
      <c r="L146" s="78">
        <v>146</v>
      </c>
      <c r="M146" s="78"/>
      <c r="N146" s="73"/>
      <c r="O146" s="80">
        <v>0</v>
      </c>
      <c r="P146" s="80">
        <v>0</v>
      </c>
      <c r="Q146" s="82">
        <v>41202.594305555554</v>
      </c>
      <c r="R146" s="80" t="s">
        <v>679</v>
      </c>
      <c r="S146" s="80">
        <v>0</v>
      </c>
      <c r="T146" s="80"/>
      <c r="U146">
        <v>12</v>
      </c>
      <c r="V146" s="79" t="str">
        <f>REPLACE(INDEX(GroupVertices[Group],MATCH(Edges[[#This Row],[Vertex 1]],GroupVertices[Vertex],0)),1,1,"")</f>
        <v>1</v>
      </c>
      <c r="W146" s="79" t="str">
        <f>REPLACE(INDEX(GroupVertices[Group],MATCH(Edges[[#This Row],[Vertex 2]],GroupVertices[Vertex],0)),1,1,"")</f>
        <v>1</v>
      </c>
      <c r="X146" s="48">
        <v>3</v>
      </c>
      <c r="Y146" s="49">
        <v>3.4482758620689653</v>
      </c>
      <c r="Z146" s="48">
        <v>2</v>
      </c>
      <c r="AA146" s="49">
        <v>2.2988505747126435</v>
      </c>
      <c r="AB146" s="48">
        <v>0</v>
      </c>
      <c r="AC146" s="49">
        <v>0</v>
      </c>
      <c r="AD146" s="48">
        <v>82</v>
      </c>
      <c r="AE146" s="49">
        <v>94.25287356321839</v>
      </c>
      <c r="AF146" s="48">
        <v>87</v>
      </c>
    </row>
    <row r="147" spans="1:32" ht="15">
      <c r="A147" s="65" t="s">
        <v>281</v>
      </c>
      <c r="B147" s="65" t="s">
        <v>517</v>
      </c>
      <c r="C147" s="66" t="s">
        <v>3376</v>
      </c>
      <c r="D147" s="67">
        <v>10</v>
      </c>
      <c r="E147" s="68"/>
      <c r="F147" s="69">
        <v>10</v>
      </c>
      <c r="G147" s="66"/>
      <c r="H147" s="70"/>
      <c r="I147" s="71"/>
      <c r="J147" s="71"/>
      <c r="K147" s="34" t="s">
        <v>65</v>
      </c>
      <c r="L147" s="78">
        <v>147</v>
      </c>
      <c r="M147" s="78"/>
      <c r="N147" s="73"/>
      <c r="O147" s="80">
        <v>0</v>
      </c>
      <c r="P147" s="80">
        <v>0</v>
      </c>
      <c r="Q147" s="82">
        <v>41202.658530092594</v>
      </c>
      <c r="R147" s="80" t="s">
        <v>680</v>
      </c>
      <c r="S147" s="80">
        <v>0</v>
      </c>
      <c r="T147" s="80"/>
      <c r="U147">
        <v>12</v>
      </c>
      <c r="V147" s="79" t="str">
        <f>REPLACE(INDEX(GroupVertices[Group],MATCH(Edges[[#This Row],[Vertex 1]],GroupVertices[Vertex],0)),1,1,"")</f>
        <v>1</v>
      </c>
      <c r="W147" s="79" t="str">
        <f>REPLACE(INDEX(GroupVertices[Group],MATCH(Edges[[#This Row],[Vertex 2]],GroupVertices[Vertex],0)),1,1,"")</f>
        <v>1</v>
      </c>
      <c r="X147" s="48">
        <v>3</v>
      </c>
      <c r="Y147" s="49">
        <v>3.409090909090909</v>
      </c>
      <c r="Z147" s="48">
        <v>5</v>
      </c>
      <c r="AA147" s="49">
        <v>5.681818181818182</v>
      </c>
      <c r="AB147" s="48">
        <v>0</v>
      </c>
      <c r="AC147" s="49">
        <v>0</v>
      </c>
      <c r="AD147" s="48">
        <v>80</v>
      </c>
      <c r="AE147" s="49">
        <v>90.9090909090909</v>
      </c>
      <c r="AF147" s="48">
        <v>88</v>
      </c>
    </row>
    <row r="148" spans="1:32" ht="15">
      <c r="A148" s="65" t="s">
        <v>281</v>
      </c>
      <c r="B148" s="65" t="s">
        <v>517</v>
      </c>
      <c r="C148" s="66" t="s">
        <v>3376</v>
      </c>
      <c r="D148" s="67">
        <v>10</v>
      </c>
      <c r="E148" s="68"/>
      <c r="F148" s="69">
        <v>10</v>
      </c>
      <c r="G148" s="66"/>
      <c r="H148" s="70"/>
      <c r="I148" s="71"/>
      <c r="J148" s="71"/>
      <c r="K148" s="34" t="s">
        <v>65</v>
      </c>
      <c r="L148" s="78">
        <v>148</v>
      </c>
      <c r="M148" s="78"/>
      <c r="N148" s="73"/>
      <c r="O148" s="80">
        <v>0</v>
      </c>
      <c r="P148" s="80">
        <v>0</v>
      </c>
      <c r="Q148" s="82">
        <v>41202.66037037037</v>
      </c>
      <c r="R148" s="80" t="s">
        <v>681</v>
      </c>
      <c r="S148" s="80">
        <v>0</v>
      </c>
      <c r="T148" s="80"/>
      <c r="U148">
        <v>12</v>
      </c>
      <c r="V148" s="79" t="str">
        <f>REPLACE(INDEX(GroupVertices[Group],MATCH(Edges[[#This Row],[Vertex 1]],GroupVertices[Vertex],0)),1,1,"")</f>
        <v>1</v>
      </c>
      <c r="W148" s="79" t="str">
        <f>REPLACE(INDEX(GroupVertices[Group],MATCH(Edges[[#This Row],[Vertex 2]],GroupVertices[Vertex],0)),1,1,"")</f>
        <v>1</v>
      </c>
      <c r="X148" s="48">
        <v>0</v>
      </c>
      <c r="Y148" s="49">
        <v>0</v>
      </c>
      <c r="Z148" s="48">
        <v>1</v>
      </c>
      <c r="AA148" s="49">
        <v>9.090909090909092</v>
      </c>
      <c r="AB148" s="48">
        <v>0</v>
      </c>
      <c r="AC148" s="49">
        <v>0</v>
      </c>
      <c r="AD148" s="48">
        <v>10</v>
      </c>
      <c r="AE148" s="49">
        <v>90.9090909090909</v>
      </c>
      <c r="AF148" s="48">
        <v>11</v>
      </c>
    </row>
    <row r="149" spans="1:32" ht="15">
      <c r="A149" s="65" t="s">
        <v>281</v>
      </c>
      <c r="B149" s="65" t="s">
        <v>517</v>
      </c>
      <c r="C149" s="66" t="s">
        <v>3376</v>
      </c>
      <c r="D149" s="67">
        <v>10</v>
      </c>
      <c r="E149" s="68"/>
      <c r="F149" s="69">
        <v>10</v>
      </c>
      <c r="G149" s="66"/>
      <c r="H149" s="70"/>
      <c r="I149" s="71"/>
      <c r="J149" s="71"/>
      <c r="K149" s="34" t="s">
        <v>65</v>
      </c>
      <c r="L149" s="78">
        <v>149</v>
      </c>
      <c r="M149" s="78"/>
      <c r="N149" s="73"/>
      <c r="O149" s="80">
        <v>0</v>
      </c>
      <c r="P149" s="80">
        <v>0</v>
      </c>
      <c r="Q149" s="82">
        <v>41202.73006944444</v>
      </c>
      <c r="R149" s="80" t="s">
        <v>682</v>
      </c>
      <c r="S149" s="80">
        <v>0</v>
      </c>
      <c r="T149" s="80"/>
      <c r="U149">
        <v>12</v>
      </c>
      <c r="V149" s="79" t="str">
        <f>REPLACE(INDEX(GroupVertices[Group],MATCH(Edges[[#This Row],[Vertex 1]],GroupVertices[Vertex],0)),1,1,"")</f>
        <v>1</v>
      </c>
      <c r="W149" s="79" t="str">
        <f>REPLACE(INDEX(GroupVertices[Group],MATCH(Edges[[#This Row],[Vertex 2]],GroupVertices[Vertex],0)),1,1,"")</f>
        <v>1</v>
      </c>
      <c r="X149" s="48">
        <v>1</v>
      </c>
      <c r="Y149" s="49">
        <v>1.1235955056179776</v>
      </c>
      <c r="Z149" s="48">
        <v>0</v>
      </c>
      <c r="AA149" s="49">
        <v>0</v>
      </c>
      <c r="AB149" s="48">
        <v>0</v>
      </c>
      <c r="AC149" s="49">
        <v>0</v>
      </c>
      <c r="AD149" s="48">
        <v>88</v>
      </c>
      <c r="AE149" s="49">
        <v>98.87640449438203</v>
      </c>
      <c r="AF149" s="48">
        <v>89</v>
      </c>
    </row>
    <row r="150" spans="1:32" ht="15">
      <c r="A150" s="65" t="s">
        <v>281</v>
      </c>
      <c r="B150" s="65" t="s">
        <v>517</v>
      </c>
      <c r="C150" s="66" t="s">
        <v>3376</v>
      </c>
      <c r="D150" s="67">
        <v>10</v>
      </c>
      <c r="E150" s="68"/>
      <c r="F150" s="69">
        <v>10</v>
      </c>
      <c r="G150" s="66"/>
      <c r="H150" s="70"/>
      <c r="I150" s="71"/>
      <c r="J150" s="71"/>
      <c r="K150" s="34" t="s">
        <v>65</v>
      </c>
      <c r="L150" s="78">
        <v>150</v>
      </c>
      <c r="M150" s="78"/>
      <c r="N150" s="73"/>
      <c r="O150" s="80">
        <v>0</v>
      </c>
      <c r="P150" s="80">
        <v>1</v>
      </c>
      <c r="Q150" s="82">
        <v>41202.73048611111</v>
      </c>
      <c r="R150" s="80" t="s">
        <v>683</v>
      </c>
      <c r="S150" s="80">
        <v>0</v>
      </c>
      <c r="T150" s="80"/>
      <c r="U150">
        <v>12</v>
      </c>
      <c r="V150" s="79" t="str">
        <f>REPLACE(INDEX(GroupVertices[Group],MATCH(Edges[[#This Row],[Vertex 1]],GroupVertices[Vertex],0)),1,1,"")</f>
        <v>1</v>
      </c>
      <c r="W150" s="79" t="str">
        <f>REPLACE(INDEX(GroupVertices[Group],MATCH(Edges[[#This Row],[Vertex 2]],GroupVertices[Vertex],0)),1,1,"")</f>
        <v>1</v>
      </c>
      <c r="X150" s="48">
        <v>1</v>
      </c>
      <c r="Y150" s="49">
        <v>7.142857142857143</v>
      </c>
      <c r="Z150" s="48">
        <v>0</v>
      </c>
      <c r="AA150" s="49">
        <v>0</v>
      </c>
      <c r="AB150" s="48">
        <v>0</v>
      </c>
      <c r="AC150" s="49">
        <v>0</v>
      </c>
      <c r="AD150" s="48">
        <v>13</v>
      </c>
      <c r="AE150" s="49">
        <v>92.85714285714286</v>
      </c>
      <c r="AF150" s="48">
        <v>14</v>
      </c>
    </row>
    <row r="151" spans="1:32" ht="15">
      <c r="A151" s="65" t="s">
        <v>281</v>
      </c>
      <c r="B151" s="65" t="s">
        <v>517</v>
      </c>
      <c r="C151" s="66" t="s">
        <v>3376</v>
      </c>
      <c r="D151" s="67">
        <v>10</v>
      </c>
      <c r="E151" s="68"/>
      <c r="F151" s="69">
        <v>10</v>
      </c>
      <c r="G151" s="66"/>
      <c r="H151" s="70"/>
      <c r="I151" s="71"/>
      <c r="J151" s="71"/>
      <c r="K151" s="34" t="s">
        <v>65</v>
      </c>
      <c r="L151" s="78">
        <v>151</v>
      </c>
      <c r="M151" s="78"/>
      <c r="N151" s="73"/>
      <c r="O151" s="80">
        <v>0</v>
      </c>
      <c r="P151" s="80">
        <v>0</v>
      </c>
      <c r="Q151" s="82">
        <v>41202.76672453704</v>
      </c>
      <c r="R151" s="80" t="s">
        <v>684</v>
      </c>
      <c r="S151" s="80">
        <v>0</v>
      </c>
      <c r="T151" s="80"/>
      <c r="U151">
        <v>12</v>
      </c>
      <c r="V151" s="79" t="str">
        <f>REPLACE(INDEX(GroupVertices[Group],MATCH(Edges[[#This Row],[Vertex 1]],GroupVertices[Vertex],0)),1,1,"")</f>
        <v>1</v>
      </c>
      <c r="W151" s="79" t="str">
        <f>REPLACE(INDEX(GroupVertices[Group],MATCH(Edges[[#This Row],[Vertex 2]],GroupVertices[Vertex],0)),1,1,"")</f>
        <v>1</v>
      </c>
      <c r="X151" s="48">
        <v>0</v>
      </c>
      <c r="Y151" s="49">
        <v>0</v>
      </c>
      <c r="Z151" s="48">
        <v>0</v>
      </c>
      <c r="AA151" s="49">
        <v>0</v>
      </c>
      <c r="AB151" s="48">
        <v>0</v>
      </c>
      <c r="AC151" s="49">
        <v>0</v>
      </c>
      <c r="AD151" s="48">
        <v>32</v>
      </c>
      <c r="AE151" s="49">
        <v>100</v>
      </c>
      <c r="AF151" s="48">
        <v>32</v>
      </c>
    </row>
    <row r="152" spans="1:32" ht="15">
      <c r="A152" s="65" t="s">
        <v>281</v>
      </c>
      <c r="B152" s="65" t="s">
        <v>517</v>
      </c>
      <c r="C152" s="66" t="s">
        <v>3376</v>
      </c>
      <c r="D152" s="67">
        <v>10</v>
      </c>
      <c r="E152" s="68"/>
      <c r="F152" s="69">
        <v>10</v>
      </c>
      <c r="G152" s="66"/>
      <c r="H152" s="70"/>
      <c r="I152" s="71"/>
      <c r="J152" s="71"/>
      <c r="K152" s="34" t="s">
        <v>65</v>
      </c>
      <c r="L152" s="78">
        <v>152</v>
      </c>
      <c r="M152" s="78"/>
      <c r="N152" s="73"/>
      <c r="O152" s="80">
        <v>0</v>
      </c>
      <c r="P152" s="80">
        <v>0</v>
      </c>
      <c r="Q152" s="82">
        <v>41202.85322916666</v>
      </c>
      <c r="R152" s="80" t="s">
        <v>685</v>
      </c>
      <c r="S152" s="80">
        <v>0</v>
      </c>
      <c r="T152" s="80"/>
      <c r="U152">
        <v>12</v>
      </c>
      <c r="V152" s="79" t="str">
        <f>REPLACE(INDEX(GroupVertices[Group],MATCH(Edges[[#This Row],[Vertex 1]],GroupVertices[Vertex],0)),1,1,"")</f>
        <v>1</v>
      </c>
      <c r="W152" s="79" t="str">
        <f>REPLACE(INDEX(GroupVertices[Group],MATCH(Edges[[#This Row],[Vertex 2]],GroupVertices[Vertex],0)),1,1,"")</f>
        <v>1</v>
      </c>
      <c r="X152" s="48">
        <v>2</v>
      </c>
      <c r="Y152" s="49">
        <v>2.2988505747126435</v>
      </c>
      <c r="Z152" s="48">
        <v>3</v>
      </c>
      <c r="AA152" s="49">
        <v>3.4482758620689653</v>
      </c>
      <c r="AB152" s="48">
        <v>0</v>
      </c>
      <c r="AC152" s="49">
        <v>0</v>
      </c>
      <c r="AD152" s="48">
        <v>82</v>
      </c>
      <c r="AE152" s="49">
        <v>94.25287356321839</v>
      </c>
      <c r="AF152" s="48">
        <v>87</v>
      </c>
    </row>
    <row r="153" spans="1:32" ht="15">
      <c r="A153" s="65" t="s">
        <v>281</v>
      </c>
      <c r="B153" s="65" t="s">
        <v>517</v>
      </c>
      <c r="C153" s="66" t="s">
        <v>3376</v>
      </c>
      <c r="D153" s="67">
        <v>10</v>
      </c>
      <c r="E153" s="68"/>
      <c r="F153" s="69">
        <v>10</v>
      </c>
      <c r="G153" s="66"/>
      <c r="H153" s="70"/>
      <c r="I153" s="71"/>
      <c r="J153" s="71"/>
      <c r="K153" s="34" t="s">
        <v>65</v>
      </c>
      <c r="L153" s="78">
        <v>153</v>
      </c>
      <c r="M153" s="78"/>
      <c r="N153" s="73"/>
      <c r="O153" s="80">
        <v>0</v>
      </c>
      <c r="P153" s="80">
        <v>0</v>
      </c>
      <c r="Q153" s="82">
        <v>41202.96905092592</v>
      </c>
      <c r="R153" s="80" t="s">
        <v>686</v>
      </c>
      <c r="S153" s="80">
        <v>0</v>
      </c>
      <c r="T153" s="80"/>
      <c r="U153">
        <v>12</v>
      </c>
      <c r="V153" s="79" t="str">
        <f>REPLACE(INDEX(GroupVertices[Group],MATCH(Edges[[#This Row],[Vertex 1]],GroupVertices[Vertex],0)),1,1,"")</f>
        <v>1</v>
      </c>
      <c r="W153" s="79" t="str">
        <f>REPLACE(INDEX(GroupVertices[Group],MATCH(Edges[[#This Row],[Vertex 2]],GroupVertices[Vertex],0)),1,1,"")</f>
        <v>1</v>
      </c>
      <c r="X153" s="48">
        <v>1</v>
      </c>
      <c r="Y153" s="49">
        <v>2.0833333333333335</v>
      </c>
      <c r="Z153" s="48">
        <v>3</v>
      </c>
      <c r="AA153" s="49">
        <v>6.25</v>
      </c>
      <c r="AB153" s="48">
        <v>0</v>
      </c>
      <c r="AC153" s="49">
        <v>0</v>
      </c>
      <c r="AD153" s="48">
        <v>44</v>
      </c>
      <c r="AE153" s="49">
        <v>91.66666666666667</v>
      </c>
      <c r="AF153" s="48">
        <v>48</v>
      </c>
    </row>
    <row r="154" spans="1:32" ht="15">
      <c r="A154" s="65" t="s">
        <v>281</v>
      </c>
      <c r="B154" s="65" t="s">
        <v>517</v>
      </c>
      <c r="C154" s="66" t="s">
        <v>3376</v>
      </c>
      <c r="D154" s="67">
        <v>10</v>
      </c>
      <c r="E154" s="68"/>
      <c r="F154" s="69">
        <v>10</v>
      </c>
      <c r="G154" s="66"/>
      <c r="H154" s="70"/>
      <c r="I154" s="71"/>
      <c r="J154" s="71"/>
      <c r="K154" s="34" t="s">
        <v>65</v>
      </c>
      <c r="L154" s="78">
        <v>154</v>
      </c>
      <c r="M154" s="78"/>
      <c r="N154" s="73"/>
      <c r="O154" s="80">
        <v>0</v>
      </c>
      <c r="P154" s="80">
        <v>0</v>
      </c>
      <c r="Q154" s="82">
        <v>41203.01615740741</v>
      </c>
      <c r="R154" s="80" t="s">
        <v>687</v>
      </c>
      <c r="S154" s="80">
        <v>0</v>
      </c>
      <c r="T154" s="80"/>
      <c r="U154">
        <v>12</v>
      </c>
      <c r="V154" s="79" t="str">
        <f>REPLACE(INDEX(GroupVertices[Group],MATCH(Edges[[#This Row],[Vertex 1]],GroupVertices[Vertex],0)),1,1,"")</f>
        <v>1</v>
      </c>
      <c r="W154" s="79" t="str">
        <f>REPLACE(INDEX(GroupVertices[Group],MATCH(Edges[[#This Row],[Vertex 2]],GroupVertices[Vertex],0)),1,1,"")</f>
        <v>1</v>
      </c>
      <c r="X154" s="48">
        <v>3</v>
      </c>
      <c r="Y154" s="49">
        <v>10.344827586206897</v>
      </c>
      <c r="Z154" s="48">
        <v>0</v>
      </c>
      <c r="AA154" s="49">
        <v>0</v>
      </c>
      <c r="AB154" s="48">
        <v>0</v>
      </c>
      <c r="AC154" s="49">
        <v>0</v>
      </c>
      <c r="AD154" s="48">
        <v>26</v>
      </c>
      <c r="AE154" s="49">
        <v>89.65517241379311</v>
      </c>
      <c r="AF154" s="48">
        <v>29</v>
      </c>
    </row>
    <row r="155" spans="1:32" ht="15">
      <c r="A155" s="65" t="s">
        <v>281</v>
      </c>
      <c r="B155" s="65" t="s">
        <v>517</v>
      </c>
      <c r="C155" s="66" t="s">
        <v>3376</v>
      </c>
      <c r="D155" s="67">
        <v>10</v>
      </c>
      <c r="E155" s="68"/>
      <c r="F155" s="69">
        <v>10</v>
      </c>
      <c r="G155" s="66"/>
      <c r="H155" s="70"/>
      <c r="I155" s="71"/>
      <c r="J155" s="71"/>
      <c r="K155" s="34" t="s">
        <v>65</v>
      </c>
      <c r="L155" s="78">
        <v>155</v>
      </c>
      <c r="M155" s="78"/>
      <c r="N155" s="73"/>
      <c r="O155" s="80">
        <v>0</v>
      </c>
      <c r="P155" s="80">
        <v>0</v>
      </c>
      <c r="Q155" s="82">
        <v>41203.02789351852</v>
      </c>
      <c r="R155" s="80" t="s">
        <v>688</v>
      </c>
      <c r="S155" s="80">
        <v>0</v>
      </c>
      <c r="T155" s="80"/>
      <c r="U155">
        <v>12</v>
      </c>
      <c r="V155" s="79" t="str">
        <f>REPLACE(INDEX(GroupVertices[Group],MATCH(Edges[[#This Row],[Vertex 1]],GroupVertices[Vertex],0)),1,1,"")</f>
        <v>1</v>
      </c>
      <c r="W155" s="79" t="str">
        <f>REPLACE(INDEX(GroupVertices[Group],MATCH(Edges[[#This Row],[Vertex 2]],GroupVertices[Vertex],0)),1,1,"")</f>
        <v>1</v>
      </c>
      <c r="X155" s="48">
        <v>1</v>
      </c>
      <c r="Y155" s="49">
        <v>2.380952380952381</v>
      </c>
      <c r="Z155" s="48">
        <v>0</v>
      </c>
      <c r="AA155" s="49">
        <v>0</v>
      </c>
      <c r="AB155" s="48">
        <v>0</v>
      </c>
      <c r="AC155" s="49">
        <v>0</v>
      </c>
      <c r="AD155" s="48">
        <v>41</v>
      </c>
      <c r="AE155" s="49">
        <v>97.61904761904762</v>
      </c>
      <c r="AF155" s="48">
        <v>42</v>
      </c>
    </row>
    <row r="156" spans="1:32" ht="15">
      <c r="A156" s="65" t="s">
        <v>281</v>
      </c>
      <c r="B156" s="65" t="s">
        <v>517</v>
      </c>
      <c r="C156" s="66" t="s">
        <v>3376</v>
      </c>
      <c r="D156" s="67">
        <v>10</v>
      </c>
      <c r="E156" s="68"/>
      <c r="F156" s="69">
        <v>10</v>
      </c>
      <c r="G156" s="66"/>
      <c r="H156" s="70"/>
      <c r="I156" s="71"/>
      <c r="J156" s="71"/>
      <c r="K156" s="34" t="s">
        <v>65</v>
      </c>
      <c r="L156" s="78">
        <v>156</v>
      </c>
      <c r="M156" s="78"/>
      <c r="N156" s="73"/>
      <c r="O156" s="80">
        <v>0</v>
      </c>
      <c r="P156" s="80">
        <v>0</v>
      </c>
      <c r="Q156" s="82">
        <v>41203.032638888886</v>
      </c>
      <c r="R156" s="80" t="s">
        <v>689</v>
      </c>
      <c r="S156" s="80">
        <v>0</v>
      </c>
      <c r="T156" s="80"/>
      <c r="U156">
        <v>12</v>
      </c>
      <c r="V156" s="79" t="str">
        <f>REPLACE(INDEX(GroupVertices[Group],MATCH(Edges[[#This Row],[Vertex 1]],GroupVertices[Vertex],0)),1,1,"")</f>
        <v>1</v>
      </c>
      <c r="W156" s="79" t="str">
        <f>REPLACE(INDEX(GroupVertices[Group],MATCH(Edges[[#This Row],[Vertex 2]],GroupVertices[Vertex],0)),1,1,"")</f>
        <v>1</v>
      </c>
      <c r="X156" s="48">
        <v>1</v>
      </c>
      <c r="Y156" s="49">
        <v>2.4390243902439024</v>
      </c>
      <c r="Z156" s="48">
        <v>1</v>
      </c>
      <c r="AA156" s="49">
        <v>2.4390243902439024</v>
      </c>
      <c r="AB156" s="48">
        <v>0</v>
      </c>
      <c r="AC156" s="49">
        <v>0</v>
      </c>
      <c r="AD156" s="48">
        <v>39</v>
      </c>
      <c r="AE156" s="49">
        <v>95.1219512195122</v>
      </c>
      <c r="AF156" s="48">
        <v>41</v>
      </c>
    </row>
    <row r="157" spans="1:32" ht="15">
      <c r="A157" s="65" t="s">
        <v>282</v>
      </c>
      <c r="B157" s="65" t="s">
        <v>517</v>
      </c>
      <c r="C157" s="66" t="s">
        <v>3372</v>
      </c>
      <c r="D157" s="67">
        <v>3</v>
      </c>
      <c r="E157" s="68"/>
      <c r="F157" s="69">
        <v>50</v>
      </c>
      <c r="G157" s="66"/>
      <c r="H157" s="70"/>
      <c r="I157" s="71"/>
      <c r="J157" s="71"/>
      <c r="K157" s="34" t="s">
        <v>65</v>
      </c>
      <c r="L157" s="78">
        <v>157</v>
      </c>
      <c r="M157" s="78"/>
      <c r="N157" s="73"/>
      <c r="O157" s="80">
        <v>0</v>
      </c>
      <c r="P157" s="80">
        <v>0</v>
      </c>
      <c r="Q157" s="82">
        <v>41203.04837962963</v>
      </c>
      <c r="R157" s="80" t="s">
        <v>690</v>
      </c>
      <c r="S157" s="80">
        <v>0</v>
      </c>
      <c r="T157" s="80"/>
      <c r="U157">
        <v>1</v>
      </c>
      <c r="V157" s="79" t="str">
        <f>REPLACE(INDEX(GroupVertices[Group],MATCH(Edges[[#This Row],[Vertex 1]],GroupVertices[Vertex],0)),1,1,"")</f>
        <v>1</v>
      </c>
      <c r="W157" s="79" t="str">
        <f>REPLACE(INDEX(GroupVertices[Group],MATCH(Edges[[#This Row],[Vertex 2]],GroupVertices[Vertex],0)),1,1,"")</f>
        <v>1</v>
      </c>
      <c r="X157" s="48">
        <v>1</v>
      </c>
      <c r="Y157" s="49">
        <v>3.3333333333333335</v>
      </c>
      <c r="Z157" s="48">
        <v>1</v>
      </c>
      <c r="AA157" s="49">
        <v>3.3333333333333335</v>
      </c>
      <c r="AB157" s="48">
        <v>0</v>
      </c>
      <c r="AC157" s="49">
        <v>0</v>
      </c>
      <c r="AD157" s="48">
        <v>28</v>
      </c>
      <c r="AE157" s="49">
        <v>93.33333333333333</v>
      </c>
      <c r="AF157" s="48">
        <v>30</v>
      </c>
    </row>
    <row r="158" spans="1:32" ht="15">
      <c r="A158" s="65" t="s">
        <v>283</v>
      </c>
      <c r="B158" s="65" t="s">
        <v>517</v>
      </c>
      <c r="C158" s="66" t="s">
        <v>3372</v>
      </c>
      <c r="D158" s="67">
        <v>3</v>
      </c>
      <c r="E158" s="68"/>
      <c r="F158" s="69">
        <v>50</v>
      </c>
      <c r="G158" s="66"/>
      <c r="H158" s="70"/>
      <c r="I158" s="71"/>
      <c r="J158" s="71"/>
      <c r="K158" s="34" t="s">
        <v>65</v>
      </c>
      <c r="L158" s="78">
        <v>158</v>
      </c>
      <c r="M158" s="78"/>
      <c r="N158" s="73"/>
      <c r="O158" s="80">
        <v>0</v>
      </c>
      <c r="P158" s="80">
        <v>0</v>
      </c>
      <c r="Q158" s="82">
        <v>41203.05902777778</v>
      </c>
      <c r="R158" s="80" t="s">
        <v>691</v>
      </c>
      <c r="S158" s="80">
        <v>0</v>
      </c>
      <c r="T158" s="80"/>
      <c r="U158">
        <v>1</v>
      </c>
      <c r="V158" s="79" t="str">
        <f>REPLACE(INDEX(GroupVertices[Group],MATCH(Edges[[#This Row],[Vertex 1]],GroupVertices[Vertex],0)),1,1,"")</f>
        <v>1</v>
      </c>
      <c r="W158" s="79" t="str">
        <f>REPLACE(INDEX(GroupVertices[Group],MATCH(Edges[[#This Row],[Vertex 2]],GroupVertices[Vertex],0)),1,1,"")</f>
        <v>1</v>
      </c>
      <c r="X158" s="48">
        <v>0</v>
      </c>
      <c r="Y158" s="49">
        <v>0</v>
      </c>
      <c r="Z158" s="48">
        <v>0</v>
      </c>
      <c r="AA158" s="49">
        <v>0</v>
      </c>
      <c r="AB158" s="48">
        <v>0</v>
      </c>
      <c r="AC158" s="49">
        <v>0</v>
      </c>
      <c r="AD158" s="48">
        <v>3</v>
      </c>
      <c r="AE158" s="49">
        <v>100</v>
      </c>
      <c r="AF158" s="48">
        <v>3</v>
      </c>
    </row>
    <row r="159" spans="1:32" ht="15">
      <c r="A159" s="65" t="s">
        <v>284</v>
      </c>
      <c r="B159" s="65" t="s">
        <v>517</v>
      </c>
      <c r="C159" s="66" t="s">
        <v>3372</v>
      </c>
      <c r="D159" s="67">
        <v>3</v>
      </c>
      <c r="E159" s="68"/>
      <c r="F159" s="69">
        <v>50</v>
      </c>
      <c r="G159" s="66"/>
      <c r="H159" s="70"/>
      <c r="I159" s="71"/>
      <c r="J159" s="71"/>
      <c r="K159" s="34" t="s">
        <v>65</v>
      </c>
      <c r="L159" s="78">
        <v>159</v>
      </c>
      <c r="M159" s="78"/>
      <c r="N159" s="73"/>
      <c r="O159" s="80">
        <v>0</v>
      </c>
      <c r="P159" s="80">
        <v>0</v>
      </c>
      <c r="Q159" s="82">
        <v>41203.05908564815</v>
      </c>
      <c r="R159" s="80" t="s">
        <v>692</v>
      </c>
      <c r="S159" s="80">
        <v>0</v>
      </c>
      <c r="T159" s="80"/>
      <c r="U159">
        <v>1</v>
      </c>
      <c r="V159" s="79" t="str">
        <f>REPLACE(INDEX(GroupVertices[Group],MATCH(Edges[[#This Row],[Vertex 1]],GroupVertices[Vertex],0)),1,1,"")</f>
        <v>1</v>
      </c>
      <c r="W159" s="79" t="str">
        <f>REPLACE(INDEX(GroupVertices[Group],MATCH(Edges[[#This Row],[Vertex 2]],GroupVertices[Vertex],0)),1,1,"")</f>
        <v>1</v>
      </c>
      <c r="X159" s="48">
        <v>0</v>
      </c>
      <c r="Y159" s="49">
        <v>0</v>
      </c>
      <c r="Z159" s="48">
        <v>0</v>
      </c>
      <c r="AA159" s="49">
        <v>0</v>
      </c>
      <c r="AB159" s="48">
        <v>0</v>
      </c>
      <c r="AC159" s="49">
        <v>0</v>
      </c>
      <c r="AD159" s="48">
        <v>7</v>
      </c>
      <c r="AE159" s="49">
        <v>100</v>
      </c>
      <c r="AF159" s="48">
        <v>7</v>
      </c>
    </row>
    <row r="160" spans="1:32" ht="15">
      <c r="A160" s="65" t="s">
        <v>285</v>
      </c>
      <c r="B160" s="65" t="s">
        <v>517</v>
      </c>
      <c r="C160" s="66" t="s">
        <v>3372</v>
      </c>
      <c r="D160" s="67">
        <v>3</v>
      </c>
      <c r="E160" s="68"/>
      <c r="F160" s="69">
        <v>50</v>
      </c>
      <c r="G160" s="66"/>
      <c r="H160" s="70"/>
      <c r="I160" s="71"/>
      <c r="J160" s="71"/>
      <c r="K160" s="34" t="s">
        <v>65</v>
      </c>
      <c r="L160" s="78">
        <v>160</v>
      </c>
      <c r="M160" s="78"/>
      <c r="N160" s="73"/>
      <c r="O160" s="80">
        <v>0</v>
      </c>
      <c r="P160" s="80">
        <v>0</v>
      </c>
      <c r="Q160" s="82">
        <v>41203.074328703704</v>
      </c>
      <c r="R160" s="80" t="s">
        <v>693</v>
      </c>
      <c r="S160" s="80">
        <v>0</v>
      </c>
      <c r="T160" s="80"/>
      <c r="U160">
        <v>1</v>
      </c>
      <c r="V160" s="79" t="str">
        <f>REPLACE(INDEX(GroupVertices[Group],MATCH(Edges[[#This Row],[Vertex 1]],GroupVertices[Vertex],0)),1,1,"")</f>
        <v>1</v>
      </c>
      <c r="W160" s="79" t="str">
        <f>REPLACE(INDEX(GroupVertices[Group],MATCH(Edges[[#This Row],[Vertex 2]],GroupVertices[Vertex],0)),1,1,"")</f>
        <v>1</v>
      </c>
      <c r="X160" s="48">
        <v>1</v>
      </c>
      <c r="Y160" s="49">
        <v>12.5</v>
      </c>
      <c r="Z160" s="48">
        <v>0</v>
      </c>
      <c r="AA160" s="49">
        <v>0</v>
      </c>
      <c r="AB160" s="48">
        <v>0</v>
      </c>
      <c r="AC160" s="49">
        <v>0</v>
      </c>
      <c r="AD160" s="48">
        <v>7</v>
      </c>
      <c r="AE160" s="49">
        <v>87.5</v>
      </c>
      <c r="AF160" s="48">
        <v>8</v>
      </c>
    </row>
    <row r="161" spans="1:32" ht="15">
      <c r="A161" s="65" t="s">
        <v>286</v>
      </c>
      <c r="B161" s="65" t="s">
        <v>517</v>
      </c>
      <c r="C161" s="66" t="s">
        <v>3374</v>
      </c>
      <c r="D161" s="67">
        <v>4.2727272727272725</v>
      </c>
      <c r="E161" s="68"/>
      <c r="F161" s="69">
        <v>42.72727272727273</v>
      </c>
      <c r="G161" s="66"/>
      <c r="H161" s="70"/>
      <c r="I161" s="71"/>
      <c r="J161" s="71"/>
      <c r="K161" s="34" t="s">
        <v>65</v>
      </c>
      <c r="L161" s="78">
        <v>161</v>
      </c>
      <c r="M161" s="78"/>
      <c r="N161" s="73"/>
      <c r="O161" s="80">
        <v>0</v>
      </c>
      <c r="P161" s="80">
        <v>0</v>
      </c>
      <c r="Q161" s="82">
        <v>41202.80537037037</v>
      </c>
      <c r="R161" s="80" t="s">
        <v>694</v>
      </c>
      <c r="S161" s="80">
        <v>0</v>
      </c>
      <c r="T161" s="80"/>
      <c r="U161">
        <v>3</v>
      </c>
      <c r="V161" s="79" t="str">
        <f>REPLACE(INDEX(GroupVertices[Group],MATCH(Edges[[#This Row],[Vertex 1]],GroupVertices[Vertex],0)),1,1,"")</f>
        <v>1</v>
      </c>
      <c r="W161" s="79" t="str">
        <f>REPLACE(INDEX(GroupVertices[Group],MATCH(Edges[[#This Row],[Vertex 2]],GroupVertices[Vertex],0)),1,1,"")</f>
        <v>1</v>
      </c>
      <c r="X161" s="48">
        <v>1</v>
      </c>
      <c r="Y161" s="49">
        <v>2.127659574468085</v>
      </c>
      <c r="Z161" s="48">
        <v>0</v>
      </c>
      <c r="AA161" s="49">
        <v>0</v>
      </c>
      <c r="AB161" s="48">
        <v>0</v>
      </c>
      <c r="AC161" s="49">
        <v>0</v>
      </c>
      <c r="AD161" s="48">
        <v>46</v>
      </c>
      <c r="AE161" s="49">
        <v>97.87234042553192</v>
      </c>
      <c r="AF161" s="48">
        <v>47</v>
      </c>
    </row>
    <row r="162" spans="1:32" ht="15">
      <c r="A162" s="65" t="s">
        <v>286</v>
      </c>
      <c r="B162" s="65" t="s">
        <v>517</v>
      </c>
      <c r="C162" s="66" t="s">
        <v>3374</v>
      </c>
      <c r="D162" s="67">
        <v>4.2727272727272725</v>
      </c>
      <c r="E162" s="68"/>
      <c r="F162" s="69">
        <v>42.72727272727273</v>
      </c>
      <c r="G162" s="66"/>
      <c r="H162" s="70"/>
      <c r="I162" s="71"/>
      <c r="J162" s="71"/>
      <c r="K162" s="34" t="s">
        <v>65</v>
      </c>
      <c r="L162" s="78">
        <v>162</v>
      </c>
      <c r="M162" s="78"/>
      <c r="N162" s="73"/>
      <c r="O162" s="80">
        <v>0</v>
      </c>
      <c r="P162" s="80">
        <v>0</v>
      </c>
      <c r="Q162" s="82">
        <v>41203.077685185184</v>
      </c>
      <c r="R162" s="80" t="s">
        <v>695</v>
      </c>
      <c r="S162" s="80">
        <v>0</v>
      </c>
      <c r="T162" s="80"/>
      <c r="U162">
        <v>3</v>
      </c>
      <c r="V162" s="79" t="str">
        <f>REPLACE(INDEX(GroupVertices[Group],MATCH(Edges[[#This Row],[Vertex 1]],GroupVertices[Vertex],0)),1,1,"")</f>
        <v>1</v>
      </c>
      <c r="W162" s="79" t="str">
        <f>REPLACE(INDEX(GroupVertices[Group],MATCH(Edges[[#This Row],[Vertex 2]],GroupVertices[Vertex],0)),1,1,"")</f>
        <v>1</v>
      </c>
      <c r="X162" s="48">
        <v>1</v>
      </c>
      <c r="Y162" s="49">
        <v>2.380952380952381</v>
      </c>
      <c r="Z162" s="48">
        <v>3</v>
      </c>
      <c r="AA162" s="49">
        <v>7.142857142857143</v>
      </c>
      <c r="AB162" s="48">
        <v>0</v>
      </c>
      <c r="AC162" s="49">
        <v>0</v>
      </c>
      <c r="AD162" s="48">
        <v>38</v>
      </c>
      <c r="AE162" s="49">
        <v>90.47619047619048</v>
      </c>
      <c r="AF162" s="48">
        <v>42</v>
      </c>
    </row>
    <row r="163" spans="1:32" ht="15">
      <c r="A163" s="65" t="s">
        <v>286</v>
      </c>
      <c r="B163" s="65" t="s">
        <v>517</v>
      </c>
      <c r="C163" s="66" t="s">
        <v>3374</v>
      </c>
      <c r="D163" s="67">
        <v>4.2727272727272725</v>
      </c>
      <c r="E163" s="68"/>
      <c r="F163" s="69">
        <v>42.72727272727273</v>
      </c>
      <c r="G163" s="66"/>
      <c r="H163" s="70"/>
      <c r="I163" s="71"/>
      <c r="J163" s="71"/>
      <c r="K163" s="34" t="s">
        <v>65</v>
      </c>
      <c r="L163" s="78">
        <v>163</v>
      </c>
      <c r="M163" s="78"/>
      <c r="N163" s="73"/>
      <c r="O163" s="80">
        <v>0</v>
      </c>
      <c r="P163" s="80">
        <v>0</v>
      </c>
      <c r="Q163" s="82">
        <v>41203.09011574074</v>
      </c>
      <c r="R163" s="80" t="s">
        <v>696</v>
      </c>
      <c r="S163" s="80">
        <v>0</v>
      </c>
      <c r="T163" s="80"/>
      <c r="U163">
        <v>3</v>
      </c>
      <c r="V163" s="79" t="str">
        <f>REPLACE(INDEX(GroupVertices[Group],MATCH(Edges[[#This Row],[Vertex 1]],GroupVertices[Vertex],0)),1,1,"")</f>
        <v>1</v>
      </c>
      <c r="W163" s="79" t="str">
        <f>REPLACE(INDEX(GroupVertices[Group],MATCH(Edges[[#This Row],[Vertex 2]],GroupVertices[Vertex],0)),1,1,"")</f>
        <v>1</v>
      </c>
      <c r="X163" s="48">
        <v>2</v>
      </c>
      <c r="Y163" s="49">
        <v>2.816901408450704</v>
      </c>
      <c r="Z163" s="48">
        <v>2</v>
      </c>
      <c r="AA163" s="49">
        <v>2.816901408450704</v>
      </c>
      <c r="AB163" s="48">
        <v>0</v>
      </c>
      <c r="AC163" s="49">
        <v>0</v>
      </c>
      <c r="AD163" s="48">
        <v>67</v>
      </c>
      <c r="AE163" s="49">
        <v>94.36619718309859</v>
      </c>
      <c r="AF163" s="48">
        <v>71</v>
      </c>
    </row>
    <row r="164" spans="1:32" ht="15">
      <c r="A164" s="65" t="s">
        <v>287</v>
      </c>
      <c r="B164" s="65" t="s">
        <v>517</v>
      </c>
      <c r="C164" s="66" t="s">
        <v>3372</v>
      </c>
      <c r="D164" s="67">
        <v>3</v>
      </c>
      <c r="E164" s="68"/>
      <c r="F164" s="69">
        <v>50</v>
      </c>
      <c r="G164" s="66"/>
      <c r="H164" s="70"/>
      <c r="I164" s="71"/>
      <c r="J164" s="71"/>
      <c r="K164" s="34" t="s">
        <v>65</v>
      </c>
      <c r="L164" s="78">
        <v>164</v>
      </c>
      <c r="M164" s="78"/>
      <c r="N164" s="73"/>
      <c r="O164" s="80">
        <v>0</v>
      </c>
      <c r="P164" s="80">
        <v>0</v>
      </c>
      <c r="Q164" s="82">
        <v>41203.136030092595</v>
      </c>
      <c r="R164" s="80" t="s">
        <v>697</v>
      </c>
      <c r="S164" s="80">
        <v>0</v>
      </c>
      <c r="T164" s="80"/>
      <c r="U164">
        <v>1</v>
      </c>
      <c r="V164" s="79" t="str">
        <f>REPLACE(INDEX(GroupVertices[Group],MATCH(Edges[[#This Row],[Vertex 1]],GroupVertices[Vertex],0)),1,1,"")</f>
        <v>1</v>
      </c>
      <c r="W164" s="79" t="str">
        <f>REPLACE(INDEX(GroupVertices[Group],MATCH(Edges[[#This Row],[Vertex 2]],GroupVertices[Vertex],0)),1,1,"")</f>
        <v>1</v>
      </c>
      <c r="X164" s="48">
        <v>1</v>
      </c>
      <c r="Y164" s="49">
        <v>5</v>
      </c>
      <c r="Z164" s="48">
        <v>2</v>
      </c>
      <c r="AA164" s="49">
        <v>10</v>
      </c>
      <c r="AB164" s="48">
        <v>0</v>
      </c>
      <c r="AC164" s="49">
        <v>0</v>
      </c>
      <c r="AD164" s="48">
        <v>17</v>
      </c>
      <c r="AE164" s="49">
        <v>85</v>
      </c>
      <c r="AF164" s="48">
        <v>20</v>
      </c>
    </row>
    <row r="165" spans="1:32" ht="15">
      <c r="A165" s="65" t="s">
        <v>288</v>
      </c>
      <c r="B165" s="65" t="s">
        <v>517</v>
      </c>
      <c r="C165" s="66" t="s">
        <v>3372</v>
      </c>
      <c r="D165" s="67">
        <v>3</v>
      </c>
      <c r="E165" s="68"/>
      <c r="F165" s="69">
        <v>50</v>
      </c>
      <c r="G165" s="66"/>
      <c r="H165" s="70"/>
      <c r="I165" s="71"/>
      <c r="J165" s="71"/>
      <c r="K165" s="34" t="s">
        <v>65</v>
      </c>
      <c r="L165" s="78">
        <v>165</v>
      </c>
      <c r="M165" s="78"/>
      <c r="N165" s="73"/>
      <c r="O165" s="80">
        <v>0</v>
      </c>
      <c r="P165" s="80">
        <v>0</v>
      </c>
      <c r="Q165" s="82">
        <v>41203.220555555556</v>
      </c>
      <c r="R165" s="80" t="s">
        <v>698</v>
      </c>
      <c r="S165" s="80">
        <v>0</v>
      </c>
      <c r="T165" s="80"/>
      <c r="U165">
        <v>1</v>
      </c>
      <c r="V165" s="79" t="str">
        <f>REPLACE(INDEX(GroupVertices[Group],MATCH(Edges[[#This Row],[Vertex 1]],GroupVertices[Vertex],0)),1,1,"")</f>
        <v>1</v>
      </c>
      <c r="W165" s="79" t="str">
        <f>REPLACE(INDEX(GroupVertices[Group],MATCH(Edges[[#This Row],[Vertex 2]],GroupVertices[Vertex],0)),1,1,"")</f>
        <v>1</v>
      </c>
      <c r="X165" s="48">
        <v>0</v>
      </c>
      <c r="Y165" s="49">
        <v>0</v>
      </c>
      <c r="Z165" s="48">
        <v>0</v>
      </c>
      <c r="AA165" s="49">
        <v>0</v>
      </c>
      <c r="AB165" s="48">
        <v>0</v>
      </c>
      <c r="AC165" s="49">
        <v>0</v>
      </c>
      <c r="AD165" s="48">
        <v>12</v>
      </c>
      <c r="AE165" s="49">
        <v>100</v>
      </c>
      <c r="AF165" s="48">
        <v>12</v>
      </c>
    </row>
    <row r="166" spans="1:32" ht="15">
      <c r="A166" s="65" t="s">
        <v>289</v>
      </c>
      <c r="B166" s="65" t="s">
        <v>517</v>
      </c>
      <c r="C166" s="66" t="s">
        <v>3372</v>
      </c>
      <c r="D166" s="67">
        <v>3</v>
      </c>
      <c r="E166" s="68"/>
      <c r="F166" s="69">
        <v>50</v>
      </c>
      <c r="G166" s="66"/>
      <c r="H166" s="70"/>
      <c r="I166" s="71"/>
      <c r="J166" s="71"/>
      <c r="K166" s="34" t="s">
        <v>65</v>
      </c>
      <c r="L166" s="78">
        <v>166</v>
      </c>
      <c r="M166" s="78"/>
      <c r="N166" s="73"/>
      <c r="O166" s="80">
        <v>0</v>
      </c>
      <c r="P166" s="80">
        <v>0</v>
      </c>
      <c r="Q166" s="82">
        <v>41203.232407407406</v>
      </c>
      <c r="R166" s="80" t="s">
        <v>699</v>
      </c>
      <c r="S166" s="80">
        <v>0</v>
      </c>
      <c r="T166" s="80"/>
      <c r="U166">
        <v>1</v>
      </c>
      <c r="V166" s="79" t="str">
        <f>REPLACE(INDEX(GroupVertices[Group],MATCH(Edges[[#This Row],[Vertex 1]],GroupVertices[Vertex],0)),1,1,"")</f>
        <v>1</v>
      </c>
      <c r="W166" s="79" t="str">
        <f>REPLACE(INDEX(GroupVertices[Group],MATCH(Edges[[#This Row],[Vertex 2]],GroupVertices[Vertex],0)),1,1,"")</f>
        <v>1</v>
      </c>
      <c r="X166" s="48">
        <v>1</v>
      </c>
      <c r="Y166" s="49">
        <v>16.666666666666668</v>
      </c>
      <c r="Z166" s="48">
        <v>0</v>
      </c>
      <c r="AA166" s="49">
        <v>0</v>
      </c>
      <c r="AB166" s="48">
        <v>0</v>
      </c>
      <c r="AC166" s="49">
        <v>0</v>
      </c>
      <c r="AD166" s="48">
        <v>5</v>
      </c>
      <c r="AE166" s="49">
        <v>83.33333333333333</v>
      </c>
      <c r="AF166" s="48">
        <v>6</v>
      </c>
    </row>
    <row r="167" spans="1:32" ht="15">
      <c r="A167" s="65" t="s">
        <v>290</v>
      </c>
      <c r="B167" s="65" t="s">
        <v>517</v>
      </c>
      <c r="C167" s="66" t="s">
        <v>3373</v>
      </c>
      <c r="D167" s="67">
        <v>3.6363636363636362</v>
      </c>
      <c r="E167" s="68"/>
      <c r="F167" s="69">
        <v>46.36363636363637</v>
      </c>
      <c r="G167" s="66"/>
      <c r="H167" s="70"/>
      <c r="I167" s="71"/>
      <c r="J167" s="71"/>
      <c r="K167" s="34" t="s">
        <v>65</v>
      </c>
      <c r="L167" s="78">
        <v>167</v>
      </c>
      <c r="M167" s="78"/>
      <c r="N167" s="73"/>
      <c r="O167" s="80">
        <v>0</v>
      </c>
      <c r="P167" s="80">
        <v>0</v>
      </c>
      <c r="Q167" s="82">
        <v>41202.55137731481</v>
      </c>
      <c r="R167" s="80" t="s">
        <v>700</v>
      </c>
      <c r="S167" s="80">
        <v>0</v>
      </c>
      <c r="T167" s="80"/>
      <c r="U167">
        <v>2</v>
      </c>
      <c r="V167" s="79" t="str">
        <f>REPLACE(INDEX(GroupVertices[Group],MATCH(Edges[[#This Row],[Vertex 1]],GroupVertices[Vertex],0)),1,1,"")</f>
        <v>1</v>
      </c>
      <c r="W167" s="79" t="str">
        <f>REPLACE(INDEX(GroupVertices[Group],MATCH(Edges[[#This Row],[Vertex 2]],GroupVertices[Vertex],0)),1,1,"")</f>
        <v>1</v>
      </c>
      <c r="X167" s="48">
        <v>3</v>
      </c>
      <c r="Y167" s="49">
        <v>6.382978723404255</v>
      </c>
      <c r="Z167" s="48">
        <v>0</v>
      </c>
      <c r="AA167" s="49">
        <v>0</v>
      </c>
      <c r="AB167" s="48">
        <v>0</v>
      </c>
      <c r="AC167" s="49">
        <v>0</v>
      </c>
      <c r="AD167" s="48">
        <v>44</v>
      </c>
      <c r="AE167" s="49">
        <v>93.61702127659575</v>
      </c>
      <c r="AF167" s="48">
        <v>47</v>
      </c>
    </row>
    <row r="168" spans="1:32" ht="15">
      <c r="A168" s="65" t="s">
        <v>290</v>
      </c>
      <c r="B168" s="65" t="s">
        <v>517</v>
      </c>
      <c r="C168" s="66" t="s">
        <v>3373</v>
      </c>
      <c r="D168" s="67">
        <v>3.6363636363636362</v>
      </c>
      <c r="E168" s="68"/>
      <c r="F168" s="69">
        <v>46.36363636363637</v>
      </c>
      <c r="G168" s="66"/>
      <c r="H168" s="70"/>
      <c r="I168" s="71"/>
      <c r="J168" s="71"/>
      <c r="K168" s="34" t="s">
        <v>65</v>
      </c>
      <c r="L168" s="78">
        <v>168</v>
      </c>
      <c r="M168" s="78"/>
      <c r="N168" s="73"/>
      <c r="O168" s="80">
        <v>0</v>
      </c>
      <c r="P168" s="80">
        <v>0</v>
      </c>
      <c r="Q168" s="82">
        <v>41203.25105324074</v>
      </c>
      <c r="R168" s="80" t="s">
        <v>701</v>
      </c>
      <c r="S168" s="80">
        <v>0</v>
      </c>
      <c r="T168" s="80"/>
      <c r="U168">
        <v>2</v>
      </c>
      <c r="V168" s="79" t="str">
        <f>REPLACE(INDEX(GroupVertices[Group],MATCH(Edges[[#This Row],[Vertex 1]],GroupVertices[Vertex],0)),1,1,"")</f>
        <v>1</v>
      </c>
      <c r="W168" s="79" t="str">
        <f>REPLACE(INDEX(GroupVertices[Group],MATCH(Edges[[#This Row],[Vertex 2]],GroupVertices[Vertex],0)),1,1,"")</f>
        <v>1</v>
      </c>
      <c r="X168" s="48">
        <v>6</v>
      </c>
      <c r="Y168" s="49">
        <v>7.142857142857143</v>
      </c>
      <c r="Z168" s="48">
        <v>4</v>
      </c>
      <c r="AA168" s="49">
        <v>4.761904761904762</v>
      </c>
      <c r="AB168" s="48">
        <v>0</v>
      </c>
      <c r="AC168" s="49">
        <v>0</v>
      </c>
      <c r="AD168" s="48">
        <v>74</v>
      </c>
      <c r="AE168" s="49">
        <v>88.0952380952381</v>
      </c>
      <c r="AF168" s="48">
        <v>84</v>
      </c>
    </row>
    <row r="169" spans="1:32" ht="15">
      <c r="A169" s="65" t="s">
        <v>291</v>
      </c>
      <c r="B169" s="65" t="s">
        <v>517</v>
      </c>
      <c r="C169" s="66" t="s">
        <v>3372</v>
      </c>
      <c r="D169" s="67">
        <v>3</v>
      </c>
      <c r="E169" s="68"/>
      <c r="F169" s="69">
        <v>50</v>
      </c>
      <c r="G169" s="66"/>
      <c r="H169" s="70"/>
      <c r="I169" s="71"/>
      <c r="J169" s="71"/>
      <c r="K169" s="34" t="s">
        <v>65</v>
      </c>
      <c r="L169" s="78">
        <v>169</v>
      </c>
      <c r="M169" s="78"/>
      <c r="N169" s="73"/>
      <c r="O169" s="80">
        <v>0</v>
      </c>
      <c r="P169" s="80">
        <v>0</v>
      </c>
      <c r="Q169" s="82">
        <v>41203.25497685185</v>
      </c>
      <c r="R169" s="80" t="s">
        <v>702</v>
      </c>
      <c r="S169" s="80">
        <v>0</v>
      </c>
      <c r="T169" s="80"/>
      <c r="U169">
        <v>1</v>
      </c>
      <c r="V169" s="79" t="str">
        <f>REPLACE(INDEX(GroupVertices[Group],MATCH(Edges[[#This Row],[Vertex 1]],GroupVertices[Vertex],0)),1,1,"")</f>
        <v>1</v>
      </c>
      <c r="W169" s="79" t="str">
        <f>REPLACE(INDEX(GroupVertices[Group],MATCH(Edges[[#This Row],[Vertex 2]],GroupVertices[Vertex],0)),1,1,"")</f>
        <v>1</v>
      </c>
      <c r="X169" s="48">
        <v>5</v>
      </c>
      <c r="Y169" s="49">
        <v>7.6923076923076925</v>
      </c>
      <c r="Z169" s="48">
        <v>2</v>
      </c>
      <c r="AA169" s="49">
        <v>3.076923076923077</v>
      </c>
      <c r="AB169" s="48">
        <v>0</v>
      </c>
      <c r="AC169" s="49">
        <v>0</v>
      </c>
      <c r="AD169" s="48">
        <v>58</v>
      </c>
      <c r="AE169" s="49">
        <v>89.23076923076923</v>
      </c>
      <c r="AF169" s="48">
        <v>65</v>
      </c>
    </row>
    <row r="170" spans="1:32" ht="15">
      <c r="A170" s="65" t="s">
        <v>292</v>
      </c>
      <c r="B170" s="65" t="s">
        <v>517</v>
      </c>
      <c r="C170" s="66" t="s">
        <v>3372</v>
      </c>
      <c r="D170" s="67">
        <v>3</v>
      </c>
      <c r="E170" s="68"/>
      <c r="F170" s="69">
        <v>50</v>
      </c>
      <c r="G170" s="66"/>
      <c r="H170" s="70"/>
      <c r="I170" s="71"/>
      <c r="J170" s="71"/>
      <c r="K170" s="34" t="s">
        <v>65</v>
      </c>
      <c r="L170" s="78">
        <v>170</v>
      </c>
      <c r="M170" s="78"/>
      <c r="N170" s="73"/>
      <c r="O170" s="80">
        <v>0</v>
      </c>
      <c r="P170" s="80">
        <v>0</v>
      </c>
      <c r="Q170" s="82">
        <v>41203.27835648148</v>
      </c>
      <c r="R170" s="80" t="s">
        <v>703</v>
      </c>
      <c r="S170" s="80">
        <v>0</v>
      </c>
      <c r="T170" s="80"/>
      <c r="U170">
        <v>1</v>
      </c>
      <c r="V170" s="79" t="str">
        <f>REPLACE(INDEX(GroupVertices[Group],MATCH(Edges[[#This Row],[Vertex 1]],GroupVertices[Vertex],0)),1,1,"")</f>
        <v>1</v>
      </c>
      <c r="W170" s="79" t="str">
        <f>REPLACE(INDEX(GroupVertices[Group],MATCH(Edges[[#This Row],[Vertex 2]],GroupVertices[Vertex],0)),1,1,"")</f>
        <v>1</v>
      </c>
      <c r="X170" s="48">
        <v>2</v>
      </c>
      <c r="Y170" s="49">
        <v>5.405405405405405</v>
      </c>
      <c r="Z170" s="48">
        <v>2</v>
      </c>
      <c r="AA170" s="49">
        <v>5.405405405405405</v>
      </c>
      <c r="AB170" s="48">
        <v>0</v>
      </c>
      <c r="AC170" s="49">
        <v>0</v>
      </c>
      <c r="AD170" s="48">
        <v>33</v>
      </c>
      <c r="AE170" s="49">
        <v>89.1891891891892</v>
      </c>
      <c r="AF170" s="48">
        <v>37</v>
      </c>
    </row>
    <row r="171" spans="1:32" ht="15">
      <c r="A171" s="65" t="s">
        <v>293</v>
      </c>
      <c r="B171" s="65" t="s">
        <v>517</v>
      </c>
      <c r="C171" s="66" t="s">
        <v>3372</v>
      </c>
      <c r="D171" s="67">
        <v>3</v>
      </c>
      <c r="E171" s="68"/>
      <c r="F171" s="69">
        <v>50</v>
      </c>
      <c r="G171" s="66"/>
      <c r="H171" s="70"/>
      <c r="I171" s="71"/>
      <c r="J171" s="71"/>
      <c r="K171" s="34" t="s">
        <v>65</v>
      </c>
      <c r="L171" s="78">
        <v>171</v>
      </c>
      <c r="M171" s="78"/>
      <c r="N171" s="73"/>
      <c r="O171" s="80">
        <v>0</v>
      </c>
      <c r="P171" s="80">
        <v>0</v>
      </c>
      <c r="Q171" s="82">
        <v>41203.28359953704</v>
      </c>
      <c r="R171" s="80" t="s">
        <v>704</v>
      </c>
      <c r="S171" s="80">
        <v>0</v>
      </c>
      <c r="T171" s="80"/>
      <c r="U171">
        <v>1</v>
      </c>
      <c r="V171" s="79" t="str">
        <f>REPLACE(INDEX(GroupVertices[Group],MATCH(Edges[[#This Row],[Vertex 1]],GroupVertices[Vertex],0)),1,1,"")</f>
        <v>1</v>
      </c>
      <c r="W171" s="79" t="str">
        <f>REPLACE(INDEX(GroupVertices[Group],MATCH(Edges[[#This Row],[Vertex 2]],GroupVertices[Vertex],0)),1,1,"")</f>
        <v>1</v>
      </c>
      <c r="X171" s="48">
        <v>1</v>
      </c>
      <c r="Y171" s="49">
        <v>20</v>
      </c>
      <c r="Z171" s="48">
        <v>0</v>
      </c>
      <c r="AA171" s="49">
        <v>0</v>
      </c>
      <c r="AB171" s="48">
        <v>0</v>
      </c>
      <c r="AC171" s="49">
        <v>0</v>
      </c>
      <c r="AD171" s="48">
        <v>4</v>
      </c>
      <c r="AE171" s="49">
        <v>80</v>
      </c>
      <c r="AF171" s="48">
        <v>5</v>
      </c>
    </row>
    <row r="172" spans="1:32" ht="15">
      <c r="A172" s="65" t="s">
        <v>294</v>
      </c>
      <c r="B172" s="65" t="s">
        <v>517</v>
      </c>
      <c r="C172" s="66" t="s">
        <v>3372</v>
      </c>
      <c r="D172" s="67">
        <v>3</v>
      </c>
      <c r="E172" s="68"/>
      <c r="F172" s="69">
        <v>50</v>
      </c>
      <c r="G172" s="66"/>
      <c r="H172" s="70"/>
      <c r="I172" s="71"/>
      <c r="J172" s="71"/>
      <c r="K172" s="34" t="s">
        <v>65</v>
      </c>
      <c r="L172" s="78">
        <v>172</v>
      </c>
      <c r="M172" s="78"/>
      <c r="N172" s="73"/>
      <c r="O172" s="80">
        <v>0</v>
      </c>
      <c r="P172" s="80">
        <v>0</v>
      </c>
      <c r="Q172" s="82">
        <v>41203.33640046296</v>
      </c>
      <c r="R172" s="80" t="s">
        <v>705</v>
      </c>
      <c r="S172" s="80">
        <v>0</v>
      </c>
      <c r="T172" s="80"/>
      <c r="U172">
        <v>1</v>
      </c>
      <c r="V172" s="79" t="str">
        <f>REPLACE(INDEX(GroupVertices[Group],MATCH(Edges[[#This Row],[Vertex 1]],GroupVertices[Vertex],0)),1,1,"")</f>
        <v>1</v>
      </c>
      <c r="W172" s="79" t="str">
        <f>REPLACE(INDEX(GroupVertices[Group],MATCH(Edges[[#This Row],[Vertex 2]],GroupVertices[Vertex],0)),1,1,"")</f>
        <v>1</v>
      </c>
      <c r="X172" s="48">
        <v>3</v>
      </c>
      <c r="Y172" s="49">
        <v>4.615384615384615</v>
      </c>
      <c r="Z172" s="48">
        <v>0</v>
      </c>
      <c r="AA172" s="49">
        <v>0</v>
      </c>
      <c r="AB172" s="48">
        <v>0</v>
      </c>
      <c r="AC172" s="49">
        <v>0</v>
      </c>
      <c r="AD172" s="48">
        <v>62</v>
      </c>
      <c r="AE172" s="49">
        <v>95.38461538461539</v>
      </c>
      <c r="AF172" s="48">
        <v>65</v>
      </c>
    </row>
    <row r="173" spans="1:32" ht="15">
      <c r="A173" s="65" t="s">
        <v>295</v>
      </c>
      <c r="B173" s="65" t="s">
        <v>517</v>
      </c>
      <c r="C173" s="66" t="s">
        <v>3373</v>
      </c>
      <c r="D173" s="67">
        <v>3.6363636363636362</v>
      </c>
      <c r="E173" s="68"/>
      <c r="F173" s="69">
        <v>46.36363636363637</v>
      </c>
      <c r="G173" s="66"/>
      <c r="H173" s="70"/>
      <c r="I173" s="71"/>
      <c r="J173" s="71"/>
      <c r="K173" s="34" t="s">
        <v>65</v>
      </c>
      <c r="L173" s="78">
        <v>173</v>
      </c>
      <c r="M173" s="78"/>
      <c r="N173" s="73"/>
      <c r="O173" s="80">
        <v>0</v>
      </c>
      <c r="P173" s="80">
        <v>0</v>
      </c>
      <c r="Q173" s="82">
        <v>41202.95767361111</v>
      </c>
      <c r="R173" s="80" t="s">
        <v>706</v>
      </c>
      <c r="S173" s="80">
        <v>0</v>
      </c>
      <c r="T173" s="80"/>
      <c r="U173">
        <v>2</v>
      </c>
      <c r="V173" s="79" t="str">
        <f>REPLACE(INDEX(GroupVertices[Group],MATCH(Edges[[#This Row],[Vertex 1]],GroupVertices[Vertex],0)),1,1,"")</f>
        <v>1</v>
      </c>
      <c r="W173" s="79" t="str">
        <f>REPLACE(INDEX(GroupVertices[Group],MATCH(Edges[[#This Row],[Vertex 2]],GroupVertices[Vertex],0)),1,1,"")</f>
        <v>1</v>
      </c>
      <c r="X173" s="48">
        <v>0</v>
      </c>
      <c r="Y173" s="49">
        <v>0</v>
      </c>
      <c r="Z173" s="48">
        <v>0</v>
      </c>
      <c r="AA173" s="49">
        <v>0</v>
      </c>
      <c r="AB173" s="48">
        <v>0</v>
      </c>
      <c r="AC173" s="49">
        <v>0</v>
      </c>
      <c r="AD173" s="48">
        <v>7</v>
      </c>
      <c r="AE173" s="49">
        <v>100</v>
      </c>
      <c r="AF173" s="48">
        <v>7</v>
      </c>
    </row>
    <row r="174" spans="1:32" ht="15">
      <c r="A174" s="65" t="s">
        <v>295</v>
      </c>
      <c r="B174" s="65" t="s">
        <v>517</v>
      </c>
      <c r="C174" s="66" t="s">
        <v>3373</v>
      </c>
      <c r="D174" s="67">
        <v>3.6363636363636362</v>
      </c>
      <c r="E174" s="68"/>
      <c r="F174" s="69">
        <v>46.36363636363637</v>
      </c>
      <c r="G174" s="66"/>
      <c r="H174" s="70"/>
      <c r="I174" s="71"/>
      <c r="J174" s="71"/>
      <c r="K174" s="34" t="s">
        <v>65</v>
      </c>
      <c r="L174" s="78">
        <v>174</v>
      </c>
      <c r="M174" s="78"/>
      <c r="N174" s="73"/>
      <c r="O174" s="80">
        <v>0</v>
      </c>
      <c r="P174" s="80">
        <v>0</v>
      </c>
      <c r="Q174" s="82">
        <v>41203.519594907404</v>
      </c>
      <c r="R174" s="80" t="s">
        <v>707</v>
      </c>
      <c r="S174" s="80">
        <v>0</v>
      </c>
      <c r="T174" s="80"/>
      <c r="U174">
        <v>2</v>
      </c>
      <c r="V174" s="79" t="str">
        <f>REPLACE(INDEX(GroupVertices[Group],MATCH(Edges[[#This Row],[Vertex 1]],GroupVertices[Vertex],0)),1,1,"")</f>
        <v>1</v>
      </c>
      <c r="W174" s="79" t="str">
        <f>REPLACE(INDEX(GroupVertices[Group],MATCH(Edges[[#This Row],[Vertex 2]],GroupVertices[Vertex],0)),1,1,"")</f>
        <v>1</v>
      </c>
      <c r="X174" s="48">
        <v>0</v>
      </c>
      <c r="Y174" s="49">
        <v>0</v>
      </c>
      <c r="Z174" s="48">
        <v>0</v>
      </c>
      <c r="AA174" s="49">
        <v>0</v>
      </c>
      <c r="AB174" s="48">
        <v>0</v>
      </c>
      <c r="AC174" s="49">
        <v>0</v>
      </c>
      <c r="AD174" s="48">
        <v>12</v>
      </c>
      <c r="AE174" s="49">
        <v>100</v>
      </c>
      <c r="AF174" s="48">
        <v>12</v>
      </c>
    </row>
    <row r="175" spans="1:32" ht="15">
      <c r="A175" s="65" t="s">
        <v>296</v>
      </c>
      <c r="B175" s="65" t="s">
        <v>517</v>
      </c>
      <c r="C175" s="66" t="s">
        <v>3372</v>
      </c>
      <c r="D175" s="67">
        <v>3</v>
      </c>
      <c r="E175" s="68"/>
      <c r="F175" s="69">
        <v>50</v>
      </c>
      <c r="G175" s="66"/>
      <c r="H175" s="70"/>
      <c r="I175" s="71"/>
      <c r="J175" s="71"/>
      <c r="K175" s="34" t="s">
        <v>65</v>
      </c>
      <c r="L175" s="78">
        <v>175</v>
      </c>
      <c r="M175" s="78"/>
      <c r="N175" s="73"/>
      <c r="O175" s="80">
        <v>0</v>
      </c>
      <c r="P175" s="80">
        <v>0</v>
      </c>
      <c r="Q175" s="82">
        <v>41203.569340277776</v>
      </c>
      <c r="R175" s="80" t="s">
        <v>708</v>
      </c>
      <c r="S175" s="80">
        <v>0</v>
      </c>
      <c r="T175" s="80"/>
      <c r="U175">
        <v>1</v>
      </c>
      <c r="V175" s="79" t="str">
        <f>REPLACE(INDEX(GroupVertices[Group],MATCH(Edges[[#This Row],[Vertex 1]],GroupVertices[Vertex],0)),1,1,"")</f>
        <v>1</v>
      </c>
      <c r="W175" s="79" t="str">
        <f>REPLACE(INDEX(GroupVertices[Group],MATCH(Edges[[#This Row],[Vertex 2]],GroupVertices[Vertex],0)),1,1,"")</f>
        <v>1</v>
      </c>
      <c r="X175" s="48">
        <v>0</v>
      </c>
      <c r="Y175" s="49">
        <v>0</v>
      </c>
      <c r="Z175" s="48">
        <v>1</v>
      </c>
      <c r="AA175" s="49">
        <v>16.666666666666668</v>
      </c>
      <c r="AB175" s="48">
        <v>0</v>
      </c>
      <c r="AC175" s="49">
        <v>0</v>
      </c>
      <c r="AD175" s="48">
        <v>5</v>
      </c>
      <c r="AE175" s="49">
        <v>83.33333333333333</v>
      </c>
      <c r="AF175" s="48">
        <v>6</v>
      </c>
    </row>
    <row r="176" spans="1:32" ht="15">
      <c r="A176" s="65" t="s">
        <v>297</v>
      </c>
      <c r="B176" s="65" t="s">
        <v>517</v>
      </c>
      <c r="C176" s="66" t="s">
        <v>3372</v>
      </c>
      <c r="D176" s="67">
        <v>3</v>
      </c>
      <c r="E176" s="68"/>
      <c r="F176" s="69">
        <v>50</v>
      </c>
      <c r="G176" s="66"/>
      <c r="H176" s="70"/>
      <c r="I176" s="71"/>
      <c r="J176" s="71"/>
      <c r="K176" s="34" t="s">
        <v>65</v>
      </c>
      <c r="L176" s="78">
        <v>176</v>
      </c>
      <c r="M176" s="78"/>
      <c r="N176" s="73"/>
      <c r="O176" s="80">
        <v>0</v>
      </c>
      <c r="P176" s="80">
        <v>0</v>
      </c>
      <c r="Q176" s="82">
        <v>41203.615439814814</v>
      </c>
      <c r="R176" s="80" t="s">
        <v>709</v>
      </c>
      <c r="S176" s="80">
        <v>0</v>
      </c>
      <c r="T176" s="80"/>
      <c r="U176">
        <v>1</v>
      </c>
      <c r="V176" s="79" t="str">
        <f>REPLACE(INDEX(GroupVertices[Group],MATCH(Edges[[#This Row],[Vertex 1]],GroupVertices[Vertex],0)),1,1,"")</f>
        <v>1</v>
      </c>
      <c r="W176" s="79" t="str">
        <f>REPLACE(INDEX(GroupVertices[Group],MATCH(Edges[[#This Row],[Vertex 2]],GroupVertices[Vertex],0)),1,1,"")</f>
        <v>1</v>
      </c>
      <c r="X176" s="48">
        <v>2</v>
      </c>
      <c r="Y176" s="49">
        <v>7.407407407407407</v>
      </c>
      <c r="Z176" s="48">
        <v>0</v>
      </c>
      <c r="AA176" s="49">
        <v>0</v>
      </c>
      <c r="AB176" s="48">
        <v>0</v>
      </c>
      <c r="AC176" s="49">
        <v>0</v>
      </c>
      <c r="AD176" s="48">
        <v>25</v>
      </c>
      <c r="AE176" s="49">
        <v>92.5925925925926</v>
      </c>
      <c r="AF176" s="48">
        <v>27</v>
      </c>
    </row>
    <row r="177" spans="1:32" ht="15">
      <c r="A177" s="65" t="s">
        <v>298</v>
      </c>
      <c r="B177" s="65" t="s">
        <v>517</v>
      </c>
      <c r="C177" s="66" t="s">
        <v>3372</v>
      </c>
      <c r="D177" s="67">
        <v>3</v>
      </c>
      <c r="E177" s="68"/>
      <c r="F177" s="69">
        <v>50</v>
      </c>
      <c r="G177" s="66"/>
      <c r="H177" s="70"/>
      <c r="I177" s="71"/>
      <c r="J177" s="71"/>
      <c r="K177" s="34" t="s">
        <v>65</v>
      </c>
      <c r="L177" s="78">
        <v>177</v>
      </c>
      <c r="M177" s="78"/>
      <c r="N177" s="73"/>
      <c r="O177" s="80">
        <v>0</v>
      </c>
      <c r="P177" s="80">
        <v>0</v>
      </c>
      <c r="Q177" s="82">
        <v>41203.6159375</v>
      </c>
      <c r="R177" s="80" t="s">
        <v>710</v>
      </c>
      <c r="S177" s="80">
        <v>0</v>
      </c>
      <c r="T177" s="80"/>
      <c r="U177">
        <v>1</v>
      </c>
      <c r="V177" s="79" t="str">
        <f>REPLACE(INDEX(GroupVertices[Group],MATCH(Edges[[#This Row],[Vertex 1]],GroupVertices[Vertex],0)),1,1,"")</f>
        <v>1</v>
      </c>
      <c r="W177" s="79" t="str">
        <f>REPLACE(INDEX(GroupVertices[Group],MATCH(Edges[[#This Row],[Vertex 2]],GroupVertices[Vertex],0)),1,1,"")</f>
        <v>1</v>
      </c>
      <c r="X177" s="48">
        <v>2</v>
      </c>
      <c r="Y177" s="49">
        <v>6.666666666666667</v>
      </c>
      <c r="Z177" s="48">
        <v>1</v>
      </c>
      <c r="AA177" s="49">
        <v>3.3333333333333335</v>
      </c>
      <c r="AB177" s="48">
        <v>0</v>
      </c>
      <c r="AC177" s="49">
        <v>0</v>
      </c>
      <c r="AD177" s="48">
        <v>27</v>
      </c>
      <c r="AE177" s="49">
        <v>90</v>
      </c>
      <c r="AF177" s="48">
        <v>30</v>
      </c>
    </row>
    <row r="178" spans="1:32" ht="15">
      <c r="A178" s="65" t="s">
        <v>299</v>
      </c>
      <c r="B178" s="65" t="s">
        <v>517</v>
      </c>
      <c r="C178" s="66" t="s">
        <v>3373</v>
      </c>
      <c r="D178" s="67">
        <v>3.6363636363636362</v>
      </c>
      <c r="E178" s="68"/>
      <c r="F178" s="69">
        <v>46.36363636363637</v>
      </c>
      <c r="G178" s="66"/>
      <c r="H178" s="70"/>
      <c r="I178" s="71"/>
      <c r="J178" s="71"/>
      <c r="K178" s="34" t="s">
        <v>65</v>
      </c>
      <c r="L178" s="78">
        <v>178</v>
      </c>
      <c r="M178" s="78"/>
      <c r="N178" s="73"/>
      <c r="O178" s="80">
        <v>0</v>
      </c>
      <c r="P178" s="80">
        <v>0</v>
      </c>
      <c r="Q178" s="82">
        <v>41202.49259259259</v>
      </c>
      <c r="R178" s="80" t="s">
        <v>711</v>
      </c>
      <c r="S178" s="80">
        <v>0</v>
      </c>
      <c r="T178" s="80"/>
      <c r="U178">
        <v>2</v>
      </c>
      <c r="V178" s="79" t="str">
        <f>REPLACE(INDEX(GroupVertices[Group],MATCH(Edges[[#This Row],[Vertex 1]],GroupVertices[Vertex],0)),1,1,"")</f>
        <v>1</v>
      </c>
      <c r="W178" s="79" t="str">
        <f>REPLACE(INDEX(GroupVertices[Group],MATCH(Edges[[#This Row],[Vertex 2]],GroupVertices[Vertex],0)),1,1,"")</f>
        <v>1</v>
      </c>
      <c r="X178" s="48">
        <v>1</v>
      </c>
      <c r="Y178" s="49">
        <v>25</v>
      </c>
      <c r="Z178" s="48">
        <v>0</v>
      </c>
      <c r="AA178" s="49">
        <v>0</v>
      </c>
      <c r="AB178" s="48">
        <v>0</v>
      </c>
      <c r="AC178" s="49">
        <v>0</v>
      </c>
      <c r="AD178" s="48">
        <v>3</v>
      </c>
      <c r="AE178" s="49">
        <v>75</v>
      </c>
      <c r="AF178" s="48">
        <v>4</v>
      </c>
    </row>
    <row r="179" spans="1:32" ht="15">
      <c r="A179" s="65" t="s">
        <v>299</v>
      </c>
      <c r="B179" s="65" t="s">
        <v>517</v>
      </c>
      <c r="C179" s="66" t="s">
        <v>3373</v>
      </c>
      <c r="D179" s="67">
        <v>3.6363636363636362</v>
      </c>
      <c r="E179" s="68"/>
      <c r="F179" s="69">
        <v>46.36363636363637</v>
      </c>
      <c r="G179" s="66"/>
      <c r="H179" s="70"/>
      <c r="I179" s="71"/>
      <c r="J179" s="71"/>
      <c r="K179" s="34" t="s">
        <v>65</v>
      </c>
      <c r="L179" s="78">
        <v>179</v>
      </c>
      <c r="M179" s="78"/>
      <c r="N179" s="73"/>
      <c r="O179" s="80">
        <v>0</v>
      </c>
      <c r="P179" s="80">
        <v>0</v>
      </c>
      <c r="Q179" s="82">
        <v>41203.682175925926</v>
      </c>
      <c r="R179" s="80" t="s">
        <v>712</v>
      </c>
      <c r="S179" s="80">
        <v>0</v>
      </c>
      <c r="T179" s="80"/>
      <c r="U179">
        <v>2</v>
      </c>
      <c r="V179" s="79" t="str">
        <f>REPLACE(INDEX(GroupVertices[Group],MATCH(Edges[[#This Row],[Vertex 1]],GroupVertices[Vertex],0)),1,1,"")</f>
        <v>1</v>
      </c>
      <c r="W179" s="79" t="str">
        <f>REPLACE(INDEX(GroupVertices[Group],MATCH(Edges[[#This Row],[Vertex 2]],GroupVertices[Vertex],0)),1,1,"")</f>
        <v>1</v>
      </c>
      <c r="X179" s="48">
        <v>0</v>
      </c>
      <c r="Y179" s="49">
        <v>0</v>
      </c>
      <c r="Z179" s="48">
        <v>0</v>
      </c>
      <c r="AA179" s="49">
        <v>0</v>
      </c>
      <c r="AB179" s="48">
        <v>0</v>
      </c>
      <c r="AC179" s="49">
        <v>0</v>
      </c>
      <c r="AD179" s="48">
        <v>11</v>
      </c>
      <c r="AE179" s="49">
        <v>100</v>
      </c>
      <c r="AF179" s="48">
        <v>11</v>
      </c>
    </row>
    <row r="180" spans="1:32" ht="15">
      <c r="A180" s="65" t="s">
        <v>300</v>
      </c>
      <c r="B180" s="65" t="s">
        <v>517</v>
      </c>
      <c r="C180" s="66" t="s">
        <v>3372</v>
      </c>
      <c r="D180" s="67">
        <v>3</v>
      </c>
      <c r="E180" s="68"/>
      <c r="F180" s="69">
        <v>50</v>
      </c>
      <c r="G180" s="66"/>
      <c r="H180" s="70"/>
      <c r="I180" s="71"/>
      <c r="J180" s="71"/>
      <c r="K180" s="34" t="s">
        <v>65</v>
      </c>
      <c r="L180" s="78">
        <v>180</v>
      </c>
      <c r="M180" s="78"/>
      <c r="N180" s="73"/>
      <c r="O180" s="80">
        <v>0</v>
      </c>
      <c r="P180" s="80">
        <v>0</v>
      </c>
      <c r="Q180" s="82">
        <v>41203.70930555555</v>
      </c>
      <c r="R180" s="80" t="s">
        <v>713</v>
      </c>
      <c r="S180" s="80">
        <v>0</v>
      </c>
      <c r="T180" s="80"/>
      <c r="U180">
        <v>1</v>
      </c>
      <c r="V180" s="79" t="str">
        <f>REPLACE(INDEX(GroupVertices[Group],MATCH(Edges[[#This Row],[Vertex 1]],GroupVertices[Vertex],0)),1,1,"")</f>
        <v>1</v>
      </c>
      <c r="W180" s="79" t="str">
        <f>REPLACE(INDEX(GroupVertices[Group],MATCH(Edges[[#This Row],[Vertex 2]],GroupVertices[Vertex],0)),1,1,"")</f>
        <v>1</v>
      </c>
      <c r="X180" s="48">
        <v>1</v>
      </c>
      <c r="Y180" s="49">
        <v>50</v>
      </c>
      <c r="Z180" s="48">
        <v>0</v>
      </c>
      <c r="AA180" s="49">
        <v>0</v>
      </c>
      <c r="AB180" s="48">
        <v>0</v>
      </c>
      <c r="AC180" s="49">
        <v>0</v>
      </c>
      <c r="AD180" s="48">
        <v>1</v>
      </c>
      <c r="AE180" s="49">
        <v>50</v>
      </c>
      <c r="AF180" s="48">
        <v>2</v>
      </c>
    </row>
    <row r="181" spans="1:32" ht="15">
      <c r="A181" s="65" t="s">
        <v>301</v>
      </c>
      <c r="B181" s="65" t="s">
        <v>517</v>
      </c>
      <c r="C181" s="66" t="s">
        <v>3373</v>
      </c>
      <c r="D181" s="67">
        <v>3.6363636363636362</v>
      </c>
      <c r="E181" s="68"/>
      <c r="F181" s="69">
        <v>46.36363636363637</v>
      </c>
      <c r="G181" s="66"/>
      <c r="H181" s="70"/>
      <c r="I181" s="71"/>
      <c r="J181" s="71"/>
      <c r="K181" s="34" t="s">
        <v>65</v>
      </c>
      <c r="L181" s="78">
        <v>181</v>
      </c>
      <c r="M181" s="78"/>
      <c r="N181" s="73"/>
      <c r="O181" s="80">
        <v>0</v>
      </c>
      <c r="P181" s="80">
        <v>0</v>
      </c>
      <c r="Q181" s="82">
        <v>41203.71670138889</v>
      </c>
      <c r="R181" s="80" t="s">
        <v>714</v>
      </c>
      <c r="S181" s="80">
        <v>0</v>
      </c>
      <c r="T181" s="80"/>
      <c r="U181">
        <v>2</v>
      </c>
      <c r="V181" s="79" t="str">
        <f>REPLACE(INDEX(GroupVertices[Group],MATCH(Edges[[#This Row],[Vertex 1]],GroupVertices[Vertex],0)),1,1,"")</f>
        <v>1</v>
      </c>
      <c r="W181" s="79" t="str">
        <f>REPLACE(INDEX(GroupVertices[Group],MATCH(Edges[[#This Row],[Vertex 2]],GroupVertices[Vertex],0)),1,1,"")</f>
        <v>1</v>
      </c>
      <c r="X181" s="48">
        <v>2</v>
      </c>
      <c r="Y181" s="49">
        <v>2.4096385542168677</v>
      </c>
      <c r="Z181" s="48">
        <v>9</v>
      </c>
      <c r="AA181" s="49">
        <v>10.843373493975903</v>
      </c>
      <c r="AB181" s="48">
        <v>0</v>
      </c>
      <c r="AC181" s="49">
        <v>0</v>
      </c>
      <c r="AD181" s="48">
        <v>72</v>
      </c>
      <c r="AE181" s="49">
        <v>86.74698795180723</v>
      </c>
      <c r="AF181" s="48">
        <v>83</v>
      </c>
    </row>
    <row r="182" spans="1:32" ht="15">
      <c r="A182" s="65" t="s">
        <v>301</v>
      </c>
      <c r="B182" s="65" t="s">
        <v>517</v>
      </c>
      <c r="C182" s="66" t="s">
        <v>3373</v>
      </c>
      <c r="D182" s="67">
        <v>3.6363636363636362</v>
      </c>
      <c r="E182" s="68"/>
      <c r="F182" s="69">
        <v>46.36363636363637</v>
      </c>
      <c r="G182" s="66"/>
      <c r="H182" s="70"/>
      <c r="I182" s="71"/>
      <c r="J182" s="71"/>
      <c r="K182" s="34" t="s">
        <v>65</v>
      </c>
      <c r="L182" s="78">
        <v>182</v>
      </c>
      <c r="M182" s="78"/>
      <c r="N182" s="73"/>
      <c r="O182" s="80">
        <v>0</v>
      </c>
      <c r="P182" s="80">
        <v>0</v>
      </c>
      <c r="Q182" s="82">
        <v>41203.73920138889</v>
      </c>
      <c r="R182" s="80" t="s">
        <v>715</v>
      </c>
      <c r="S182" s="80">
        <v>0</v>
      </c>
      <c r="T182" s="80"/>
      <c r="U182">
        <v>2</v>
      </c>
      <c r="V182" s="79" t="str">
        <f>REPLACE(INDEX(GroupVertices[Group],MATCH(Edges[[#This Row],[Vertex 1]],GroupVertices[Vertex],0)),1,1,"")</f>
        <v>1</v>
      </c>
      <c r="W182" s="79" t="str">
        <f>REPLACE(INDEX(GroupVertices[Group],MATCH(Edges[[#This Row],[Vertex 2]],GroupVertices[Vertex],0)),1,1,"")</f>
        <v>1</v>
      </c>
      <c r="X182" s="48">
        <v>1</v>
      </c>
      <c r="Y182" s="49">
        <v>16.666666666666668</v>
      </c>
      <c r="Z182" s="48">
        <v>0</v>
      </c>
      <c r="AA182" s="49">
        <v>0</v>
      </c>
      <c r="AB182" s="48">
        <v>0</v>
      </c>
      <c r="AC182" s="49">
        <v>0</v>
      </c>
      <c r="AD182" s="48">
        <v>5</v>
      </c>
      <c r="AE182" s="49">
        <v>83.33333333333333</v>
      </c>
      <c r="AF182" s="48">
        <v>6</v>
      </c>
    </row>
    <row r="183" spans="1:32" ht="15">
      <c r="A183" s="65" t="s">
        <v>302</v>
      </c>
      <c r="B183" s="65" t="s">
        <v>517</v>
      </c>
      <c r="C183" s="66" t="s">
        <v>3372</v>
      </c>
      <c r="D183" s="67">
        <v>3</v>
      </c>
      <c r="E183" s="68"/>
      <c r="F183" s="69">
        <v>50</v>
      </c>
      <c r="G183" s="66"/>
      <c r="H183" s="70"/>
      <c r="I183" s="71"/>
      <c r="J183" s="71"/>
      <c r="K183" s="34" t="s">
        <v>65</v>
      </c>
      <c r="L183" s="78">
        <v>183</v>
      </c>
      <c r="M183" s="78"/>
      <c r="N183" s="73"/>
      <c r="O183" s="80">
        <v>0</v>
      </c>
      <c r="P183" s="80">
        <v>0</v>
      </c>
      <c r="Q183" s="82">
        <v>41203.75372685185</v>
      </c>
      <c r="R183" s="80" t="s">
        <v>716</v>
      </c>
      <c r="S183" s="80">
        <v>0</v>
      </c>
      <c r="T183" s="80"/>
      <c r="U183">
        <v>1</v>
      </c>
      <c r="V183" s="79" t="str">
        <f>REPLACE(INDEX(GroupVertices[Group],MATCH(Edges[[#This Row],[Vertex 1]],GroupVertices[Vertex],0)),1,1,"")</f>
        <v>1</v>
      </c>
      <c r="W183" s="79" t="str">
        <f>REPLACE(INDEX(GroupVertices[Group],MATCH(Edges[[#This Row],[Vertex 2]],GroupVertices[Vertex],0)),1,1,"")</f>
        <v>1</v>
      </c>
      <c r="X183" s="48">
        <v>0</v>
      </c>
      <c r="Y183" s="49">
        <v>0</v>
      </c>
      <c r="Z183" s="48">
        <v>0</v>
      </c>
      <c r="AA183" s="49">
        <v>0</v>
      </c>
      <c r="AB183" s="48">
        <v>0</v>
      </c>
      <c r="AC183" s="49">
        <v>0</v>
      </c>
      <c r="AD183" s="48">
        <v>9</v>
      </c>
      <c r="AE183" s="49">
        <v>100</v>
      </c>
      <c r="AF183" s="48">
        <v>9</v>
      </c>
    </row>
    <row r="184" spans="1:32" ht="15">
      <c r="A184" s="65" t="s">
        <v>303</v>
      </c>
      <c r="B184" s="65" t="s">
        <v>517</v>
      </c>
      <c r="C184" s="66" t="s">
        <v>3372</v>
      </c>
      <c r="D184" s="67">
        <v>3</v>
      </c>
      <c r="E184" s="68"/>
      <c r="F184" s="69">
        <v>50</v>
      </c>
      <c r="G184" s="66"/>
      <c r="H184" s="70"/>
      <c r="I184" s="71"/>
      <c r="J184" s="71"/>
      <c r="K184" s="34" t="s">
        <v>65</v>
      </c>
      <c r="L184" s="78">
        <v>184</v>
      </c>
      <c r="M184" s="78"/>
      <c r="N184" s="73"/>
      <c r="O184" s="80">
        <v>0</v>
      </c>
      <c r="P184" s="80">
        <v>0</v>
      </c>
      <c r="Q184" s="82">
        <v>41203.83445601852</v>
      </c>
      <c r="R184" s="80" t="s">
        <v>717</v>
      </c>
      <c r="S184" s="80">
        <v>0</v>
      </c>
      <c r="T184" s="80"/>
      <c r="U184">
        <v>1</v>
      </c>
      <c r="V184" s="79" t="str">
        <f>REPLACE(INDEX(GroupVertices[Group],MATCH(Edges[[#This Row],[Vertex 1]],GroupVertices[Vertex],0)),1,1,"")</f>
        <v>1</v>
      </c>
      <c r="W184" s="79" t="str">
        <f>REPLACE(INDEX(GroupVertices[Group],MATCH(Edges[[#This Row],[Vertex 2]],GroupVertices[Vertex],0)),1,1,"")</f>
        <v>1</v>
      </c>
      <c r="X184" s="48">
        <v>0</v>
      </c>
      <c r="Y184" s="49">
        <v>0</v>
      </c>
      <c r="Z184" s="48">
        <v>1</v>
      </c>
      <c r="AA184" s="49">
        <v>5.555555555555555</v>
      </c>
      <c r="AB184" s="48">
        <v>0</v>
      </c>
      <c r="AC184" s="49">
        <v>0</v>
      </c>
      <c r="AD184" s="48">
        <v>17</v>
      </c>
      <c r="AE184" s="49">
        <v>94.44444444444444</v>
      </c>
      <c r="AF184" s="48">
        <v>18</v>
      </c>
    </row>
    <row r="185" spans="1:32" ht="15">
      <c r="A185" s="65" t="s">
        <v>304</v>
      </c>
      <c r="B185" s="65" t="s">
        <v>517</v>
      </c>
      <c r="C185" s="66" t="s">
        <v>3372</v>
      </c>
      <c r="D185" s="67">
        <v>3</v>
      </c>
      <c r="E185" s="68"/>
      <c r="F185" s="69">
        <v>50</v>
      </c>
      <c r="G185" s="66"/>
      <c r="H185" s="70"/>
      <c r="I185" s="71"/>
      <c r="J185" s="71"/>
      <c r="K185" s="34" t="s">
        <v>65</v>
      </c>
      <c r="L185" s="78">
        <v>185</v>
      </c>
      <c r="M185" s="78"/>
      <c r="N185" s="73"/>
      <c r="O185" s="80">
        <v>0</v>
      </c>
      <c r="P185" s="80">
        <v>0</v>
      </c>
      <c r="Q185" s="82">
        <v>41203.84425925926</v>
      </c>
      <c r="R185" s="80" t="s">
        <v>718</v>
      </c>
      <c r="S185" s="80">
        <v>0</v>
      </c>
      <c r="T185" s="80"/>
      <c r="U185">
        <v>1</v>
      </c>
      <c r="V185" s="79" t="str">
        <f>REPLACE(INDEX(GroupVertices[Group],MATCH(Edges[[#This Row],[Vertex 1]],GroupVertices[Vertex],0)),1,1,"")</f>
        <v>1</v>
      </c>
      <c r="W185" s="79" t="str">
        <f>REPLACE(INDEX(GroupVertices[Group],MATCH(Edges[[#This Row],[Vertex 2]],GroupVertices[Vertex],0)),1,1,"")</f>
        <v>1</v>
      </c>
      <c r="X185" s="48">
        <v>0</v>
      </c>
      <c r="Y185" s="49">
        <v>0</v>
      </c>
      <c r="Z185" s="48">
        <v>1</v>
      </c>
      <c r="AA185" s="49">
        <v>50</v>
      </c>
      <c r="AB185" s="48">
        <v>0</v>
      </c>
      <c r="AC185" s="49">
        <v>0</v>
      </c>
      <c r="AD185" s="48">
        <v>1</v>
      </c>
      <c r="AE185" s="49">
        <v>50</v>
      </c>
      <c r="AF185" s="48">
        <v>2</v>
      </c>
    </row>
    <row r="186" spans="1:32" ht="15">
      <c r="A186" s="65" t="s">
        <v>305</v>
      </c>
      <c r="B186" s="65" t="s">
        <v>517</v>
      </c>
      <c r="C186" s="66" t="s">
        <v>3372</v>
      </c>
      <c r="D186" s="67">
        <v>3</v>
      </c>
      <c r="E186" s="68"/>
      <c r="F186" s="69">
        <v>50</v>
      </c>
      <c r="G186" s="66"/>
      <c r="H186" s="70"/>
      <c r="I186" s="71"/>
      <c r="J186" s="71"/>
      <c r="K186" s="34" t="s">
        <v>65</v>
      </c>
      <c r="L186" s="78">
        <v>186</v>
      </c>
      <c r="M186" s="78"/>
      <c r="N186" s="73"/>
      <c r="O186" s="80">
        <v>0</v>
      </c>
      <c r="P186" s="80">
        <v>0</v>
      </c>
      <c r="Q186" s="82">
        <v>41203.848125</v>
      </c>
      <c r="R186" s="80" t="s">
        <v>719</v>
      </c>
      <c r="S186" s="80">
        <v>0</v>
      </c>
      <c r="T186" s="80"/>
      <c r="U186">
        <v>1</v>
      </c>
      <c r="V186" s="79" t="str">
        <f>REPLACE(INDEX(GroupVertices[Group],MATCH(Edges[[#This Row],[Vertex 1]],GroupVertices[Vertex],0)),1,1,"")</f>
        <v>1</v>
      </c>
      <c r="W186" s="79" t="str">
        <f>REPLACE(INDEX(GroupVertices[Group],MATCH(Edges[[#This Row],[Vertex 2]],GroupVertices[Vertex],0)),1,1,"")</f>
        <v>1</v>
      </c>
      <c r="X186" s="48">
        <v>0</v>
      </c>
      <c r="Y186" s="49">
        <v>0</v>
      </c>
      <c r="Z186" s="48">
        <v>0</v>
      </c>
      <c r="AA186" s="49">
        <v>0</v>
      </c>
      <c r="AB186" s="48">
        <v>0</v>
      </c>
      <c r="AC186" s="49">
        <v>0</v>
      </c>
      <c r="AD186" s="48">
        <v>6</v>
      </c>
      <c r="AE186" s="49">
        <v>100</v>
      </c>
      <c r="AF186" s="48">
        <v>6</v>
      </c>
    </row>
    <row r="187" spans="1:32" ht="15">
      <c r="A187" s="65" t="s">
        <v>306</v>
      </c>
      <c r="B187" s="65" t="s">
        <v>517</v>
      </c>
      <c r="C187" s="66" t="s">
        <v>3372</v>
      </c>
      <c r="D187" s="67">
        <v>3</v>
      </c>
      <c r="E187" s="68"/>
      <c r="F187" s="69">
        <v>50</v>
      </c>
      <c r="G187" s="66"/>
      <c r="H187" s="70"/>
      <c r="I187" s="71"/>
      <c r="J187" s="71"/>
      <c r="K187" s="34" t="s">
        <v>65</v>
      </c>
      <c r="L187" s="78">
        <v>187</v>
      </c>
      <c r="M187" s="78"/>
      <c r="N187" s="73"/>
      <c r="O187" s="80">
        <v>0</v>
      </c>
      <c r="P187" s="80">
        <v>0</v>
      </c>
      <c r="Q187" s="82">
        <v>41203.89778935185</v>
      </c>
      <c r="R187" s="80" t="s">
        <v>720</v>
      </c>
      <c r="S187" s="80">
        <v>0</v>
      </c>
      <c r="T187" s="80"/>
      <c r="U187">
        <v>1</v>
      </c>
      <c r="V187" s="79" t="str">
        <f>REPLACE(INDEX(GroupVertices[Group],MATCH(Edges[[#This Row],[Vertex 1]],GroupVertices[Vertex],0)),1,1,"")</f>
        <v>1</v>
      </c>
      <c r="W187" s="79" t="str">
        <f>REPLACE(INDEX(GroupVertices[Group],MATCH(Edges[[#This Row],[Vertex 2]],GroupVertices[Vertex],0)),1,1,"")</f>
        <v>1</v>
      </c>
      <c r="X187" s="48">
        <v>0</v>
      </c>
      <c r="Y187" s="49">
        <v>0</v>
      </c>
      <c r="Z187" s="48">
        <v>0</v>
      </c>
      <c r="AA187" s="49">
        <v>0</v>
      </c>
      <c r="AB187" s="48">
        <v>0</v>
      </c>
      <c r="AC187" s="49">
        <v>0</v>
      </c>
      <c r="AD187" s="48">
        <v>4</v>
      </c>
      <c r="AE187" s="49">
        <v>100</v>
      </c>
      <c r="AF187" s="48">
        <v>4</v>
      </c>
    </row>
    <row r="188" spans="1:32" ht="15">
      <c r="A188" s="65" t="s">
        <v>307</v>
      </c>
      <c r="B188" s="65" t="s">
        <v>517</v>
      </c>
      <c r="C188" s="66" t="s">
        <v>3373</v>
      </c>
      <c r="D188" s="67">
        <v>3.6363636363636362</v>
      </c>
      <c r="E188" s="68"/>
      <c r="F188" s="69">
        <v>46.36363636363637</v>
      </c>
      <c r="G188" s="66"/>
      <c r="H188" s="70"/>
      <c r="I188" s="71"/>
      <c r="J188" s="71"/>
      <c r="K188" s="34" t="s">
        <v>65</v>
      </c>
      <c r="L188" s="78">
        <v>188</v>
      </c>
      <c r="M188" s="78"/>
      <c r="N188" s="73"/>
      <c r="O188" s="80">
        <v>0</v>
      </c>
      <c r="P188" s="80">
        <v>0</v>
      </c>
      <c r="Q188" s="82">
        <v>41203.90945601852</v>
      </c>
      <c r="R188" s="80" t="s">
        <v>721</v>
      </c>
      <c r="S188" s="80">
        <v>0</v>
      </c>
      <c r="T188" s="80"/>
      <c r="U188">
        <v>2</v>
      </c>
      <c r="V188" s="79" t="str">
        <f>REPLACE(INDEX(GroupVertices[Group],MATCH(Edges[[#This Row],[Vertex 1]],GroupVertices[Vertex],0)),1,1,"")</f>
        <v>1</v>
      </c>
      <c r="W188" s="79" t="str">
        <f>REPLACE(INDEX(GroupVertices[Group],MATCH(Edges[[#This Row],[Vertex 2]],GroupVertices[Vertex],0)),1,1,"")</f>
        <v>1</v>
      </c>
      <c r="X188" s="48">
        <v>1</v>
      </c>
      <c r="Y188" s="49">
        <v>1.408450704225352</v>
      </c>
      <c r="Z188" s="48">
        <v>5</v>
      </c>
      <c r="AA188" s="49">
        <v>7.042253521126761</v>
      </c>
      <c r="AB188" s="48">
        <v>0</v>
      </c>
      <c r="AC188" s="49">
        <v>0</v>
      </c>
      <c r="AD188" s="48">
        <v>65</v>
      </c>
      <c r="AE188" s="49">
        <v>91.54929577464789</v>
      </c>
      <c r="AF188" s="48">
        <v>71</v>
      </c>
    </row>
    <row r="189" spans="1:32" ht="15">
      <c r="A189" s="65" t="s">
        <v>307</v>
      </c>
      <c r="B189" s="65" t="s">
        <v>517</v>
      </c>
      <c r="C189" s="66" t="s">
        <v>3373</v>
      </c>
      <c r="D189" s="67">
        <v>3.6363636363636362</v>
      </c>
      <c r="E189" s="68"/>
      <c r="F189" s="69">
        <v>46.36363636363637</v>
      </c>
      <c r="G189" s="66"/>
      <c r="H189" s="70"/>
      <c r="I189" s="71"/>
      <c r="J189" s="71"/>
      <c r="K189" s="34" t="s">
        <v>65</v>
      </c>
      <c r="L189" s="78">
        <v>189</v>
      </c>
      <c r="M189" s="78"/>
      <c r="N189" s="73"/>
      <c r="O189" s="80">
        <v>0</v>
      </c>
      <c r="P189" s="80">
        <v>0</v>
      </c>
      <c r="Q189" s="82">
        <v>41203.924050925925</v>
      </c>
      <c r="R189" s="80" t="s">
        <v>722</v>
      </c>
      <c r="S189" s="80">
        <v>0</v>
      </c>
      <c r="T189" s="80"/>
      <c r="U189">
        <v>2</v>
      </c>
      <c r="V189" s="79" t="str">
        <f>REPLACE(INDEX(GroupVertices[Group],MATCH(Edges[[#This Row],[Vertex 1]],GroupVertices[Vertex],0)),1,1,"")</f>
        <v>1</v>
      </c>
      <c r="W189" s="79" t="str">
        <f>REPLACE(INDEX(GroupVertices[Group],MATCH(Edges[[#This Row],[Vertex 2]],GroupVertices[Vertex],0)),1,1,"")</f>
        <v>1</v>
      </c>
      <c r="X189" s="48">
        <v>0</v>
      </c>
      <c r="Y189" s="49">
        <v>0</v>
      </c>
      <c r="Z189" s="48">
        <v>0</v>
      </c>
      <c r="AA189" s="49">
        <v>0</v>
      </c>
      <c r="AB189" s="48">
        <v>0</v>
      </c>
      <c r="AC189" s="49">
        <v>0</v>
      </c>
      <c r="AD189" s="48">
        <v>10</v>
      </c>
      <c r="AE189" s="49">
        <v>100</v>
      </c>
      <c r="AF189" s="48">
        <v>10</v>
      </c>
    </row>
    <row r="190" spans="1:32" ht="15">
      <c r="A190" s="65" t="s">
        <v>308</v>
      </c>
      <c r="B190" s="65" t="s">
        <v>517</v>
      </c>
      <c r="C190" s="66" t="s">
        <v>3375</v>
      </c>
      <c r="D190" s="67">
        <v>4.909090909090909</v>
      </c>
      <c r="E190" s="68"/>
      <c r="F190" s="69">
        <v>39.09090909090909</v>
      </c>
      <c r="G190" s="66"/>
      <c r="H190" s="70"/>
      <c r="I190" s="71"/>
      <c r="J190" s="71"/>
      <c r="K190" s="34" t="s">
        <v>65</v>
      </c>
      <c r="L190" s="78">
        <v>190</v>
      </c>
      <c r="M190" s="78"/>
      <c r="N190" s="73"/>
      <c r="O190" s="80">
        <v>0</v>
      </c>
      <c r="P190" s="80">
        <v>0</v>
      </c>
      <c r="Q190" s="82">
        <v>41203.540983796294</v>
      </c>
      <c r="R190" s="80" t="s">
        <v>723</v>
      </c>
      <c r="S190" s="80">
        <v>0</v>
      </c>
      <c r="T190" s="80"/>
      <c r="U190">
        <v>4</v>
      </c>
      <c r="V190" s="79" t="str">
        <f>REPLACE(INDEX(GroupVertices[Group],MATCH(Edges[[#This Row],[Vertex 1]],GroupVertices[Vertex],0)),1,1,"")</f>
        <v>1</v>
      </c>
      <c r="W190" s="79" t="str">
        <f>REPLACE(INDEX(GroupVertices[Group],MATCH(Edges[[#This Row],[Vertex 2]],GroupVertices[Vertex],0)),1,1,"")</f>
        <v>1</v>
      </c>
      <c r="X190" s="48">
        <v>2</v>
      </c>
      <c r="Y190" s="49">
        <v>10</v>
      </c>
      <c r="Z190" s="48">
        <v>0</v>
      </c>
      <c r="AA190" s="49">
        <v>0</v>
      </c>
      <c r="AB190" s="48">
        <v>0</v>
      </c>
      <c r="AC190" s="49">
        <v>0</v>
      </c>
      <c r="AD190" s="48">
        <v>18</v>
      </c>
      <c r="AE190" s="49">
        <v>90</v>
      </c>
      <c r="AF190" s="48">
        <v>20</v>
      </c>
    </row>
    <row r="191" spans="1:32" ht="15">
      <c r="A191" s="65" t="s">
        <v>308</v>
      </c>
      <c r="B191" s="65" t="s">
        <v>517</v>
      </c>
      <c r="C191" s="66" t="s">
        <v>3375</v>
      </c>
      <c r="D191" s="67">
        <v>4.909090909090909</v>
      </c>
      <c r="E191" s="68"/>
      <c r="F191" s="69">
        <v>39.09090909090909</v>
      </c>
      <c r="G191" s="66"/>
      <c r="H191" s="70"/>
      <c r="I191" s="71"/>
      <c r="J191" s="71"/>
      <c r="K191" s="34" t="s">
        <v>65</v>
      </c>
      <c r="L191" s="78">
        <v>191</v>
      </c>
      <c r="M191" s="78"/>
      <c r="N191" s="73"/>
      <c r="O191" s="80">
        <v>0</v>
      </c>
      <c r="P191" s="80">
        <v>0</v>
      </c>
      <c r="Q191" s="82">
        <v>41203.68763888889</v>
      </c>
      <c r="R191" s="80" t="s">
        <v>724</v>
      </c>
      <c r="S191" s="80">
        <v>0</v>
      </c>
      <c r="T191" s="80"/>
      <c r="U191">
        <v>4</v>
      </c>
      <c r="V191" s="79" t="str">
        <f>REPLACE(INDEX(GroupVertices[Group],MATCH(Edges[[#This Row],[Vertex 1]],GroupVertices[Vertex],0)),1,1,"")</f>
        <v>1</v>
      </c>
      <c r="W191" s="79" t="str">
        <f>REPLACE(INDEX(GroupVertices[Group],MATCH(Edges[[#This Row],[Vertex 2]],GroupVertices[Vertex],0)),1,1,"")</f>
        <v>1</v>
      </c>
      <c r="X191" s="48">
        <v>2</v>
      </c>
      <c r="Y191" s="49">
        <v>14.285714285714286</v>
      </c>
      <c r="Z191" s="48">
        <v>0</v>
      </c>
      <c r="AA191" s="49">
        <v>0</v>
      </c>
      <c r="AB191" s="48">
        <v>0</v>
      </c>
      <c r="AC191" s="49">
        <v>0</v>
      </c>
      <c r="AD191" s="48">
        <v>12</v>
      </c>
      <c r="AE191" s="49">
        <v>85.71428571428571</v>
      </c>
      <c r="AF191" s="48">
        <v>14</v>
      </c>
    </row>
    <row r="192" spans="1:32" ht="15">
      <c r="A192" s="65" t="s">
        <v>308</v>
      </c>
      <c r="B192" s="65" t="s">
        <v>517</v>
      </c>
      <c r="C192" s="66" t="s">
        <v>3375</v>
      </c>
      <c r="D192" s="67">
        <v>4.909090909090909</v>
      </c>
      <c r="E192" s="68"/>
      <c r="F192" s="69">
        <v>39.09090909090909</v>
      </c>
      <c r="G192" s="66"/>
      <c r="H192" s="70"/>
      <c r="I192" s="71"/>
      <c r="J192" s="71"/>
      <c r="K192" s="34" t="s">
        <v>65</v>
      </c>
      <c r="L192" s="78">
        <v>192</v>
      </c>
      <c r="M192" s="78"/>
      <c r="N192" s="73"/>
      <c r="O192" s="80">
        <v>0</v>
      </c>
      <c r="P192" s="80">
        <v>0</v>
      </c>
      <c r="Q192" s="82">
        <v>41203.69001157407</v>
      </c>
      <c r="R192" s="80" t="s">
        <v>725</v>
      </c>
      <c r="S192" s="80">
        <v>0</v>
      </c>
      <c r="T192" s="80"/>
      <c r="U192">
        <v>4</v>
      </c>
      <c r="V192" s="79" t="str">
        <f>REPLACE(INDEX(GroupVertices[Group],MATCH(Edges[[#This Row],[Vertex 1]],GroupVertices[Vertex],0)),1,1,"")</f>
        <v>1</v>
      </c>
      <c r="W192" s="79" t="str">
        <f>REPLACE(INDEX(GroupVertices[Group],MATCH(Edges[[#This Row],[Vertex 2]],GroupVertices[Vertex],0)),1,1,"")</f>
        <v>1</v>
      </c>
      <c r="X192" s="48">
        <v>1</v>
      </c>
      <c r="Y192" s="49">
        <v>1.3888888888888888</v>
      </c>
      <c r="Z192" s="48">
        <v>1</v>
      </c>
      <c r="AA192" s="49">
        <v>1.3888888888888888</v>
      </c>
      <c r="AB192" s="48">
        <v>0</v>
      </c>
      <c r="AC192" s="49">
        <v>0</v>
      </c>
      <c r="AD192" s="48">
        <v>70</v>
      </c>
      <c r="AE192" s="49">
        <v>97.22222222222223</v>
      </c>
      <c r="AF192" s="48">
        <v>72</v>
      </c>
    </row>
    <row r="193" spans="1:32" ht="15">
      <c r="A193" s="65" t="s">
        <v>308</v>
      </c>
      <c r="B193" s="65" t="s">
        <v>517</v>
      </c>
      <c r="C193" s="66" t="s">
        <v>3375</v>
      </c>
      <c r="D193" s="67">
        <v>4.909090909090909</v>
      </c>
      <c r="E193" s="68"/>
      <c r="F193" s="69">
        <v>39.09090909090909</v>
      </c>
      <c r="G193" s="66"/>
      <c r="H193" s="70"/>
      <c r="I193" s="71"/>
      <c r="J193" s="71"/>
      <c r="K193" s="34" t="s">
        <v>65</v>
      </c>
      <c r="L193" s="78">
        <v>193</v>
      </c>
      <c r="M193" s="78"/>
      <c r="N193" s="73"/>
      <c r="O193" s="80">
        <v>0</v>
      </c>
      <c r="P193" s="80">
        <v>0</v>
      </c>
      <c r="Q193" s="82">
        <v>41203.937951388885</v>
      </c>
      <c r="R193" s="80" t="s">
        <v>726</v>
      </c>
      <c r="S193" s="80">
        <v>0</v>
      </c>
      <c r="T193" s="80"/>
      <c r="U193">
        <v>4</v>
      </c>
      <c r="V193" s="79" t="str">
        <f>REPLACE(INDEX(GroupVertices[Group],MATCH(Edges[[#This Row],[Vertex 1]],GroupVertices[Vertex],0)),1,1,"")</f>
        <v>1</v>
      </c>
      <c r="W193" s="79" t="str">
        <f>REPLACE(INDEX(GroupVertices[Group],MATCH(Edges[[#This Row],[Vertex 2]],GroupVertices[Vertex],0)),1,1,"")</f>
        <v>1</v>
      </c>
      <c r="X193" s="48">
        <v>1</v>
      </c>
      <c r="Y193" s="49">
        <v>2.4390243902439024</v>
      </c>
      <c r="Z193" s="48">
        <v>0</v>
      </c>
      <c r="AA193" s="49">
        <v>0</v>
      </c>
      <c r="AB193" s="48">
        <v>0</v>
      </c>
      <c r="AC193" s="49">
        <v>0</v>
      </c>
      <c r="AD193" s="48">
        <v>40</v>
      </c>
      <c r="AE193" s="49">
        <v>97.5609756097561</v>
      </c>
      <c r="AF193" s="48">
        <v>41</v>
      </c>
    </row>
    <row r="194" spans="1:32" ht="15">
      <c r="A194" s="65" t="s">
        <v>309</v>
      </c>
      <c r="B194" s="65" t="s">
        <v>517</v>
      </c>
      <c r="C194" s="66" t="s">
        <v>3372</v>
      </c>
      <c r="D194" s="67">
        <v>3</v>
      </c>
      <c r="E194" s="68"/>
      <c r="F194" s="69">
        <v>50</v>
      </c>
      <c r="G194" s="66"/>
      <c r="H194" s="70"/>
      <c r="I194" s="71"/>
      <c r="J194" s="71"/>
      <c r="K194" s="34" t="s">
        <v>65</v>
      </c>
      <c r="L194" s="78">
        <v>194</v>
      </c>
      <c r="M194" s="78"/>
      <c r="N194" s="73"/>
      <c r="O194" s="80">
        <v>0</v>
      </c>
      <c r="P194" s="80">
        <v>0</v>
      </c>
      <c r="Q194" s="82">
        <v>41203.950266203705</v>
      </c>
      <c r="R194" s="80" t="s">
        <v>727</v>
      </c>
      <c r="S194" s="80">
        <v>0</v>
      </c>
      <c r="T194" s="80"/>
      <c r="U194">
        <v>1</v>
      </c>
      <c r="V194" s="79" t="str">
        <f>REPLACE(INDEX(GroupVertices[Group],MATCH(Edges[[#This Row],[Vertex 1]],GroupVertices[Vertex],0)),1,1,"")</f>
        <v>1</v>
      </c>
      <c r="W194" s="79" t="str">
        <f>REPLACE(INDEX(GroupVertices[Group],MATCH(Edges[[#This Row],[Vertex 2]],GroupVertices[Vertex],0)),1,1,"")</f>
        <v>1</v>
      </c>
      <c r="X194" s="48">
        <v>1</v>
      </c>
      <c r="Y194" s="49">
        <v>10</v>
      </c>
      <c r="Z194" s="48">
        <v>0</v>
      </c>
      <c r="AA194" s="49">
        <v>0</v>
      </c>
      <c r="AB194" s="48">
        <v>0</v>
      </c>
      <c r="AC194" s="49">
        <v>0</v>
      </c>
      <c r="AD194" s="48">
        <v>9</v>
      </c>
      <c r="AE194" s="49">
        <v>90</v>
      </c>
      <c r="AF194" s="48">
        <v>10</v>
      </c>
    </row>
    <row r="195" spans="1:32" ht="15">
      <c r="A195" s="65" t="s">
        <v>310</v>
      </c>
      <c r="B195" s="65" t="s">
        <v>517</v>
      </c>
      <c r="C195" s="66" t="s">
        <v>3372</v>
      </c>
      <c r="D195" s="67">
        <v>3</v>
      </c>
      <c r="E195" s="68"/>
      <c r="F195" s="69">
        <v>50</v>
      </c>
      <c r="G195" s="66"/>
      <c r="H195" s="70"/>
      <c r="I195" s="71"/>
      <c r="J195" s="71"/>
      <c r="K195" s="34" t="s">
        <v>65</v>
      </c>
      <c r="L195" s="78">
        <v>195</v>
      </c>
      <c r="M195" s="78"/>
      <c r="N195" s="73"/>
      <c r="O195" s="80">
        <v>0</v>
      </c>
      <c r="P195" s="80">
        <v>1</v>
      </c>
      <c r="Q195" s="82">
        <v>41203.960381944446</v>
      </c>
      <c r="R195" s="80" t="s">
        <v>728</v>
      </c>
      <c r="S195" s="80">
        <v>0</v>
      </c>
      <c r="T195" s="80"/>
      <c r="U195">
        <v>1</v>
      </c>
      <c r="V195" s="79" t="str">
        <f>REPLACE(INDEX(GroupVertices[Group],MATCH(Edges[[#This Row],[Vertex 1]],GroupVertices[Vertex],0)),1,1,"")</f>
        <v>1</v>
      </c>
      <c r="W195" s="79" t="str">
        <f>REPLACE(INDEX(GroupVertices[Group],MATCH(Edges[[#This Row],[Vertex 2]],GroupVertices[Vertex],0)),1,1,"")</f>
        <v>1</v>
      </c>
      <c r="X195" s="48">
        <v>1</v>
      </c>
      <c r="Y195" s="49">
        <v>12.5</v>
      </c>
      <c r="Z195" s="48">
        <v>0</v>
      </c>
      <c r="AA195" s="49">
        <v>0</v>
      </c>
      <c r="AB195" s="48">
        <v>0</v>
      </c>
      <c r="AC195" s="49">
        <v>0</v>
      </c>
      <c r="AD195" s="48">
        <v>7</v>
      </c>
      <c r="AE195" s="49">
        <v>87.5</v>
      </c>
      <c r="AF195" s="48">
        <v>8</v>
      </c>
    </row>
    <row r="196" spans="1:32" ht="15">
      <c r="A196" s="65" t="s">
        <v>311</v>
      </c>
      <c r="B196" s="65" t="s">
        <v>517</v>
      </c>
      <c r="C196" s="66" t="s">
        <v>3372</v>
      </c>
      <c r="D196" s="67">
        <v>3</v>
      </c>
      <c r="E196" s="68"/>
      <c r="F196" s="69">
        <v>50</v>
      </c>
      <c r="G196" s="66"/>
      <c r="H196" s="70"/>
      <c r="I196" s="71"/>
      <c r="J196" s="71"/>
      <c r="K196" s="34" t="s">
        <v>65</v>
      </c>
      <c r="L196" s="78">
        <v>196</v>
      </c>
      <c r="M196" s="78"/>
      <c r="N196" s="73"/>
      <c r="O196" s="80">
        <v>0</v>
      </c>
      <c r="P196" s="80">
        <v>0</v>
      </c>
      <c r="Q196" s="82">
        <v>41203.964780092596</v>
      </c>
      <c r="R196" s="80" t="s">
        <v>729</v>
      </c>
      <c r="S196" s="80">
        <v>0</v>
      </c>
      <c r="T196" s="80"/>
      <c r="U196">
        <v>1</v>
      </c>
      <c r="V196" s="79" t="str">
        <f>REPLACE(INDEX(GroupVertices[Group],MATCH(Edges[[#This Row],[Vertex 1]],GroupVertices[Vertex],0)),1,1,"")</f>
        <v>1</v>
      </c>
      <c r="W196" s="79" t="str">
        <f>REPLACE(INDEX(GroupVertices[Group],MATCH(Edges[[#This Row],[Vertex 2]],GroupVertices[Vertex],0)),1,1,"")</f>
        <v>1</v>
      </c>
      <c r="X196" s="48">
        <v>1</v>
      </c>
      <c r="Y196" s="49">
        <v>50</v>
      </c>
      <c r="Z196" s="48">
        <v>0</v>
      </c>
      <c r="AA196" s="49">
        <v>0</v>
      </c>
      <c r="AB196" s="48">
        <v>0</v>
      </c>
      <c r="AC196" s="49">
        <v>0</v>
      </c>
      <c r="AD196" s="48">
        <v>1</v>
      </c>
      <c r="AE196" s="49">
        <v>50</v>
      </c>
      <c r="AF196" s="48">
        <v>2</v>
      </c>
    </row>
    <row r="197" spans="1:32" ht="15">
      <c r="A197" s="65" t="s">
        <v>312</v>
      </c>
      <c r="B197" s="65" t="s">
        <v>517</v>
      </c>
      <c r="C197" s="66" t="s">
        <v>3372</v>
      </c>
      <c r="D197" s="67">
        <v>3</v>
      </c>
      <c r="E197" s="68"/>
      <c r="F197" s="69">
        <v>50</v>
      </c>
      <c r="G197" s="66"/>
      <c r="H197" s="70"/>
      <c r="I197" s="71"/>
      <c r="J197" s="71"/>
      <c r="K197" s="34" t="s">
        <v>65</v>
      </c>
      <c r="L197" s="78">
        <v>197</v>
      </c>
      <c r="M197" s="78"/>
      <c r="N197" s="73"/>
      <c r="O197" s="80">
        <v>0</v>
      </c>
      <c r="P197" s="80">
        <v>0</v>
      </c>
      <c r="Q197" s="82">
        <v>41204.04709490741</v>
      </c>
      <c r="R197" s="80" t="s">
        <v>730</v>
      </c>
      <c r="S197" s="80">
        <v>0</v>
      </c>
      <c r="T197" s="80"/>
      <c r="U197">
        <v>1</v>
      </c>
      <c r="V197" s="79" t="str">
        <f>REPLACE(INDEX(GroupVertices[Group],MATCH(Edges[[#This Row],[Vertex 1]],GroupVertices[Vertex],0)),1,1,"")</f>
        <v>1</v>
      </c>
      <c r="W197" s="79" t="str">
        <f>REPLACE(INDEX(GroupVertices[Group],MATCH(Edges[[#This Row],[Vertex 2]],GroupVertices[Vertex],0)),1,1,"")</f>
        <v>1</v>
      </c>
      <c r="X197" s="48">
        <v>1</v>
      </c>
      <c r="Y197" s="49">
        <v>25</v>
      </c>
      <c r="Z197" s="48">
        <v>0</v>
      </c>
      <c r="AA197" s="49">
        <v>0</v>
      </c>
      <c r="AB197" s="48">
        <v>0</v>
      </c>
      <c r="AC197" s="49">
        <v>0</v>
      </c>
      <c r="AD197" s="48">
        <v>3</v>
      </c>
      <c r="AE197" s="49">
        <v>75</v>
      </c>
      <c r="AF197" s="48">
        <v>4</v>
      </c>
    </row>
    <row r="198" spans="1:32" ht="15">
      <c r="A198" s="65" t="s">
        <v>313</v>
      </c>
      <c r="B198" s="65" t="s">
        <v>517</v>
      </c>
      <c r="C198" s="66" t="s">
        <v>3372</v>
      </c>
      <c r="D198" s="67">
        <v>3</v>
      </c>
      <c r="E198" s="68"/>
      <c r="F198" s="69">
        <v>50</v>
      </c>
      <c r="G198" s="66"/>
      <c r="H198" s="70"/>
      <c r="I198" s="71"/>
      <c r="J198" s="71"/>
      <c r="K198" s="34" t="s">
        <v>65</v>
      </c>
      <c r="L198" s="78">
        <v>198</v>
      </c>
      <c r="M198" s="78"/>
      <c r="N198" s="73"/>
      <c r="O198" s="80">
        <v>0</v>
      </c>
      <c r="P198" s="80">
        <v>0</v>
      </c>
      <c r="Q198" s="82">
        <v>41204.055243055554</v>
      </c>
      <c r="R198" s="80" t="s">
        <v>731</v>
      </c>
      <c r="S198" s="80">
        <v>0</v>
      </c>
      <c r="T198" s="80"/>
      <c r="U198">
        <v>1</v>
      </c>
      <c r="V198" s="79" t="str">
        <f>REPLACE(INDEX(GroupVertices[Group],MATCH(Edges[[#This Row],[Vertex 1]],GroupVertices[Vertex],0)),1,1,"")</f>
        <v>1</v>
      </c>
      <c r="W198" s="79" t="str">
        <f>REPLACE(INDEX(GroupVertices[Group],MATCH(Edges[[#This Row],[Vertex 2]],GroupVertices[Vertex],0)),1,1,"")</f>
        <v>1</v>
      </c>
      <c r="X198" s="48">
        <v>1</v>
      </c>
      <c r="Y198" s="49">
        <v>100</v>
      </c>
      <c r="Z198" s="48">
        <v>0</v>
      </c>
      <c r="AA198" s="49">
        <v>0</v>
      </c>
      <c r="AB198" s="48">
        <v>0</v>
      </c>
      <c r="AC198" s="49">
        <v>0</v>
      </c>
      <c r="AD198" s="48">
        <v>0</v>
      </c>
      <c r="AE198" s="49">
        <v>0</v>
      </c>
      <c r="AF198" s="48">
        <v>1</v>
      </c>
    </row>
    <row r="199" spans="1:32" ht="15">
      <c r="A199" s="65" t="s">
        <v>314</v>
      </c>
      <c r="B199" s="65" t="s">
        <v>517</v>
      </c>
      <c r="C199" s="66" t="s">
        <v>3372</v>
      </c>
      <c r="D199" s="67">
        <v>3</v>
      </c>
      <c r="E199" s="68"/>
      <c r="F199" s="69">
        <v>50</v>
      </c>
      <c r="G199" s="66"/>
      <c r="H199" s="70"/>
      <c r="I199" s="71"/>
      <c r="J199" s="71"/>
      <c r="K199" s="34" t="s">
        <v>65</v>
      </c>
      <c r="L199" s="78">
        <v>199</v>
      </c>
      <c r="M199" s="78"/>
      <c r="N199" s="73"/>
      <c r="O199" s="80">
        <v>0</v>
      </c>
      <c r="P199" s="80">
        <v>0</v>
      </c>
      <c r="Q199" s="82">
        <v>41204.10105324074</v>
      </c>
      <c r="R199" s="80" t="s">
        <v>732</v>
      </c>
      <c r="S199" s="80">
        <v>0</v>
      </c>
      <c r="T199" s="80"/>
      <c r="U199">
        <v>1</v>
      </c>
      <c r="V199" s="79" t="str">
        <f>REPLACE(INDEX(GroupVertices[Group],MATCH(Edges[[#This Row],[Vertex 1]],GroupVertices[Vertex],0)),1,1,"")</f>
        <v>1</v>
      </c>
      <c r="W199" s="79" t="str">
        <f>REPLACE(INDEX(GroupVertices[Group],MATCH(Edges[[#This Row],[Vertex 2]],GroupVertices[Vertex],0)),1,1,"")</f>
        <v>1</v>
      </c>
      <c r="X199" s="48">
        <v>1</v>
      </c>
      <c r="Y199" s="49">
        <v>4.761904761904762</v>
      </c>
      <c r="Z199" s="48">
        <v>1</v>
      </c>
      <c r="AA199" s="49">
        <v>4.761904761904762</v>
      </c>
      <c r="AB199" s="48">
        <v>0</v>
      </c>
      <c r="AC199" s="49">
        <v>0</v>
      </c>
      <c r="AD199" s="48">
        <v>19</v>
      </c>
      <c r="AE199" s="49">
        <v>90.47619047619048</v>
      </c>
      <c r="AF199" s="48">
        <v>21</v>
      </c>
    </row>
    <row r="200" spans="1:32" ht="15">
      <c r="A200" s="65" t="s">
        <v>315</v>
      </c>
      <c r="B200" s="65" t="s">
        <v>517</v>
      </c>
      <c r="C200" s="66" t="s">
        <v>3373</v>
      </c>
      <c r="D200" s="67">
        <v>3.6363636363636362</v>
      </c>
      <c r="E200" s="68"/>
      <c r="F200" s="69">
        <v>46.36363636363637</v>
      </c>
      <c r="G200" s="66"/>
      <c r="H200" s="70"/>
      <c r="I200" s="71"/>
      <c r="J200" s="71"/>
      <c r="K200" s="34" t="s">
        <v>65</v>
      </c>
      <c r="L200" s="78">
        <v>200</v>
      </c>
      <c r="M200" s="78"/>
      <c r="N200" s="73"/>
      <c r="O200" s="80">
        <v>0</v>
      </c>
      <c r="P200" s="80">
        <v>0</v>
      </c>
      <c r="Q200" s="82">
        <v>41204.16614583333</v>
      </c>
      <c r="R200" s="80" t="s">
        <v>733</v>
      </c>
      <c r="S200" s="80">
        <v>0</v>
      </c>
      <c r="T200" s="80"/>
      <c r="U200">
        <v>2</v>
      </c>
      <c r="V200" s="79" t="str">
        <f>REPLACE(INDEX(GroupVertices[Group],MATCH(Edges[[#This Row],[Vertex 1]],GroupVertices[Vertex],0)),1,1,"")</f>
        <v>1</v>
      </c>
      <c r="W200" s="79" t="str">
        <f>REPLACE(INDEX(GroupVertices[Group],MATCH(Edges[[#This Row],[Vertex 2]],GroupVertices[Vertex],0)),1,1,"")</f>
        <v>1</v>
      </c>
      <c r="X200" s="48">
        <v>0</v>
      </c>
      <c r="Y200" s="49">
        <v>0</v>
      </c>
      <c r="Z200" s="48">
        <v>0</v>
      </c>
      <c r="AA200" s="49">
        <v>0</v>
      </c>
      <c r="AB200" s="48">
        <v>0</v>
      </c>
      <c r="AC200" s="49">
        <v>0</v>
      </c>
      <c r="AD200" s="48">
        <v>31</v>
      </c>
      <c r="AE200" s="49">
        <v>100</v>
      </c>
      <c r="AF200" s="48">
        <v>31</v>
      </c>
    </row>
    <row r="201" spans="1:32" ht="15">
      <c r="A201" s="65" t="s">
        <v>315</v>
      </c>
      <c r="B201" s="65" t="s">
        <v>517</v>
      </c>
      <c r="C201" s="66" t="s">
        <v>3373</v>
      </c>
      <c r="D201" s="67">
        <v>3.6363636363636362</v>
      </c>
      <c r="E201" s="68"/>
      <c r="F201" s="69">
        <v>46.36363636363637</v>
      </c>
      <c r="G201" s="66"/>
      <c r="H201" s="70"/>
      <c r="I201" s="71"/>
      <c r="J201" s="71"/>
      <c r="K201" s="34" t="s">
        <v>65</v>
      </c>
      <c r="L201" s="78">
        <v>201</v>
      </c>
      <c r="M201" s="78"/>
      <c r="N201" s="73"/>
      <c r="O201" s="80">
        <v>0</v>
      </c>
      <c r="P201" s="80">
        <v>0</v>
      </c>
      <c r="Q201" s="82">
        <v>41204.17025462963</v>
      </c>
      <c r="R201" s="80" t="s">
        <v>734</v>
      </c>
      <c r="S201" s="80">
        <v>0</v>
      </c>
      <c r="T201" s="80"/>
      <c r="U201">
        <v>2</v>
      </c>
      <c r="V201" s="79" t="str">
        <f>REPLACE(INDEX(GroupVertices[Group],MATCH(Edges[[#This Row],[Vertex 1]],GroupVertices[Vertex],0)),1,1,"")</f>
        <v>1</v>
      </c>
      <c r="W201" s="79" t="str">
        <f>REPLACE(INDEX(GroupVertices[Group],MATCH(Edges[[#This Row],[Vertex 2]],GroupVertices[Vertex],0)),1,1,"")</f>
        <v>1</v>
      </c>
      <c r="X201" s="48">
        <v>0</v>
      </c>
      <c r="Y201" s="49">
        <v>0</v>
      </c>
      <c r="Z201" s="48">
        <v>0</v>
      </c>
      <c r="AA201" s="49">
        <v>0</v>
      </c>
      <c r="AB201" s="48">
        <v>0</v>
      </c>
      <c r="AC201" s="49">
        <v>0</v>
      </c>
      <c r="AD201" s="48">
        <v>4</v>
      </c>
      <c r="AE201" s="49">
        <v>100</v>
      </c>
      <c r="AF201" s="48">
        <v>4</v>
      </c>
    </row>
    <row r="202" spans="1:32" ht="15">
      <c r="A202" s="65" t="s">
        <v>316</v>
      </c>
      <c r="B202" s="65" t="s">
        <v>517</v>
      </c>
      <c r="C202" s="66" t="s">
        <v>3372</v>
      </c>
      <c r="D202" s="67">
        <v>3</v>
      </c>
      <c r="E202" s="68"/>
      <c r="F202" s="69">
        <v>50</v>
      </c>
      <c r="G202" s="66"/>
      <c r="H202" s="70"/>
      <c r="I202" s="71"/>
      <c r="J202" s="71"/>
      <c r="K202" s="34" t="s">
        <v>65</v>
      </c>
      <c r="L202" s="78">
        <v>202</v>
      </c>
      <c r="M202" s="78"/>
      <c r="N202" s="73"/>
      <c r="O202" s="80">
        <v>0</v>
      </c>
      <c r="P202" s="80">
        <v>0</v>
      </c>
      <c r="Q202" s="82">
        <v>41204.18582175926</v>
      </c>
      <c r="R202" s="80" t="s">
        <v>735</v>
      </c>
      <c r="S202" s="80">
        <v>0</v>
      </c>
      <c r="T202" s="80"/>
      <c r="U202">
        <v>1</v>
      </c>
      <c r="V202" s="79" t="str">
        <f>REPLACE(INDEX(GroupVertices[Group],MATCH(Edges[[#This Row],[Vertex 1]],GroupVertices[Vertex],0)),1,1,"")</f>
        <v>1</v>
      </c>
      <c r="W202" s="79" t="str">
        <f>REPLACE(INDEX(GroupVertices[Group],MATCH(Edges[[#This Row],[Vertex 2]],GroupVertices[Vertex],0)),1,1,"")</f>
        <v>1</v>
      </c>
      <c r="X202" s="48">
        <v>2</v>
      </c>
      <c r="Y202" s="49">
        <v>4.081632653061225</v>
      </c>
      <c r="Z202" s="48">
        <v>1</v>
      </c>
      <c r="AA202" s="49">
        <v>2.0408163265306123</v>
      </c>
      <c r="AB202" s="48">
        <v>0</v>
      </c>
      <c r="AC202" s="49">
        <v>0</v>
      </c>
      <c r="AD202" s="48">
        <v>46</v>
      </c>
      <c r="AE202" s="49">
        <v>93.87755102040816</v>
      </c>
      <c r="AF202" s="48">
        <v>49</v>
      </c>
    </row>
    <row r="203" spans="1:32" ht="15">
      <c r="A203" s="65" t="s">
        <v>317</v>
      </c>
      <c r="B203" s="65" t="s">
        <v>517</v>
      </c>
      <c r="C203" s="66" t="s">
        <v>3372</v>
      </c>
      <c r="D203" s="67">
        <v>3</v>
      </c>
      <c r="E203" s="68"/>
      <c r="F203" s="69">
        <v>50</v>
      </c>
      <c r="G203" s="66"/>
      <c r="H203" s="70"/>
      <c r="I203" s="71"/>
      <c r="J203" s="71"/>
      <c r="K203" s="34" t="s">
        <v>65</v>
      </c>
      <c r="L203" s="78">
        <v>203</v>
      </c>
      <c r="M203" s="78"/>
      <c r="N203" s="73"/>
      <c r="O203" s="80">
        <v>0</v>
      </c>
      <c r="P203" s="80">
        <v>0</v>
      </c>
      <c r="Q203" s="82">
        <v>41204.226956018516</v>
      </c>
      <c r="R203" s="80" t="s">
        <v>736</v>
      </c>
      <c r="S203" s="80">
        <v>0</v>
      </c>
      <c r="T203" s="80"/>
      <c r="U203">
        <v>1</v>
      </c>
      <c r="V203" s="79" t="str">
        <f>REPLACE(INDEX(GroupVertices[Group],MATCH(Edges[[#This Row],[Vertex 1]],GroupVertices[Vertex],0)),1,1,"")</f>
        <v>1</v>
      </c>
      <c r="W203" s="79" t="str">
        <f>REPLACE(INDEX(GroupVertices[Group],MATCH(Edges[[#This Row],[Vertex 2]],GroupVertices[Vertex],0)),1,1,"")</f>
        <v>1</v>
      </c>
      <c r="X203" s="48">
        <v>0</v>
      </c>
      <c r="Y203" s="49">
        <v>0</v>
      </c>
      <c r="Z203" s="48">
        <v>0</v>
      </c>
      <c r="AA203" s="49">
        <v>0</v>
      </c>
      <c r="AB203" s="48">
        <v>0</v>
      </c>
      <c r="AC203" s="49">
        <v>0</v>
      </c>
      <c r="AD203" s="48">
        <v>1</v>
      </c>
      <c r="AE203" s="49">
        <v>100</v>
      </c>
      <c r="AF203" s="48">
        <v>1</v>
      </c>
    </row>
    <row r="204" spans="1:32" ht="15">
      <c r="A204" s="65" t="s">
        <v>318</v>
      </c>
      <c r="B204" s="65" t="s">
        <v>517</v>
      </c>
      <c r="C204" s="66" t="s">
        <v>3376</v>
      </c>
      <c r="D204" s="67">
        <v>5.545454545454545</v>
      </c>
      <c r="E204" s="68"/>
      <c r="F204" s="69">
        <v>35.45454545454545</v>
      </c>
      <c r="G204" s="66"/>
      <c r="H204" s="70"/>
      <c r="I204" s="71"/>
      <c r="J204" s="71"/>
      <c r="K204" s="34" t="s">
        <v>65</v>
      </c>
      <c r="L204" s="78">
        <v>204</v>
      </c>
      <c r="M204" s="78"/>
      <c r="N204" s="73"/>
      <c r="O204" s="80">
        <v>0</v>
      </c>
      <c r="P204" s="80">
        <v>0</v>
      </c>
      <c r="Q204" s="82">
        <v>41203.41840277778</v>
      </c>
      <c r="R204" s="80" t="s">
        <v>737</v>
      </c>
      <c r="S204" s="80">
        <v>0</v>
      </c>
      <c r="T204" s="80"/>
      <c r="U204">
        <v>5</v>
      </c>
      <c r="V204" s="79" t="str">
        <f>REPLACE(INDEX(GroupVertices[Group],MATCH(Edges[[#This Row],[Vertex 1]],GroupVertices[Vertex],0)),1,1,"")</f>
        <v>1</v>
      </c>
      <c r="W204" s="79" t="str">
        <f>REPLACE(INDEX(GroupVertices[Group],MATCH(Edges[[#This Row],[Vertex 2]],GroupVertices[Vertex],0)),1,1,"")</f>
        <v>1</v>
      </c>
      <c r="X204" s="48">
        <v>1</v>
      </c>
      <c r="Y204" s="49">
        <v>1.2048192771084338</v>
      </c>
      <c r="Z204" s="48">
        <v>4</v>
      </c>
      <c r="AA204" s="49">
        <v>4.819277108433735</v>
      </c>
      <c r="AB204" s="48">
        <v>0</v>
      </c>
      <c r="AC204" s="49">
        <v>0</v>
      </c>
      <c r="AD204" s="48">
        <v>78</v>
      </c>
      <c r="AE204" s="49">
        <v>93.97590361445783</v>
      </c>
      <c r="AF204" s="48">
        <v>83</v>
      </c>
    </row>
    <row r="205" spans="1:32" ht="15">
      <c r="A205" s="65" t="s">
        <v>318</v>
      </c>
      <c r="B205" s="65" t="s">
        <v>517</v>
      </c>
      <c r="C205" s="66" t="s">
        <v>3376</v>
      </c>
      <c r="D205" s="67">
        <v>5.545454545454545</v>
      </c>
      <c r="E205" s="68"/>
      <c r="F205" s="69">
        <v>35.45454545454545</v>
      </c>
      <c r="G205" s="66"/>
      <c r="H205" s="70"/>
      <c r="I205" s="71"/>
      <c r="J205" s="71"/>
      <c r="K205" s="34" t="s">
        <v>65</v>
      </c>
      <c r="L205" s="78">
        <v>205</v>
      </c>
      <c r="M205" s="78"/>
      <c r="N205" s="73"/>
      <c r="O205" s="80">
        <v>0</v>
      </c>
      <c r="P205" s="80">
        <v>0</v>
      </c>
      <c r="Q205" s="82">
        <v>41203.63756944444</v>
      </c>
      <c r="R205" s="80" t="s">
        <v>738</v>
      </c>
      <c r="S205" s="80">
        <v>0</v>
      </c>
      <c r="T205" s="80"/>
      <c r="U205">
        <v>5</v>
      </c>
      <c r="V205" s="79" t="str">
        <f>REPLACE(INDEX(GroupVertices[Group],MATCH(Edges[[#This Row],[Vertex 1]],GroupVertices[Vertex],0)),1,1,"")</f>
        <v>1</v>
      </c>
      <c r="W205" s="79" t="str">
        <f>REPLACE(INDEX(GroupVertices[Group],MATCH(Edges[[#This Row],[Vertex 2]],GroupVertices[Vertex],0)),1,1,"")</f>
        <v>1</v>
      </c>
      <c r="X205" s="48">
        <v>1</v>
      </c>
      <c r="Y205" s="49">
        <v>1.3333333333333333</v>
      </c>
      <c r="Z205" s="48">
        <v>2</v>
      </c>
      <c r="AA205" s="49">
        <v>2.6666666666666665</v>
      </c>
      <c r="AB205" s="48">
        <v>0</v>
      </c>
      <c r="AC205" s="49">
        <v>0</v>
      </c>
      <c r="AD205" s="48">
        <v>72</v>
      </c>
      <c r="AE205" s="49">
        <v>96</v>
      </c>
      <c r="AF205" s="48">
        <v>75</v>
      </c>
    </row>
    <row r="206" spans="1:32" ht="15">
      <c r="A206" s="65" t="s">
        <v>318</v>
      </c>
      <c r="B206" s="65" t="s">
        <v>517</v>
      </c>
      <c r="C206" s="66" t="s">
        <v>3376</v>
      </c>
      <c r="D206" s="67">
        <v>5.545454545454545</v>
      </c>
      <c r="E206" s="68"/>
      <c r="F206" s="69">
        <v>35.45454545454545</v>
      </c>
      <c r="G206" s="66"/>
      <c r="H206" s="70"/>
      <c r="I206" s="71"/>
      <c r="J206" s="71"/>
      <c r="K206" s="34" t="s">
        <v>65</v>
      </c>
      <c r="L206" s="78">
        <v>206</v>
      </c>
      <c r="M206" s="78"/>
      <c r="N206" s="73"/>
      <c r="O206" s="80">
        <v>0</v>
      </c>
      <c r="P206" s="80">
        <v>0</v>
      </c>
      <c r="Q206" s="82">
        <v>41203.63800925926</v>
      </c>
      <c r="R206" s="80" t="s">
        <v>739</v>
      </c>
      <c r="S206" s="80">
        <v>0</v>
      </c>
      <c r="T206" s="80"/>
      <c r="U206">
        <v>5</v>
      </c>
      <c r="V206" s="79" t="str">
        <f>REPLACE(INDEX(GroupVertices[Group],MATCH(Edges[[#This Row],[Vertex 1]],GroupVertices[Vertex],0)),1,1,"")</f>
        <v>1</v>
      </c>
      <c r="W206" s="79" t="str">
        <f>REPLACE(INDEX(GroupVertices[Group],MATCH(Edges[[#This Row],[Vertex 2]],GroupVertices[Vertex],0)),1,1,"")</f>
        <v>1</v>
      </c>
      <c r="X206" s="48">
        <v>2</v>
      </c>
      <c r="Y206" s="49">
        <v>15.384615384615385</v>
      </c>
      <c r="Z206" s="48">
        <v>0</v>
      </c>
      <c r="AA206" s="49">
        <v>0</v>
      </c>
      <c r="AB206" s="48">
        <v>0</v>
      </c>
      <c r="AC206" s="49">
        <v>0</v>
      </c>
      <c r="AD206" s="48">
        <v>11</v>
      </c>
      <c r="AE206" s="49">
        <v>84.61538461538461</v>
      </c>
      <c r="AF206" s="48">
        <v>13</v>
      </c>
    </row>
    <row r="207" spans="1:32" ht="15">
      <c r="A207" s="65" t="s">
        <v>318</v>
      </c>
      <c r="B207" s="65" t="s">
        <v>517</v>
      </c>
      <c r="C207" s="66" t="s">
        <v>3376</v>
      </c>
      <c r="D207" s="67">
        <v>5.545454545454545</v>
      </c>
      <c r="E207" s="68"/>
      <c r="F207" s="69">
        <v>35.45454545454545</v>
      </c>
      <c r="G207" s="66"/>
      <c r="H207" s="70"/>
      <c r="I207" s="71"/>
      <c r="J207" s="71"/>
      <c r="K207" s="34" t="s">
        <v>65</v>
      </c>
      <c r="L207" s="78">
        <v>207</v>
      </c>
      <c r="M207" s="78"/>
      <c r="N207" s="73"/>
      <c r="O207" s="80">
        <v>0</v>
      </c>
      <c r="P207" s="80">
        <v>0</v>
      </c>
      <c r="Q207" s="82">
        <v>41204.24730324074</v>
      </c>
      <c r="R207" s="80" t="s">
        <v>740</v>
      </c>
      <c r="S207" s="80">
        <v>0</v>
      </c>
      <c r="T207" s="80"/>
      <c r="U207">
        <v>5</v>
      </c>
      <c r="V207" s="79" t="str">
        <f>REPLACE(INDEX(GroupVertices[Group],MATCH(Edges[[#This Row],[Vertex 1]],GroupVertices[Vertex],0)),1,1,"")</f>
        <v>1</v>
      </c>
      <c r="W207" s="79" t="str">
        <f>REPLACE(INDEX(GroupVertices[Group],MATCH(Edges[[#This Row],[Vertex 2]],GroupVertices[Vertex],0)),1,1,"")</f>
        <v>1</v>
      </c>
      <c r="X207" s="48">
        <v>0</v>
      </c>
      <c r="Y207" s="49">
        <v>0</v>
      </c>
      <c r="Z207" s="48">
        <v>4</v>
      </c>
      <c r="AA207" s="49">
        <v>4.878048780487805</v>
      </c>
      <c r="AB207" s="48">
        <v>0</v>
      </c>
      <c r="AC207" s="49">
        <v>0</v>
      </c>
      <c r="AD207" s="48">
        <v>78</v>
      </c>
      <c r="AE207" s="49">
        <v>95.1219512195122</v>
      </c>
      <c r="AF207" s="48">
        <v>82</v>
      </c>
    </row>
    <row r="208" spans="1:32" ht="15">
      <c r="A208" s="65" t="s">
        <v>318</v>
      </c>
      <c r="B208" s="65" t="s">
        <v>517</v>
      </c>
      <c r="C208" s="66" t="s">
        <v>3376</v>
      </c>
      <c r="D208" s="67">
        <v>5.545454545454545</v>
      </c>
      <c r="E208" s="68"/>
      <c r="F208" s="69">
        <v>35.45454545454545</v>
      </c>
      <c r="G208" s="66"/>
      <c r="H208" s="70"/>
      <c r="I208" s="71"/>
      <c r="J208" s="71"/>
      <c r="K208" s="34" t="s">
        <v>65</v>
      </c>
      <c r="L208" s="78">
        <v>208</v>
      </c>
      <c r="M208" s="78"/>
      <c r="N208" s="73"/>
      <c r="O208" s="80">
        <v>0</v>
      </c>
      <c r="P208" s="80">
        <v>0</v>
      </c>
      <c r="Q208" s="82">
        <v>41204.24758101852</v>
      </c>
      <c r="R208" s="80" t="s">
        <v>741</v>
      </c>
      <c r="S208" s="80">
        <v>0</v>
      </c>
      <c r="T208" s="80"/>
      <c r="U208">
        <v>5</v>
      </c>
      <c r="V208" s="79" t="str">
        <f>REPLACE(INDEX(GroupVertices[Group],MATCH(Edges[[#This Row],[Vertex 1]],GroupVertices[Vertex],0)),1,1,"")</f>
        <v>1</v>
      </c>
      <c r="W208" s="79" t="str">
        <f>REPLACE(INDEX(GroupVertices[Group],MATCH(Edges[[#This Row],[Vertex 2]],GroupVertices[Vertex],0)),1,1,"")</f>
        <v>1</v>
      </c>
      <c r="X208" s="48">
        <v>1</v>
      </c>
      <c r="Y208" s="49">
        <v>20</v>
      </c>
      <c r="Z208" s="48">
        <v>0</v>
      </c>
      <c r="AA208" s="49">
        <v>0</v>
      </c>
      <c r="AB208" s="48">
        <v>0</v>
      </c>
      <c r="AC208" s="49">
        <v>0</v>
      </c>
      <c r="AD208" s="48">
        <v>4</v>
      </c>
      <c r="AE208" s="49">
        <v>80</v>
      </c>
      <c r="AF208" s="48">
        <v>5</v>
      </c>
    </row>
    <row r="209" spans="1:32" ht="15">
      <c r="A209" s="65" t="s">
        <v>319</v>
      </c>
      <c r="B209" s="65" t="s">
        <v>517</v>
      </c>
      <c r="C209" s="66" t="s">
        <v>3374</v>
      </c>
      <c r="D209" s="67">
        <v>4.2727272727272725</v>
      </c>
      <c r="E209" s="68"/>
      <c r="F209" s="69">
        <v>42.72727272727273</v>
      </c>
      <c r="G209" s="66"/>
      <c r="H209" s="70"/>
      <c r="I209" s="71"/>
      <c r="J209" s="71"/>
      <c r="K209" s="34" t="s">
        <v>65</v>
      </c>
      <c r="L209" s="78">
        <v>209</v>
      </c>
      <c r="M209" s="78"/>
      <c r="N209" s="73"/>
      <c r="O209" s="80">
        <v>0</v>
      </c>
      <c r="P209" s="80">
        <v>0</v>
      </c>
      <c r="Q209" s="82">
        <v>41203.61456018518</v>
      </c>
      <c r="R209" s="80" t="s">
        <v>742</v>
      </c>
      <c r="S209" s="80">
        <v>0</v>
      </c>
      <c r="T209" s="80"/>
      <c r="U209">
        <v>3</v>
      </c>
      <c r="V209" s="79" t="str">
        <f>REPLACE(INDEX(GroupVertices[Group],MATCH(Edges[[#This Row],[Vertex 1]],GroupVertices[Vertex],0)),1,1,"")</f>
        <v>1</v>
      </c>
      <c r="W209" s="79" t="str">
        <f>REPLACE(INDEX(GroupVertices[Group],MATCH(Edges[[#This Row],[Vertex 2]],GroupVertices[Vertex],0)),1,1,"")</f>
        <v>1</v>
      </c>
      <c r="X209" s="48">
        <v>0</v>
      </c>
      <c r="Y209" s="49">
        <v>0</v>
      </c>
      <c r="Z209" s="48">
        <v>0</v>
      </c>
      <c r="AA209" s="49">
        <v>0</v>
      </c>
      <c r="AB209" s="48">
        <v>0</v>
      </c>
      <c r="AC209" s="49">
        <v>0</v>
      </c>
      <c r="AD209" s="48">
        <v>2</v>
      </c>
      <c r="AE209" s="49">
        <v>100</v>
      </c>
      <c r="AF209" s="48">
        <v>2</v>
      </c>
    </row>
    <row r="210" spans="1:32" ht="15">
      <c r="A210" s="65" t="s">
        <v>319</v>
      </c>
      <c r="B210" s="65" t="s">
        <v>517</v>
      </c>
      <c r="C210" s="66" t="s">
        <v>3374</v>
      </c>
      <c r="D210" s="67">
        <v>4.2727272727272725</v>
      </c>
      <c r="E210" s="68"/>
      <c r="F210" s="69">
        <v>42.72727272727273</v>
      </c>
      <c r="G210" s="66"/>
      <c r="H210" s="70"/>
      <c r="I210" s="71"/>
      <c r="J210" s="71"/>
      <c r="K210" s="34" t="s">
        <v>65</v>
      </c>
      <c r="L210" s="78">
        <v>210</v>
      </c>
      <c r="M210" s="78"/>
      <c r="N210" s="73"/>
      <c r="O210" s="80">
        <v>0</v>
      </c>
      <c r="P210" s="80">
        <v>0</v>
      </c>
      <c r="Q210" s="82">
        <v>41204.031168981484</v>
      </c>
      <c r="R210" s="80" t="s">
        <v>743</v>
      </c>
      <c r="S210" s="80">
        <v>0</v>
      </c>
      <c r="T210" s="80"/>
      <c r="U210">
        <v>3</v>
      </c>
      <c r="V210" s="79" t="str">
        <f>REPLACE(INDEX(GroupVertices[Group],MATCH(Edges[[#This Row],[Vertex 1]],GroupVertices[Vertex],0)),1,1,"")</f>
        <v>1</v>
      </c>
      <c r="W210" s="79" t="str">
        <f>REPLACE(INDEX(GroupVertices[Group],MATCH(Edges[[#This Row],[Vertex 2]],GroupVertices[Vertex],0)),1,1,"")</f>
        <v>1</v>
      </c>
      <c r="X210" s="48">
        <v>4</v>
      </c>
      <c r="Y210" s="49">
        <v>5</v>
      </c>
      <c r="Z210" s="48">
        <v>2</v>
      </c>
      <c r="AA210" s="49">
        <v>2.5</v>
      </c>
      <c r="AB210" s="48">
        <v>0</v>
      </c>
      <c r="AC210" s="49">
        <v>0</v>
      </c>
      <c r="AD210" s="48">
        <v>74</v>
      </c>
      <c r="AE210" s="49">
        <v>92.5</v>
      </c>
      <c r="AF210" s="48">
        <v>80</v>
      </c>
    </row>
    <row r="211" spans="1:32" ht="15">
      <c r="A211" s="65" t="s">
        <v>319</v>
      </c>
      <c r="B211" s="65" t="s">
        <v>517</v>
      </c>
      <c r="C211" s="66" t="s">
        <v>3374</v>
      </c>
      <c r="D211" s="67">
        <v>4.2727272727272725</v>
      </c>
      <c r="E211" s="68"/>
      <c r="F211" s="69">
        <v>42.72727272727273</v>
      </c>
      <c r="G211" s="66"/>
      <c r="H211" s="70"/>
      <c r="I211" s="71"/>
      <c r="J211" s="71"/>
      <c r="K211" s="34" t="s">
        <v>65</v>
      </c>
      <c r="L211" s="78">
        <v>211</v>
      </c>
      <c r="M211" s="78"/>
      <c r="N211" s="73"/>
      <c r="O211" s="80">
        <v>0</v>
      </c>
      <c r="P211" s="80">
        <v>0</v>
      </c>
      <c r="Q211" s="82">
        <v>41204.35493055556</v>
      </c>
      <c r="R211" s="80" t="s">
        <v>744</v>
      </c>
      <c r="S211" s="80">
        <v>0</v>
      </c>
      <c r="T211" s="80"/>
      <c r="U211">
        <v>3</v>
      </c>
      <c r="V211" s="79" t="str">
        <f>REPLACE(INDEX(GroupVertices[Group],MATCH(Edges[[#This Row],[Vertex 1]],GroupVertices[Vertex],0)),1,1,"")</f>
        <v>1</v>
      </c>
      <c r="W211" s="79" t="str">
        <f>REPLACE(INDEX(GroupVertices[Group],MATCH(Edges[[#This Row],[Vertex 2]],GroupVertices[Vertex],0)),1,1,"")</f>
        <v>1</v>
      </c>
      <c r="X211" s="48">
        <v>6</v>
      </c>
      <c r="Y211" s="49">
        <v>6.976744186046512</v>
      </c>
      <c r="Z211" s="48">
        <v>4</v>
      </c>
      <c r="AA211" s="49">
        <v>4.651162790697675</v>
      </c>
      <c r="AB211" s="48">
        <v>0</v>
      </c>
      <c r="AC211" s="49">
        <v>0</v>
      </c>
      <c r="AD211" s="48">
        <v>76</v>
      </c>
      <c r="AE211" s="49">
        <v>88.37209302325581</v>
      </c>
      <c r="AF211" s="48">
        <v>86</v>
      </c>
    </row>
    <row r="212" spans="1:32" ht="15">
      <c r="A212" s="65" t="s">
        <v>320</v>
      </c>
      <c r="B212" s="65" t="s">
        <v>517</v>
      </c>
      <c r="C212" s="66" t="s">
        <v>3372</v>
      </c>
      <c r="D212" s="67">
        <v>3</v>
      </c>
      <c r="E212" s="68"/>
      <c r="F212" s="69">
        <v>50</v>
      </c>
      <c r="G212" s="66"/>
      <c r="H212" s="70"/>
      <c r="I212" s="71"/>
      <c r="J212" s="71"/>
      <c r="K212" s="34" t="s">
        <v>65</v>
      </c>
      <c r="L212" s="78">
        <v>212</v>
      </c>
      <c r="M212" s="78"/>
      <c r="N212" s="73"/>
      <c r="O212" s="80">
        <v>0</v>
      </c>
      <c r="P212" s="80">
        <v>0</v>
      </c>
      <c r="Q212" s="82">
        <v>41204.51011574074</v>
      </c>
      <c r="R212" s="80" t="s">
        <v>745</v>
      </c>
      <c r="S212" s="80">
        <v>0</v>
      </c>
      <c r="T212" s="80"/>
      <c r="U212">
        <v>1</v>
      </c>
      <c r="V212" s="79" t="str">
        <f>REPLACE(INDEX(GroupVertices[Group],MATCH(Edges[[#This Row],[Vertex 1]],GroupVertices[Vertex],0)),1,1,"")</f>
        <v>1</v>
      </c>
      <c r="W212" s="79" t="str">
        <f>REPLACE(INDEX(GroupVertices[Group],MATCH(Edges[[#This Row],[Vertex 2]],GroupVertices[Vertex],0)),1,1,"")</f>
        <v>1</v>
      </c>
      <c r="X212" s="48">
        <v>1</v>
      </c>
      <c r="Y212" s="49">
        <v>1.0638297872340425</v>
      </c>
      <c r="Z212" s="48">
        <v>4</v>
      </c>
      <c r="AA212" s="49">
        <v>4.25531914893617</v>
      </c>
      <c r="AB212" s="48">
        <v>0</v>
      </c>
      <c r="AC212" s="49">
        <v>0</v>
      </c>
      <c r="AD212" s="48">
        <v>89</v>
      </c>
      <c r="AE212" s="49">
        <v>94.68085106382979</v>
      </c>
      <c r="AF212" s="48">
        <v>94</v>
      </c>
    </row>
    <row r="213" spans="1:32" ht="15">
      <c r="A213" s="65" t="s">
        <v>321</v>
      </c>
      <c r="B213" s="65" t="s">
        <v>517</v>
      </c>
      <c r="C213" s="66" t="s">
        <v>3372</v>
      </c>
      <c r="D213" s="67">
        <v>3</v>
      </c>
      <c r="E213" s="68"/>
      <c r="F213" s="69">
        <v>50</v>
      </c>
      <c r="G213" s="66"/>
      <c r="H213" s="70"/>
      <c r="I213" s="71"/>
      <c r="J213" s="71"/>
      <c r="K213" s="34" t="s">
        <v>65</v>
      </c>
      <c r="L213" s="78">
        <v>213</v>
      </c>
      <c r="M213" s="78"/>
      <c r="N213" s="73"/>
      <c r="O213" s="80">
        <v>0</v>
      </c>
      <c r="P213" s="80">
        <v>0</v>
      </c>
      <c r="Q213" s="82">
        <v>41204.517488425925</v>
      </c>
      <c r="R213" s="80" t="s">
        <v>746</v>
      </c>
      <c r="S213" s="80">
        <v>0</v>
      </c>
      <c r="T213" s="80"/>
      <c r="U213">
        <v>1</v>
      </c>
      <c r="V213" s="79" t="str">
        <f>REPLACE(INDEX(GroupVertices[Group],MATCH(Edges[[#This Row],[Vertex 1]],GroupVertices[Vertex],0)),1,1,"")</f>
        <v>1</v>
      </c>
      <c r="W213" s="79" t="str">
        <f>REPLACE(INDEX(GroupVertices[Group],MATCH(Edges[[#This Row],[Vertex 2]],GroupVertices[Vertex],0)),1,1,"")</f>
        <v>1</v>
      </c>
      <c r="X213" s="48">
        <v>1</v>
      </c>
      <c r="Y213" s="49">
        <v>5.555555555555555</v>
      </c>
      <c r="Z213" s="48">
        <v>2</v>
      </c>
      <c r="AA213" s="49">
        <v>11.11111111111111</v>
      </c>
      <c r="AB213" s="48">
        <v>0</v>
      </c>
      <c r="AC213" s="49">
        <v>0</v>
      </c>
      <c r="AD213" s="48">
        <v>15</v>
      </c>
      <c r="AE213" s="49">
        <v>83.33333333333333</v>
      </c>
      <c r="AF213" s="48">
        <v>18</v>
      </c>
    </row>
    <row r="214" spans="1:32" ht="15">
      <c r="A214" s="65" t="s">
        <v>322</v>
      </c>
      <c r="B214" s="65" t="s">
        <v>517</v>
      </c>
      <c r="C214" s="66" t="s">
        <v>3373</v>
      </c>
      <c r="D214" s="67">
        <v>3.6363636363636362</v>
      </c>
      <c r="E214" s="68"/>
      <c r="F214" s="69">
        <v>46.36363636363637</v>
      </c>
      <c r="G214" s="66"/>
      <c r="H214" s="70"/>
      <c r="I214" s="71"/>
      <c r="J214" s="71"/>
      <c r="K214" s="34" t="s">
        <v>65</v>
      </c>
      <c r="L214" s="78">
        <v>214</v>
      </c>
      <c r="M214" s="78"/>
      <c r="N214" s="73"/>
      <c r="O214" s="80">
        <v>0</v>
      </c>
      <c r="P214" s="80">
        <v>0</v>
      </c>
      <c r="Q214" s="82">
        <v>41203.55939814815</v>
      </c>
      <c r="R214" s="80" t="s">
        <v>747</v>
      </c>
      <c r="S214" s="80">
        <v>0</v>
      </c>
      <c r="T214" s="80"/>
      <c r="U214">
        <v>2</v>
      </c>
      <c r="V214" s="79" t="str">
        <f>REPLACE(INDEX(GroupVertices[Group],MATCH(Edges[[#This Row],[Vertex 1]],GroupVertices[Vertex],0)),1,1,"")</f>
        <v>1</v>
      </c>
      <c r="W214" s="79" t="str">
        <f>REPLACE(INDEX(GroupVertices[Group],MATCH(Edges[[#This Row],[Vertex 2]],GroupVertices[Vertex],0)),1,1,"")</f>
        <v>1</v>
      </c>
      <c r="X214" s="48">
        <v>0</v>
      </c>
      <c r="Y214" s="49">
        <v>0</v>
      </c>
      <c r="Z214" s="48">
        <v>0</v>
      </c>
      <c r="AA214" s="49">
        <v>0</v>
      </c>
      <c r="AB214" s="48">
        <v>0</v>
      </c>
      <c r="AC214" s="49">
        <v>0</v>
      </c>
      <c r="AD214" s="48">
        <v>5</v>
      </c>
      <c r="AE214" s="49">
        <v>100</v>
      </c>
      <c r="AF214" s="48">
        <v>5</v>
      </c>
    </row>
    <row r="215" spans="1:32" ht="15">
      <c r="A215" s="65" t="s">
        <v>322</v>
      </c>
      <c r="B215" s="65" t="s">
        <v>517</v>
      </c>
      <c r="C215" s="66" t="s">
        <v>3373</v>
      </c>
      <c r="D215" s="67">
        <v>3.6363636363636362</v>
      </c>
      <c r="E215" s="68"/>
      <c r="F215" s="69">
        <v>46.36363636363637</v>
      </c>
      <c r="G215" s="66"/>
      <c r="H215" s="70"/>
      <c r="I215" s="71"/>
      <c r="J215" s="71"/>
      <c r="K215" s="34" t="s">
        <v>65</v>
      </c>
      <c r="L215" s="78">
        <v>215</v>
      </c>
      <c r="M215" s="78"/>
      <c r="N215" s="73"/>
      <c r="O215" s="80">
        <v>0</v>
      </c>
      <c r="P215" s="80">
        <v>0</v>
      </c>
      <c r="Q215" s="82">
        <v>41204.57696759259</v>
      </c>
      <c r="R215" s="80" t="s">
        <v>748</v>
      </c>
      <c r="S215" s="80">
        <v>0</v>
      </c>
      <c r="T215" s="80"/>
      <c r="U215">
        <v>2</v>
      </c>
      <c r="V215" s="79" t="str">
        <f>REPLACE(INDEX(GroupVertices[Group],MATCH(Edges[[#This Row],[Vertex 1]],GroupVertices[Vertex],0)),1,1,"")</f>
        <v>1</v>
      </c>
      <c r="W215" s="79" t="str">
        <f>REPLACE(INDEX(GroupVertices[Group],MATCH(Edges[[#This Row],[Vertex 2]],GroupVertices[Vertex],0)),1,1,"")</f>
        <v>1</v>
      </c>
      <c r="X215" s="48">
        <v>4</v>
      </c>
      <c r="Y215" s="49">
        <v>17.391304347826086</v>
      </c>
      <c r="Z215" s="48">
        <v>0</v>
      </c>
      <c r="AA215" s="49">
        <v>0</v>
      </c>
      <c r="AB215" s="48">
        <v>0</v>
      </c>
      <c r="AC215" s="49">
        <v>0</v>
      </c>
      <c r="AD215" s="48">
        <v>19</v>
      </c>
      <c r="AE215" s="49">
        <v>82.6086956521739</v>
      </c>
      <c r="AF215" s="48">
        <v>23</v>
      </c>
    </row>
    <row r="216" spans="1:32" ht="15">
      <c r="A216" s="65" t="s">
        <v>323</v>
      </c>
      <c r="B216" s="65" t="s">
        <v>517</v>
      </c>
      <c r="C216" s="66" t="s">
        <v>3373</v>
      </c>
      <c r="D216" s="67">
        <v>3.6363636363636362</v>
      </c>
      <c r="E216" s="68"/>
      <c r="F216" s="69">
        <v>46.36363636363637</v>
      </c>
      <c r="G216" s="66"/>
      <c r="H216" s="70"/>
      <c r="I216" s="71"/>
      <c r="J216" s="71"/>
      <c r="K216" s="34" t="s">
        <v>65</v>
      </c>
      <c r="L216" s="78">
        <v>216</v>
      </c>
      <c r="M216" s="78"/>
      <c r="N216" s="73"/>
      <c r="O216" s="80">
        <v>0</v>
      </c>
      <c r="P216" s="80">
        <v>0</v>
      </c>
      <c r="Q216" s="82">
        <v>41204.7040162037</v>
      </c>
      <c r="R216" s="80" t="s">
        <v>749</v>
      </c>
      <c r="S216" s="80">
        <v>0</v>
      </c>
      <c r="T216" s="80"/>
      <c r="U216">
        <v>2</v>
      </c>
      <c r="V216" s="79" t="str">
        <f>REPLACE(INDEX(GroupVertices[Group],MATCH(Edges[[#This Row],[Vertex 1]],GroupVertices[Vertex],0)),1,1,"")</f>
        <v>1</v>
      </c>
      <c r="W216" s="79" t="str">
        <f>REPLACE(INDEX(GroupVertices[Group],MATCH(Edges[[#This Row],[Vertex 2]],GroupVertices[Vertex],0)),1,1,"")</f>
        <v>1</v>
      </c>
      <c r="X216" s="48">
        <v>0</v>
      </c>
      <c r="Y216" s="49">
        <v>0</v>
      </c>
      <c r="Z216" s="48">
        <v>0</v>
      </c>
      <c r="AA216" s="49">
        <v>0</v>
      </c>
      <c r="AB216" s="48">
        <v>0</v>
      </c>
      <c r="AC216" s="49">
        <v>0</v>
      </c>
      <c r="AD216" s="48">
        <v>3</v>
      </c>
      <c r="AE216" s="49">
        <v>100</v>
      </c>
      <c r="AF216" s="48">
        <v>3</v>
      </c>
    </row>
    <row r="217" spans="1:32" ht="15">
      <c r="A217" s="65" t="s">
        <v>323</v>
      </c>
      <c r="B217" s="65" t="s">
        <v>517</v>
      </c>
      <c r="C217" s="66" t="s">
        <v>3373</v>
      </c>
      <c r="D217" s="67">
        <v>3.6363636363636362</v>
      </c>
      <c r="E217" s="68"/>
      <c r="F217" s="69">
        <v>46.36363636363637</v>
      </c>
      <c r="G217" s="66"/>
      <c r="H217" s="70"/>
      <c r="I217" s="71"/>
      <c r="J217" s="71"/>
      <c r="K217" s="34" t="s">
        <v>65</v>
      </c>
      <c r="L217" s="78">
        <v>217</v>
      </c>
      <c r="M217" s="78"/>
      <c r="N217" s="73"/>
      <c r="O217" s="80">
        <v>0</v>
      </c>
      <c r="P217" s="80">
        <v>0</v>
      </c>
      <c r="Q217" s="82">
        <v>41204.70428240741</v>
      </c>
      <c r="R217" s="80" t="s">
        <v>750</v>
      </c>
      <c r="S217" s="80">
        <v>0</v>
      </c>
      <c r="T217" s="80"/>
      <c r="U217">
        <v>2</v>
      </c>
      <c r="V217" s="79" t="str">
        <f>REPLACE(INDEX(GroupVertices[Group],MATCH(Edges[[#This Row],[Vertex 1]],GroupVertices[Vertex],0)),1,1,"")</f>
        <v>1</v>
      </c>
      <c r="W217" s="79" t="str">
        <f>REPLACE(INDEX(GroupVertices[Group],MATCH(Edges[[#This Row],[Vertex 2]],GroupVertices[Vertex],0)),1,1,"")</f>
        <v>1</v>
      </c>
      <c r="X217" s="48">
        <v>0</v>
      </c>
      <c r="Y217" s="49">
        <v>0</v>
      </c>
      <c r="Z217" s="48">
        <v>0</v>
      </c>
      <c r="AA217" s="49">
        <v>0</v>
      </c>
      <c r="AB217" s="48">
        <v>0</v>
      </c>
      <c r="AC217" s="49">
        <v>0</v>
      </c>
      <c r="AD217" s="48">
        <v>7</v>
      </c>
      <c r="AE217" s="49">
        <v>100</v>
      </c>
      <c r="AF217" s="48">
        <v>7</v>
      </c>
    </row>
    <row r="218" spans="1:32" ht="15">
      <c r="A218" s="65" t="s">
        <v>324</v>
      </c>
      <c r="B218" s="65" t="s">
        <v>517</v>
      </c>
      <c r="C218" s="66" t="s">
        <v>3372</v>
      </c>
      <c r="D218" s="67">
        <v>3</v>
      </c>
      <c r="E218" s="68"/>
      <c r="F218" s="69">
        <v>50</v>
      </c>
      <c r="G218" s="66"/>
      <c r="H218" s="70"/>
      <c r="I218" s="71"/>
      <c r="J218" s="71"/>
      <c r="K218" s="34" t="s">
        <v>65</v>
      </c>
      <c r="L218" s="78">
        <v>218</v>
      </c>
      <c r="M218" s="78"/>
      <c r="N218" s="73"/>
      <c r="O218" s="80">
        <v>0</v>
      </c>
      <c r="P218" s="80">
        <v>0</v>
      </c>
      <c r="Q218" s="82">
        <v>41204.81886574074</v>
      </c>
      <c r="R218" s="80" t="s">
        <v>751</v>
      </c>
      <c r="S218" s="80">
        <v>0</v>
      </c>
      <c r="T218" s="80"/>
      <c r="U218">
        <v>1</v>
      </c>
      <c r="V218" s="79" t="str">
        <f>REPLACE(INDEX(GroupVertices[Group],MATCH(Edges[[#This Row],[Vertex 1]],GroupVertices[Vertex],0)),1,1,"")</f>
        <v>1</v>
      </c>
      <c r="W218" s="79" t="str">
        <f>REPLACE(INDEX(GroupVertices[Group],MATCH(Edges[[#This Row],[Vertex 2]],GroupVertices[Vertex],0)),1,1,"")</f>
        <v>1</v>
      </c>
      <c r="X218" s="48">
        <v>1</v>
      </c>
      <c r="Y218" s="49">
        <v>10</v>
      </c>
      <c r="Z218" s="48">
        <v>0</v>
      </c>
      <c r="AA218" s="49">
        <v>0</v>
      </c>
      <c r="AB218" s="48">
        <v>0</v>
      </c>
      <c r="AC218" s="49">
        <v>0</v>
      </c>
      <c r="AD218" s="48">
        <v>9</v>
      </c>
      <c r="AE218" s="49">
        <v>90</v>
      </c>
      <c r="AF218" s="48">
        <v>10</v>
      </c>
    </row>
    <row r="219" spans="1:32" ht="15">
      <c r="A219" s="65" t="s">
        <v>325</v>
      </c>
      <c r="B219" s="65" t="s">
        <v>517</v>
      </c>
      <c r="C219" s="66" t="s">
        <v>3372</v>
      </c>
      <c r="D219" s="67">
        <v>3</v>
      </c>
      <c r="E219" s="68"/>
      <c r="F219" s="69">
        <v>50</v>
      </c>
      <c r="G219" s="66"/>
      <c r="H219" s="70"/>
      <c r="I219" s="71"/>
      <c r="J219" s="71"/>
      <c r="K219" s="34" t="s">
        <v>65</v>
      </c>
      <c r="L219" s="78">
        <v>219</v>
      </c>
      <c r="M219" s="78"/>
      <c r="N219" s="73"/>
      <c r="O219" s="80">
        <v>0</v>
      </c>
      <c r="P219" s="80">
        <v>0</v>
      </c>
      <c r="Q219" s="82">
        <v>41204.888333333336</v>
      </c>
      <c r="R219" s="80" t="s">
        <v>752</v>
      </c>
      <c r="S219" s="80">
        <v>0</v>
      </c>
      <c r="T219" s="80"/>
      <c r="U219">
        <v>1</v>
      </c>
      <c r="V219" s="79" t="str">
        <f>REPLACE(INDEX(GroupVertices[Group],MATCH(Edges[[#This Row],[Vertex 1]],GroupVertices[Vertex],0)),1,1,"")</f>
        <v>1</v>
      </c>
      <c r="W219" s="79" t="str">
        <f>REPLACE(INDEX(GroupVertices[Group],MATCH(Edges[[#This Row],[Vertex 2]],GroupVertices[Vertex],0)),1,1,"")</f>
        <v>1</v>
      </c>
      <c r="X219" s="48">
        <v>0</v>
      </c>
      <c r="Y219" s="49">
        <v>0</v>
      </c>
      <c r="Z219" s="48">
        <v>1</v>
      </c>
      <c r="AA219" s="49">
        <v>14.285714285714286</v>
      </c>
      <c r="AB219" s="48">
        <v>0</v>
      </c>
      <c r="AC219" s="49">
        <v>0</v>
      </c>
      <c r="AD219" s="48">
        <v>6</v>
      </c>
      <c r="AE219" s="49">
        <v>85.71428571428571</v>
      </c>
      <c r="AF219" s="48">
        <v>7</v>
      </c>
    </row>
    <row r="220" spans="1:32" ht="15">
      <c r="A220" s="65" t="s">
        <v>326</v>
      </c>
      <c r="B220" s="65" t="s">
        <v>517</v>
      </c>
      <c r="C220" s="66" t="s">
        <v>3373</v>
      </c>
      <c r="D220" s="67">
        <v>3.6363636363636362</v>
      </c>
      <c r="E220" s="68"/>
      <c r="F220" s="69">
        <v>46.36363636363637</v>
      </c>
      <c r="G220" s="66"/>
      <c r="H220" s="70"/>
      <c r="I220" s="71"/>
      <c r="J220" s="71"/>
      <c r="K220" s="34" t="s">
        <v>65</v>
      </c>
      <c r="L220" s="78">
        <v>220</v>
      </c>
      <c r="M220" s="78"/>
      <c r="N220" s="73"/>
      <c r="O220" s="80">
        <v>0</v>
      </c>
      <c r="P220" s="80">
        <v>0</v>
      </c>
      <c r="Q220" s="82">
        <v>41205.08868055556</v>
      </c>
      <c r="R220" s="80" t="s">
        <v>753</v>
      </c>
      <c r="S220" s="80">
        <v>0</v>
      </c>
      <c r="T220" s="80"/>
      <c r="U220">
        <v>2</v>
      </c>
      <c r="V220" s="79" t="str">
        <f>REPLACE(INDEX(GroupVertices[Group],MATCH(Edges[[#This Row],[Vertex 1]],GroupVertices[Vertex],0)),1,1,"")</f>
        <v>1</v>
      </c>
      <c r="W220" s="79" t="str">
        <f>REPLACE(INDEX(GroupVertices[Group],MATCH(Edges[[#This Row],[Vertex 2]],GroupVertices[Vertex],0)),1,1,"")</f>
        <v>1</v>
      </c>
      <c r="X220" s="48">
        <v>1</v>
      </c>
      <c r="Y220" s="49">
        <v>1.2345679012345678</v>
      </c>
      <c r="Z220" s="48">
        <v>3</v>
      </c>
      <c r="AA220" s="49">
        <v>3.7037037037037037</v>
      </c>
      <c r="AB220" s="48">
        <v>0</v>
      </c>
      <c r="AC220" s="49">
        <v>0</v>
      </c>
      <c r="AD220" s="48">
        <v>77</v>
      </c>
      <c r="AE220" s="49">
        <v>95.06172839506173</v>
      </c>
      <c r="AF220" s="48">
        <v>81</v>
      </c>
    </row>
    <row r="221" spans="1:32" ht="15">
      <c r="A221" s="65" t="s">
        <v>326</v>
      </c>
      <c r="B221" s="65" t="s">
        <v>517</v>
      </c>
      <c r="C221" s="66" t="s">
        <v>3373</v>
      </c>
      <c r="D221" s="67">
        <v>3.6363636363636362</v>
      </c>
      <c r="E221" s="68"/>
      <c r="F221" s="69">
        <v>46.36363636363637</v>
      </c>
      <c r="G221" s="66"/>
      <c r="H221" s="70"/>
      <c r="I221" s="71"/>
      <c r="J221" s="71"/>
      <c r="K221" s="34" t="s">
        <v>65</v>
      </c>
      <c r="L221" s="78">
        <v>221</v>
      </c>
      <c r="M221" s="78"/>
      <c r="N221" s="73"/>
      <c r="O221" s="80">
        <v>0</v>
      </c>
      <c r="P221" s="80">
        <v>0</v>
      </c>
      <c r="Q221" s="82">
        <v>41205.08962962963</v>
      </c>
      <c r="R221" s="80" t="s">
        <v>754</v>
      </c>
      <c r="S221" s="80">
        <v>0</v>
      </c>
      <c r="T221" s="80"/>
      <c r="U221">
        <v>2</v>
      </c>
      <c r="V221" s="79" t="str">
        <f>REPLACE(INDEX(GroupVertices[Group],MATCH(Edges[[#This Row],[Vertex 1]],GroupVertices[Vertex],0)),1,1,"")</f>
        <v>1</v>
      </c>
      <c r="W221" s="79" t="str">
        <f>REPLACE(INDEX(GroupVertices[Group],MATCH(Edges[[#This Row],[Vertex 2]],GroupVertices[Vertex],0)),1,1,"")</f>
        <v>1</v>
      </c>
      <c r="X221" s="48">
        <v>2</v>
      </c>
      <c r="Y221" s="49">
        <v>9.090909090909092</v>
      </c>
      <c r="Z221" s="48">
        <v>0</v>
      </c>
      <c r="AA221" s="49">
        <v>0</v>
      </c>
      <c r="AB221" s="48">
        <v>0</v>
      </c>
      <c r="AC221" s="49">
        <v>0</v>
      </c>
      <c r="AD221" s="48">
        <v>20</v>
      </c>
      <c r="AE221" s="49">
        <v>90.9090909090909</v>
      </c>
      <c r="AF221" s="48">
        <v>22</v>
      </c>
    </row>
    <row r="222" spans="1:32" ht="15">
      <c r="A222" s="65" t="s">
        <v>327</v>
      </c>
      <c r="B222" s="65" t="s">
        <v>517</v>
      </c>
      <c r="C222" s="66" t="s">
        <v>3372</v>
      </c>
      <c r="D222" s="67">
        <v>3</v>
      </c>
      <c r="E222" s="68"/>
      <c r="F222" s="69">
        <v>50</v>
      </c>
      <c r="G222" s="66"/>
      <c r="H222" s="70"/>
      <c r="I222" s="71"/>
      <c r="J222" s="71"/>
      <c r="K222" s="34" t="s">
        <v>65</v>
      </c>
      <c r="L222" s="78">
        <v>222</v>
      </c>
      <c r="M222" s="78"/>
      <c r="N222" s="73"/>
      <c r="O222" s="80">
        <v>0</v>
      </c>
      <c r="P222" s="80">
        <v>0</v>
      </c>
      <c r="Q222" s="82">
        <v>41205.78298611111</v>
      </c>
      <c r="R222" s="80" t="s">
        <v>755</v>
      </c>
      <c r="S222" s="80">
        <v>0</v>
      </c>
      <c r="T222" s="80"/>
      <c r="U222">
        <v>1</v>
      </c>
      <c r="V222" s="79" t="str">
        <f>REPLACE(INDEX(GroupVertices[Group],MATCH(Edges[[#This Row],[Vertex 1]],GroupVertices[Vertex],0)),1,1,"")</f>
        <v>1</v>
      </c>
      <c r="W222" s="79" t="str">
        <f>REPLACE(INDEX(GroupVertices[Group],MATCH(Edges[[#This Row],[Vertex 2]],GroupVertices[Vertex],0)),1,1,"")</f>
        <v>1</v>
      </c>
      <c r="X222" s="48">
        <v>1</v>
      </c>
      <c r="Y222" s="49">
        <v>1.1363636363636365</v>
      </c>
      <c r="Z222" s="48">
        <v>0</v>
      </c>
      <c r="AA222" s="49">
        <v>0</v>
      </c>
      <c r="AB222" s="48">
        <v>0</v>
      </c>
      <c r="AC222" s="49">
        <v>0</v>
      </c>
      <c r="AD222" s="48">
        <v>87</v>
      </c>
      <c r="AE222" s="49">
        <v>98.86363636363636</v>
      </c>
      <c r="AF222" s="48">
        <v>88</v>
      </c>
    </row>
    <row r="223" spans="1:32" ht="15">
      <c r="A223" s="65" t="s">
        <v>328</v>
      </c>
      <c r="B223" s="65" t="s">
        <v>517</v>
      </c>
      <c r="C223" s="66" t="s">
        <v>3373</v>
      </c>
      <c r="D223" s="67">
        <v>3.6363636363636362</v>
      </c>
      <c r="E223" s="68"/>
      <c r="F223" s="69">
        <v>46.36363636363637</v>
      </c>
      <c r="G223" s="66"/>
      <c r="H223" s="70"/>
      <c r="I223" s="71"/>
      <c r="J223" s="71"/>
      <c r="K223" s="34" t="s">
        <v>65</v>
      </c>
      <c r="L223" s="78">
        <v>223</v>
      </c>
      <c r="M223" s="78"/>
      <c r="N223" s="73"/>
      <c r="O223" s="80">
        <v>0</v>
      </c>
      <c r="P223" s="80">
        <v>0</v>
      </c>
      <c r="Q223" s="82">
        <v>41204.90917824074</v>
      </c>
      <c r="R223" s="80" t="s">
        <v>756</v>
      </c>
      <c r="S223" s="80">
        <v>0</v>
      </c>
      <c r="T223" s="80"/>
      <c r="U223">
        <v>2</v>
      </c>
      <c r="V223" s="79" t="str">
        <f>REPLACE(INDEX(GroupVertices[Group],MATCH(Edges[[#This Row],[Vertex 1]],GroupVertices[Vertex],0)),1,1,"")</f>
        <v>1</v>
      </c>
      <c r="W223" s="79" t="str">
        <f>REPLACE(INDEX(GroupVertices[Group],MATCH(Edges[[#This Row],[Vertex 2]],GroupVertices[Vertex],0)),1,1,"")</f>
        <v>1</v>
      </c>
      <c r="X223" s="48">
        <v>4</v>
      </c>
      <c r="Y223" s="49">
        <v>5.555555555555555</v>
      </c>
      <c r="Z223" s="48">
        <v>2</v>
      </c>
      <c r="AA223" s="49">
        <v>2.7777777777777777</v>
      </c>
      <c r="AB223" s="48">
        <v>0</v>
      </c>
      <c r="AC223" s="49">
        <v>0</v>
      </c>
      <c r="AD223" s="48">
        <v>66</v>
      </c>
      <c r="AE223" s="49">
        <v>91.66666666666667</v>
      </c>
      <c r="AF223" s="48">
        <v>72</v>
      </c>
    </row>
    <row r="224" spans="1:32" ht="15">
      <c r="A224" s="65" t="s">
        <v>328</v>
      </c>
      <c r="B224" s="65" t="s">
        <v>517</v>
      </c>
      <c r="C224" s="66" t="s">
        <v>3373</v>
      </c>
      <c r="D224" s="67">
        <v>3.6363636363636362</v>
      </c>
      <c r="E224" s="68"/>
      <c r="F224" s="69">
        <v>46.36363636363637</v>
      </c>
      <c r="G224" s="66"/>
      <c r="H224" s="70"/>
      <c r="I224" s="71"/>
      <c r="J224" s="71"/>
      <c r="K224" s="34" t="s">
        <v>65</v>
      </c>
      <c r="L224" s="78">
        <v>224</v>
      </c>
      <c r="M224" s="78"/>
      <c r="N224" s="73"/>
      <c r="O224" s="80">
        <v>0</v>
      </c>
      <c r="P224" s="80">
        <v>0</v>
      </c>
      <c r="Q224" s="82">
        <v>41205.79405092593</v>
      </c>
      <c r="R224" s="80" t="s">
        <v>757</v>
      </c>
      <c r="S224" s="80">
        <v>0</v>
      </c>
      <c r="T224" s="80"/>
      <c r="U224">
        <v>2</v>
      </c>
      <c r="V224" s="79" t="str">
        <f>REPLACE(INDEX(GroupVertices[Group],MATCH(Edges[[#This Row],[Vertex 1]],GroupVertices[Vertex],0)),1,1,"")</f>
        <v>1</v>
      </c>
      <c r="W224" s="79" t="str">
        <f>REPLACE(INDEX(GroupVertices[Group],MATCH(Edges[[#This Row],[Vertex 2]],GroupVertices[Vertex],0)),1,1,"")</f>
        <v>1</v>
      </c>
      <c r="X224" s="48">
        <v>0</v>
      </c>
      <c r="Y224" s="49">
        <v>0</v>
      </c>
      <c r="Z224" s="48">
        <v>0</v>
      </c>
      <c r="AA224" s="49">
        <v>0</v>
      </c>
      <c r="AB224" s="48">
        <v>0</v>
      </c>
      <c r="AC224" s="49">
        <v>0</v>
      </c>
      <c r="AD224" s="48">
        <v>14</v>
      </c>
      <c r="AE224" s="49">
        <v>100</v>
      </c>
      <c r="AF224" s="48">
        <v>14</v>
      </c>
    </row>
    <row r="225" spans="1:32" ht="15">
      <c r="A225" s="65" t="s">
        <v>329</v>
      </c>
      <c r="B225" s="65" t="s">
        <v>517</v>
      </c>
      <c r="C225" s="66" t="s">
        <v>3372</v>
      </c>
      <c r="D225" s="67">
        <v>3</v>
      </c>
      <c r="E225" s="68"/>
      <c r="F225" s="69">
        <v>50</v>
      </c>
      <c r="G225" s="66"/>
      <c r="H225" s="70"/>
      <c r="I225" s="71"/>
      <c r="J225" s="71"/>
      <c r="K225" s="34" t="s">
        <v>65</v>
      </c>
      <c r="L225" s="78">
        <v>225</v>
      </c>
      <c r="M225" s="78"/>
      <c r="N225" s="73"/>
      <c r="O225" s="80">
        <v>0</v>
      </c>
      <c r="P225" s="80">
        <v>0</v>
      </c>
      <c r="Q225" s="82">
        <v>41206.0216087963</v>
      </c>
      <c r="R225" s="80" t="s">
        <v>758</v>
      </c>
      <c r="S225" s="80">
        <v>0</v>
      </c>
      <c r="T225" s="80"/>
      <c r="U225">
        <v>1</v>
      </c>
      <c r="V225" s="79" t="str">
        <f>REPLACE(INDEX(GroupVertices[Group],MATCH(Edges[[#This Row],[Vertex 1]],GroupVertices[Vertex],0)),1,1,"")</f>
        <v>1</v>
      </c>
      <c r="W225" s="79" t="str">
        <f>REPLACE(INDEX(GroupVertices[Group],MATCH(Edges[[#This Row],[Vertex 2]],GroupVertices[Vertex],0)),1,1,"")</f>
        <v>1</v>
      </c>
      <c r="X225" s="48">
        <v>3</v>
      </c>
      <c r="Y225" s="49">
        <v>3.7974683544303796</v>
      </c>
      <c r="Z225" s="48">
        <v>2</v>
      </c>
      <c r="AA225" s="49">
        <v>2.5316455696202533</v>
      </c>
      <c r="AB225" s="48">
        <v>0</v>
      </c>
      <c r="AC225" s="49">
        <v>0</v>
      </c>
      <c r="AD225" s="48">
        <v>74</v>
      </c>
      <c r="AE225" s="49">
        <v>93.67088607594937</v>
      </c>
      <c r="AF225" s="48">
        <v>79</v>
      </c>
    </row>
    <row r="226" spans="1:32" ht="15">
      <c r="A226" s="65" t="s">
        <v>330</v>
      </c>
      <c r="B226" s="65" t="s">
        <v>517</v>
      </c>
      <c r="C226" s="66" t="s">
        <v>3372</v>
      </c>
      <c r="D226" s="67">
        <v>3</v>
      </c>
      <c r="E226" s="68"/>
      <c r="F226" s="69">
        <v>50</v>
      </c>
      <c r="G226" s="66"/>
      <c r="H226" s="70"/>
      <c r="I226" s="71"/>
      <c r="J226" s="71"/>
      <c r="K226" s="34" t="s">
        <v>65</v>
      </c>
      <c r="L226" s="78">
        <v>226</v>
      </c>
      <c r="M226" s="78"/>
      <c r="N226" s="73"/>
      <c r="O226" s="80">
        <v>0</v>
      </c>
      <c r="P226" s="80">
        <v>0</v>
      </c>
      <c r="Q226" s="82">
        <v>41206.1121875</v>
      </c>
      <c r="R226" s="80" t="s">
        <v>759</v>
      </c>
      <c r="S226" s="80">
        <v>0</v>
      </c>
      <c r="T226" s="80"/>
      <c r="U226">
        <v>1</v>
      </c>
      <c r="V226" s="79" t="str">
        <f>REPLACE(INDEX(GroupVertices[Group],MATCH(Edges[[#This Row],[Vertex 1]],GroupVertices[Vertex],0)),1,1,"")</f>
        <v>1</v>
      </c>
      <c r="W226" s="79" t="str">
        <f>REPLACE(INDEX(GroupVertices[Group],MATCH(Edges[[#This Row],[Vertex 2]],GroupVertices[Vertex],0)),1,1,"")</f>
        <v>1</v>
      </c>
      <c r="X226" s="48">
        <v>0</v>
      </c>
      <c r="Y226" s="49">
        <v>0</v>
      </c>
      <c r="Z226" s="48">
        <v>0</v>
      </c>
      <c r="AA226" s="49">
        <v>0</v>
      </c>
      <c r="AB226" s="48">
        <v>0</v>
      </c>
      <c r="AC226" s="49">
        <v>0</v>
      </c>
      <c r="AD226" s="48">
        <v>4</v>
      </c>
      <c r="AE226" s="49">
        <v>100</v>
      </c>
      <c r="AF226" s="48">
        <v>4</v>
      </c>
    </row>
    <row r="227" spans="1:32" ht="15">
      <c r="A227" s="65" t="s">
        <v>331</v>
      </c>
      <c r="B227" s="65" t="s">
        <v>517</v>
      </c>
      <c r="C227" s="66" t="s">
        <v>3372</v>
      </c>
      <c r="D227" s="67">
        <v>3</v>
      </c>
      <c r="E227" s="68"/>
      <c r="F227" s="69">
        <v>50</v>
      </c>
      <c r="G227" s="66"/>
      <c r="H227" s="70"/>
      <c r="I227" s="71"/>
      <c r="J227" s="71"/>
      <c r="K227" s="34" t="s">
        <v>65</v>
      </c>
      <c r="L227" s="78">
        <v>227</v>
      </c>
      <c r="M227" s="78"/>
      <c r="N227" s="73"/>
      <c r="O227" s="80">
        <v>0</v>
      </c>
      <c r="P227" s="80">
        <v>0</v>
      </c>
      <c r="Q227" s="82">
        <v>41206.32457175926</v>
      </c>
      <c r="R227" s="80" t="s">
        <v>760</v>
      </c>
      <c r="S227" s="80">
        <v>0</v>
      </c>
      <c r="T227" s="80"/>
      <c r="U227">
        <v>1</v>
      </c>
      <c r="V227" s="79" t="str">
        <f>REPLACE(INDEX(GroupVertices[Group],MATCH(Edges[[#This Row],[Vertex 1]],GroupVertices[Vertex],0)),1,1,"")</f>
        <v>1</v>
      </c>
      <c r="W227" s="79" t="str">
        <f>REPLACE(INDEX(GroupVertices[Group],MATCH(Edges[[#This Row],[Vertex 2]],GroupVertices[Vertex],0)),1,1,"")</f>
        <v>1</v>
      </c>
      <c r="X227" s="48">
        <v>0</v>
      </c>
      <c r="Y227" s="49">
        <v>0</v>
      </c>
      <c r="Z227" s="48">
        <v>3</v>
      </c>
      <c r="AA227" s="49">
        <v>12</v>
      </c>
      <c r="AB227" s="48">
        <v>0</v>
      </c>
      <c r="AC227" s="49">
        <v>0</v>
      </c>
      <c r="AD227" s="48">
        <v>22</v>
      </c>
      <c r="AE227" s="49">
        <v>88</v>
      </c>
      <c r="AF227" s="48">
        <v>25</v>
      </c>
    </row>
    <row r="228" spans="1:32" ht="15">
      <c r="A228" s="65" t="s">
        <v>332</v>
      </c>
      <c r="B228" s="65" t="s">
        <v>517</v>
      </c>
      <c r="C228" s="66" t="s">
        <v>3372</v>
      </c>
      <c r="D228" s="67">
        <v>3</v>
      </c>
      <c r="E228" s="68"/>
      <c r="F228" s="69">
        <v>50</v>
      </c>
      <c r="G228" s="66"/>
      <c r="H228" s="70"/>
      <c r="I228" s="71"/>
      <c r="J228" s="71"/>
      <c r="K228" s="34" t="s">
        <v>65</v>
      </c>
      <c r="L228" s="78">
        <v>228</v>
      </c>
      <c r="M228" s="78"/>
      <c r="N228" s="73"/>
      <c r="O228" s="80">
        <v>0</v>
      </c>
      <c r="P228" s="80">
        <v>0</v>
      </c>
      <c r="Q228" s="82">
        <v>41206.39707175926</v>
      </c>
      <c r="R228" s="80" t="s">
        <v>761</v>
      </c>
      <c r="S228" s="80">
        <v>0</v>
      </c>
      <c r="T228" s="80"/>
      <c r="U228">
        <v>1</v>
      </c>
      <c r="V228" s="79" t="str">
        <f>REPLACE(INDEX(GroupVertices[Group],MATCH(Edges[[#This Row],[Vertex 1]],GroupVertices[Vertex],0)),1,1,"")</f>
        <v>1</v>
      </c>
      <c r="W228" s="79" t="str">
        <f>REPLACE(INDEX(GroupVertices[Group],MATCH(Edges[[#This Row],[Vertex 2]],GroupVertices[Vertex],0)),1,1,"")</f>
        <v>1</v>
      </c>
      <c r="X228" s="48">
        <v>0</v>
      </c>
      <c r="Y228" s="49">
        <v>0</v>
      </c>
      <c r="Z228" s="48">
        <v>2</v>
      </c>
      <c r="AA228" s="49">
        <v>66.66666666666667</v>
      </c>
      <c r="AB228" s="48">
        <v>0</v>
      </c>
      <c r="AC228" s="49">
        <v>0</v>
      </c>
      <c r="AD228" s="48">
        <v>1</v>
      </c>
      <c r="AE228" s="49">
        <v>33.333333333333336</v>
      </c>
      <c r="AF228" s="48">
        <v>3</v>
      </c>
    </row>
    <row r="229" spans="1:32" ht="15">
      <c r="A229" s="65" t="s">
        <v>333</v>
      </c>
      <c r="B229" s="65" t="s">
        <v>517</v>
      </c>
      <c r="C229" s="66" t="s">
        <v>3372</v>
      </c>
      <c r="D229" s="67">
        <v>3</v>
      </c>
      <c r="E229" s="68"/>
      <c r="F229" s="69">
        <v>50</v>
      </c>
      <c r="G229" s="66"/>
      <c r="H229" s="70"/>
      <c r="I229" s="71"/>
      <c r="J229" s="71"/>
      <c r="K229" s="34" t="s">
        <v>65</v>
      </c>
      <c r="L229" s="78">
        <v>229</v>
      </c>
      <c r="M229" s="78"/>
      <c r="N229" s="73"/>
      <c r="O229" s="80">
        <v>0</v>
      </c>
      <c r="P229" s="80">
        <v>1</v>
      </c>
      <c r="Q229" s="82">
        <v>41206.48303240741</v>
      </c>
      <c r="R229" s="80" t="s">
        <v>762</v>
      </c>
      <c r="S229" s="80">
        <v>0</v>
      </c>
      <c r="T229" s="80"/>
      <c r="U229">
        <v>1</v>
      </c>
      <c r="V229" s="79" t="str">
        <f>REPLACE(INDEX(GroupVertices[Group],MATCH(Edges[[#This Row],[Vertex 1]],GroupVertices[Vertex],0)),1,1,"")</f>
        <v>1</v>
      </c>
      <c r="W229" s="79" t="str">
        <f>REPLACE(INDEX(GroupVertices[Group],MATCH(Edges[[#This Row],[Vertex 2]],GroupVertices[Vertex],0)),1,1,"")</f>
        <v>1</v>
      </c>
      <c r="X229" s="48">
        <v>1</v>
      </c>
      <c r="Y229" s="49">
        <v>50</v>
      </c>
      <c r="Z229" s="48">
        <v>0</v>
      </c>
      <c r="AA229" s="49">
        <v>0</v>
      </c>
      <c r="AB229" s="48">
        <v>0</v>
      </c>
      <c r="AC229" s="49">
        <v>0</v>
      </c>
      <c r="AD229" s="48">
        <v>1</v>
      </c>
      <c r="AE229" s="49">
        <v>50</v>
      </c>
      <c r="AF229" s="48">
        <v>2</v>
      </c>
    </row>
    <row r="230" spans="1:32" ht="15">
      <c r="A230" s="65" t="s">
        <v>334</v>
      </c>
      <c r="B230" s="65" t="s">
        <v>517</v>
      </c>
      <c r="C230" s="66" t="s">
        <v>3375</v>
      </c>
      <c r="D230" s="67">
        <v>4.909090909090909</v>
      </c>
      <c r="E230" s="68"/>
      <c r="F230" s="69">
        <v>39.09090909090909</v>
      </c>
      <c r="G230" s="66"/>
      <c r="H230" s="70"/>
      <c r="I230" s="71"/>
      <c r="J230" s="71"/>
      <c r="K230" s="34" t="s">
        <v>65</v>
      </c>
      <c r="L230" s="78">
        <v>230</v>
      </c>
      <c r="M230" s="78"/>
      <c r="N230" s="73"/>
      <c r="O230" s="80">
        <v>0</v>
      </c>
      <c r="P230" s="80">
        <v>0</v>
      </c>
      <c r="Q230" s="82">
        <v>41206.80967592593</v>
      </c>
      <c r="R230" s="80" t="s">
        <v>763</v>
      </c>
      <c r="S230" s="80">
        <v>0</v>
      </c>
      <c r="T230" s="80"/>
      <c r="U230">
        <v>4</v>
      </c>
      <c r="V230" s="79" t="str">
        <f>REPLACE(INDEX(GroupVertices[Group],MATCH(Edges[[#This Row],[Vertex 1]],GroupVertices[Vertex],0)),1,1,"")</f>
        <v>1</v>
      </c>
      <c r="W230" s="79" t="str">
        <f>REPLACE(INDEX(GroupVertices[Group],MATCH(Edges[[#This Row],[Vertex 2]],GroupVertices[Vertex],0)),1,1,"")</f>
        <v>1</v>
      </c>
      <c r="X230" s="48">
        <v>2</v>
      </c>
      <c r="Y230" s="49">
        <v>2.4390243902439024</v>
      </c>
      <c r="Z230" s="48">
        <v>6</v>
      </c>
      <c r="AA230" s="49">
        <v>7.317073170731708</v>
      </c>
      <c r="AB230" s="48">
        <v>0</v>
      </c>
      <c r="AC230" s="49">
        <v>0</v>
      </c>
      <c r="AD230" s="48">
        <v>74</v>
      </c>
      <c r="AE230" s="49">
        <v>90.2439024390244</v>
      </c>
      <c r="AF230" s="48">
        <v>82</v>
      </c>
    </row>
    <row r="231" spans="1:32" ht="15">
      <c r="A231" s="65" t="s">
        <v>334</v>
      </c>
      <c r="B231" s="65" t="s">
        <v>517</v>
      </c>
      <c r="C231" s="66" t="s">
        <v>3375</v>
      </c>
      <c r="D231" s="67">
        <v>4.909090909090909</v>
      </c>
      <c r="E231" s="68"/>
      <c r="F231" s="69">
        <v>39.09090909090909</v>
      </c>
      <c r="G231" s="66"/>
      <c r="H231" s="70"/>
      <c r="I231" s="71"/>
      <c r="J231" s="71"/>
      <c r="K231" s="34" t="s">
        <v>65</v>
      </c>
      <c r="L231" s="78">
        <v>231</v>
      </c>
      <c r="M231" s="78"/>
      <c r="N231" s="73"/>
      <c r="O231" s="80">
        <v>0</v>
      </c>
      <c r="P231" s="80">
        <v>0</v>
      </c>
      <c r="Q231" s="82">
        <v>41207.7205787037</v>
      </c>
      <c r="R231" s="80" t="s">
        <v>764</v>
      </c>
      <c r="S231" s="80">
        <v>0</v>
      </c>
      <c r="T231" s="80"/>
      <c r="U231">
        <v>4</v>
      </c>
      <c r="V231" s="79" t="str">
        <f>REPLACE(INDEX(GroupVertices[Group],MATCH(Edges[[#This Row],[Vertex 1]],GroupVertices[Vertex],0)),1,1,"")</f>
        <v>1</v>
      </c>
      <c r="W231" s="79" t="str">
        <f>REPLACE(INDEX(GroupVertices[Group],MATCH(Edges[[#This Row],[Vertex 2]],GroupVertices[Vertex],0)),1,1,"")</f>
        <v>1</v>
      </c>
      <c r="X231" s="48">
        <v>0</v>
      </c>
      <c r="Y231" s="49">
        <v>0</v>
      </c>
      <c r="Z231" s="48">
        <v>0</v>
      </c>
      <c r="AA231" s="49">
        <v>0</v>
      </c>
      <c r="AB231" s="48">
        <v>0</v>
      </c>
      <c r="AC231" s="49">
        <v>0</v>
      </c>
      <c r="AD231" s="48">
        <v>16</v>
      </c>
      <c r="AE231" s="49">
        <v>100</v>
      </c>
      <c r="AF231" s="48">
        <v>16</v>
      </c>
    </row>
    <row r="232" spans="1:32" ht="15">
      <c r="A232" s="65" t="s">
        <v>334</v>
      </c>
      <c r="B232" s="65" t="s">
        <v>517</v>
      </c>
      <c r="C232" s="66" t="s">
        <v>3375</v>
      </c>
      <c r="D232" s="67">
        <v>4.909090909090909</v>
      </c>
      <c r="E232" s="68"/>
      <c r="F232" s="69">
        <v>39.09090909090909</v>
      </c>
      <c r="G232" s="66"/>
      <c r="H232" s="70"/>
      <c r="I232" s="71"/>
      <c r="J232" s="71"/>
      <c r="K232" s="34" t="s">
        <v>65</v>
      </c>
      <c r="L232" s="78">
        <v>232</v>
      </c>
      <c r="M232" s="78"/>
      <c r="N232" s="73"/>
      <c r="O232" s="80">
        <v>0</v>
      </c>
      <c r="P232" s="80">
        <v>0</v>
      </c>
      <c r="Q232" s="82">
        <v>41207.72114583333</v>
      </c>
      <c r="R232" s="80" t="s">
        <v>765</v>
      </c>
      <c r="S232" s="80">
        <v>0</v>
      </c>
      <c r="T232" s="80"/>
      <c r="U232">
        <v>4</v>
      </c>
      <c r="V232" s="79" t="str">
        <f>REPLACE(INDEX(GroupVertices[Group],MATCH(Edges[[#This Row],[Vertex 1]],GroupVertices[Vertex],0)),1,1,"")</f>
        <v>1</v>
      </c>
      <c r="W232" s="79" t="str">
        <f>REPLACE(INDEX(GroupVertices[Group],MATCH(Edges[[#This Row],[Vertex 2]],GroupVertices[Vertex],0)),1,1,"")</f>
        <v>1</v>
      </c>
      <c r="X232" s="48">
        <v>0</v>
      </c>
      <c r="Y232" s="49">
        <v>0</v>
      </c>
      <c r="Z232" s="48">
        <v>0</v>
      </c>
      <c r="AA232" s="49">
        <v>0</v>
      </c>
      <c r="AB232" s="48">
        <v>0</v>
      </c>
      <c r="AC232" s="49">
        <v>0</v>
      </c>
      <c r="AD232" s="48">
        <v>12</v>
      </c>
      <c r="AE232" s="49">
        <v>100</v>
      </c>
      <c r="AF232" s="48">
        <v>12</v>
      </c>
    </row>
    <row r="233" spans="1:32" ht="15">
      <c r="A233" s="65" t="s">
        <v>334</v>
      </c>
      <c r="B233" s="65" t="s">
        <v>517</v>
      </c>
      <c r="C233" s="66" t="s">
        <v>3375</v>
      </c>
      <c r="D233" s="67">
        <v>4.909090909090909</v>
      </c>
      <c r="E233" s="68"/>
      <c r="F233" s="69">
        <v>39.09090909090909</v>
      </c>
      <c r="G233" s="66"/>
      <c r="H233" s="70"/>
      <c r="I233" s="71"/>
      <c r="J233" s="71"/>
      <c r="K233" s="34" t="s">
        <v>65</v>
      </c>
      <c r="L233" s="78">
        <v>233</v>
      </c>
      <c r="M233" s="78"/>
      <c r="N233" s="73"/>
      <c r="O233" s="80">
        <v>0</v>
      </c>
      <c r="P233" s="80">
        <v>0</v>
      </c>
      <c r="Q233" s="82">
        <v>41207.80752314815</v>
      </c>
      <c r="R233" s="80" t="s">
        <v>766</v>
      </c>
      <c r="S233" s="80">
        <v>0</v>
      </c>
      <c r="T233" s="80"/>
      <c r="U233">
        <v>4</v>
      </c>
      <c r="V233" s="79" t="str">
        <f>REPLACE(INDEX(GroupVertices[Group],MATCH(Edges[[#This Row],[Vertex 1]],GroupVertices[Vertex],0)),1,1,"")</f>
        <v>1</v>
      </c>
      <c r="W233" s="79" t="str">
        <f>REPLACE(INDEX(GroupVertices[Group],MATCH(Edges[[#This Row],[Vertex 2]],GroupVertices[Vertex],0)),1,1,"")</f>
        <v>1</v>
      </c>
      <c r="X233" s="48">
        <v>1</v>
      </c>
      <c r="Y233" s="49">
        <v>3.5714285714285716</v>
      </c>
      <c r="Z233" s="48">
        <v>2</v>
      </c>
      <c r="AA233" s="49">
        <v>7.142857142857143</v>
      </c>
      <c r="AB233" s="48">
        <v>0</v>
      </c>
      <c r="AC233" s="49">
        <v>0</v>
      </c>
      <c r="AD233" s="48">
        <v>25</v>
      </c>
      <c r="AE233" s="49">
        <v>89.28571428571429</v>
      </c>
      <c r="AF233" s="48">
        <v>28</v>
      </c>
    </row>
    <row r="234" spans="1:32" ht="15">
      <c r="A234" s="65" t="s">
        <v>335</v>
      </c>
      <c r="B234" s="65" t="s">
        <v>517</v>
      </c>
      <c r="C234" s="66" t="s">
        <v>3372</v>
      </c>
      <c r="D234" s="67">
        <v>3</v>
      </c>
      <c r="E234" s="68"/>
      <c r="F234" s="69">
        <v>50</v>
      </c>
      <c r="G234" s="66"/>
      <c r="H234" s="70"/>
      <c r="I234" s="71"/>
      <c r="J234" s="71"/>
      <c r="K234" s="34" t="s">
        <v>65</v>
      </c>
      <c r="L234" s="78">
        <v>234</v>
      </c>
      <c r="M234" s="78"/>
      <c r="N234" s="73"/>
      <c r="O234" s="80">
        <v>0</v>
      </c>
      <c r="P234" s="80">
        <v>0</v>
      </c>
      <c r="Q234" s="82">
        <v>41207.984976851854</v>
      </c>
      <c r="R234" s="80" t="s">
        <v>767</v>
      </c>
      <c r="S234" s="80">
        <v>0</v>
      </c>
      <c r="T234" s="80"/>
      <c r="U234">
        <v>1</v>
      </c>
      <c r="V234" s="79" t="str">
        <f>REPLACE(INDEX(GroupVertices[Group],MATCH(Edges[[#This Row],[Vertex 1]],GroupVertices[Vertex],0)),1,1,"")</f>
        <v>1</v>
      </c>
      <c r="W234" s="79" t="str">
        <f>REPLACE(INDEX(GroupVertices[Group],MATCH(Edges[[#This Row],[Vertex 2]],GroupVertices[Vertex],0)),1,1,"")</f>
        <v>1</v>
      </c>
      <c r="X234" s="48">
        <v>1</v>
      </c>
      <c r="Y234" s="49">
        <v>14.285714285714286</v>
      </c>
      <c r="Z234" s="48">
        <v>0</v>
      </c>
      <c r="AA234" s="49">
        <v>0</v>
      </c>
      <c r="AB234" s="48">
        <v>0</v>
      </c>
      <c r="AC234" s="49">
        <v>0</v>
      </c>
      <c r="AD234" s="48">
        <v>6</v>
      </c>
      <c r="AE234" s="49">
        <v>85.71428571428571</v>
      </c>
      <c r="AF234" s="48">
        <v>7</v>
      </c>
    </row>
    <row r="235" spans="1:32" ht="15">
      <c r="A235" s="65" t="s">
        <v>336</v>
      </c>
      <c r="B235" s="65" t="s">
        <v>517</v>
      </c>
      <c r="C235" s="66" t="s">
        <v>3376</v>
      </c>
      <c r="D235" s="67">
        <v>8.09090909090909</v>
      </c>
      <c r="E235" s="68"/>
      <c r="F235" s="69">
        <v>20.90909090909091</v>
      </c>
      <c r="G235" s="66"/>
      <c r="H235" s="70"/>
      <c r="I235" s="71"/>
      <c r="J235" s="71"/>
      <c r="K235" s="34" t="s">
        <v>65</v>
      </c>
      <c r="L235" s="78">
        <v>235</v>
      </c>
      <c r="M235" s="78"/>
      <c r="N235" s="73"/>
      <c r="O235" s="80">
        <v>0</v>
      </c>
      <c r="P235" s="80">
        <v>0</v>
      </c>
      <c r="Q235" s="82">
        <v>41207.66743055556</v>
      </c>
      <c r="R235" s="80" t="s">
        <v>768</v>
      </c>
      <c r="S235" s="80">
        <v>0</v>
      </c>
      <c r="T235" s="80"/>
      <c r="U235">
        <v>9</v>
      </c>
      <c r="V235" s="79" t="str">
        <f>REPLACE(INDEX(GroupVertices[Group],MATCH(Edges[[#This Row],[Vertex 1]],GroupVertices[Vertex],0)),1,1,"")</f>
        <v>1</v>
      </c>
      <c r="W235" s="79" t="str">
        <f>REPLACE(INDEX(GroupVertices[Group],MATCH(Edges[[#This Row],[Vertex 2]],GroupVertices[Vertex],0)),1,1,"")</f>
        <v>1</v>
      </c>
      <c r="X235" s="48">
        <v>3</v>
      </c>
      <c r="Y235" s="49">
        <v>3.9473684210526314</v>
      </c>
      <c r="Z235" s="48">
        <v>2</v>
      </c>
      <c r="AA235" s="49">
        <v>2.6315789473684212</v>
      </c>
      <c r="AB235" s="48">
        <v>0</v>
      </c>
      <c r="AC235" s="49">
        <v>0</v>
      </c>
      <c r="AD235" s="48">
        <v>71</v>
      </c>
      <c r="AE235" s="49">
        <v>93.42105263157895</v>
      </c>
      <c r="AF235" s="48">
        <v>76</v>
      </c>
    </row>
    <row r="236" spans="1:32" ht="15">
      <c r="A236" s="65" t="s">
        <v>336</v>
      </c>
      <c r="B236" s="65" t="s">
        <v>517</v>
      </c>
      <c r="C236" s="66" t="s">
        <v>3376</v>
      </c>
      <c r="D236" s="67">
        <v>8.09090909090909</v>
      </c>
      <c r="E236" s="68"/>
      <c r="F236" s="69">
        <v>20.90909090909091</v>
      </c>
      <c r="G236" s="66"/>
      <c r="H236" s="70"/>
      <c r="I236" s="71"/>
      <c r="J236" s="71"/>
      <c r="K236" s="34" t="s">
        <v>65</v>
      </c>
      <c r="L236" s="78">
        <v>236</v>
      </c>
      <c r="M236" s="78"/>
      <c r="N236" s="73"/>
      <c r="O236" s="80">
        <v>0</v>
      </c>
      <c r="P236" s="80">
        <v>0</v>
      </c>
      <c r="Q236" s="82">
        <v>41207.79508101852</v>
      </c>
      <c r="R236" s="80" t="s">
        <v>769</v>
      </c>
      <c r="S236" s="80">
        <v>0</v>
      </c>
      <c r="T236" s="80"/>
      <c r="U236">
        <v>9</v>
      </c>
      <c r="V236" s="79" t="str">
        <f>REPLACE(INDEX(GroupVertices[Group],MATCH(Edges[[#This Row],[Vertex 1]],GroupVertices[Vertex],0)),1,1,"")</f>
        <v>1</v>
      </c>
      <c r="W236" s="79" t="str">
        <f>REPLACE(INDEX(GroupVertices[Group],MATCH(Edges[[#This Row],[Vertex 2]],GroupVertices[Vertex],0)),1,1,"")</f>
        <v>1</v>
      </c>
      <c r="X236" s="48">
        <v>4</v>
      </c>
      <c r="Y236" s="49">
        <v>4.395604395604396</v>
      </c>
      <c r="Z236" s="48">
        <v>5</v>
      </c>
      <c r="AA236" s="49">
        <v>5.4945054945054945</v>
      </c>
      <c r="AB236" s="48">
        <v>0</v>
      </c>
      <c r="AC236" s="49">
        <v>0</v>
      </c>
      <c r="AD236" s="48">
        <v>82</v>
      </c>
      <c r="AE236" s="49">
        <v>90.10989010989012</v>
      </c>
      <c r="AF236" s="48">
        <v>91</v>
      </c>
    </row>
    <row r="237" spans="1:32" ht="15">
      <c r="A237" s="65" t="s">
        <v>336</v>
      </c>
      <c r="B237" s="65" t="s">
        <v>517</v>
      </c>
      <c r="C237" s="66" t="s">
        <v>3376</v>
      </c>
      <c r="D237" s="67">
        <v>8.09090909090909</v>
      </c>
      <c r="E237" s="68"/>
      <c r="F237" s="69">
        <v>20.90909090909091</v>
      </c>
      <c r="G237" s="66"/>
      <c r="H237" s="70"/>
      <c r="I237" s="71"/>
      <c r="J237" s="71"/>
      <c r="K237" s="34" t="s">
        <v>65</v>
      </c>
      <c r="L237" s="78">
        <v>237</v>
      </c>
      <c r="M237" s="78"/>
      <c r="N237" s="73"/>
      <c r="O237" s="80">
        <v>0</v>
      </c>
      <c r="P237" s="80">
        <v>0</v>
      </c>
      <c r="Q237" s="82">
        <v>41207.89625</v>
      </c>
      <c r="R237" s="80" t="s">
        <v>770</v>
      </c>
      <c r="S237" s="80">
        <v>0</v>
      </c>
      <c r="T237" s="80"/>
      <c r="U237">
        <v>9</v>
      </c>
      <c r="V237" s="79" t="str">
        <f>REPLACE(INDEX(GroupVertices[Group],MATCH(Edges[[#This Row],[Vertex 1]],GroupVertices[Vertex],0)),1,1,"")</f>
        <v>1</v>
      </c>
      <c r="W237" s="79" t="str">
        <f>REPLACE(INDEX(GroupVertices[Group],MATCH(Edges[[#This Row],[Vertex 2]],GroupVertices[Vertex],0)),1,1,"")</f>
        <v>1</v>
      </c>
      <c r="X237" s="48">
        <v>2</v>
      </c>
      <c r="Y237" s="49">
        <v>5.882352941176471</v>
      </c>
      <c r="Z237" s="48">
        <v>0</v>
      </c>
      <c r="AA237" s="49">
        <v>0</v>
      </c>
      <c r="AB237" s="48">
        <v>0</v>
      </c>
      <c r="AC237" s="49">
        <v>0</v>
      </c>
      <c r="AD237" s="48">
        <v>32</v>
      </c>
      <c r="AE237" s="49">
        <v>94.11764705882354</v>
      </c>
      <c r="AF237" s="48">
        <v>34</v>
      </c>
    </row>
    <row r="238" spans="1:32" ht="15">
      <c r="A238" s="65" t="s">
        <v>336</v>
      </c>
      <c r="B238" s="65" t="s">
        <v>517</v>
      </c>
      <c r="C238" s="66" t="s">
        <v>3376</v>
      </c>
      <c r="D238" s="67">
        <v>8.09090909090909</v>
      </c>
      <c r="E238" s="68"/>
      <c r="F238" s="69">
        <v>20.90909090909091</v>
      </c>
      <c r="G238" s="66"/>
      <c r="H238" s="70"/>
      <c r="I238" s="71"/>
      <c r="J238" s="71"/>
      <c r="K238" s="34" t="s">
        <v>65</v>
      </c>
      <c r="L238" s="78">
        <v>238</v>
      </c>
      <c r="M238" s="78"/>
      <c r="N238" s="73"/>
      <c r="O238" s="80">
        <v>0</v>
      </c>
      <c r="P238" s="80">
        <v>0</v>
      </c>
      <c r="Q238" s="82">
        <v>41207.913564814815</v>
      </c>
      <c r="R238" s="80" t="s">
        <v>771</v>
      </c>
      <c r="S238" s="80">
        <v>0</v>
      </c>
      <c r="T238" s="80"/>
      <c r="U238">
        <v>9</v>
      </c>
      <c r="V238" s="79" t="str">
        <f>REPLACE(INDEX(GroupVertices[Group],MATCH(Edges[[#This Row],[Vertex 1]],GroupVertices[Vertex],0)),1,1,"")</f>
        <v>1</v>
      </c>
      <c r="W238" s="79" t="str">
        <f>REPLACE(INDEX(GroupVertices[Group],MATCH(Edges[[#This Row],[Vertex 2]],GroupVertices[Vertex],0)),1,1,"")</f>
        <v>1</v>
      </c>
      <c r="X238" s="48">
        <v>0</v>
      </c>
      <c r="Y238" s="49">
        <v>0</v>
      </c>
      <c r="Z238" s="48">
        <v>1</v>
      </c>
      <c r="AA238" s="49">
        <v>6.25</v>
      </c>
      <c r="AB238" s="48">
        <v>0</v>
      </c>
      <c r="AC238" s="49">
        <v>0</v>
      </c>
      <c r="AD238" s="48">
        <v>15</v>
      </c>
      <c r="AE238" s="49">
        <v>93.75</v>
      </c>
      <c r="AF238" s="48">
        <v>16</v>
      </c>
    </row>
    <row r="239" spans="1:32" ht="15">
      <c r="A239" s="65" t="s">
        <v>336</v>
      </c>
      <c r="B239" s="65" t="s">
        <v>517</v>
      </c>
      <c r="C239" s="66" t="s">
        <v>3376</v>
      </c>
      <c r="D239" s="67">
        <v>8.09090909090909</v>
      </c>
      <c r="E239" s="68"/>
      <c r="F239" s="69">
        <v>20.90909090909091</v>
      </c>
      <c r="G239" s="66"/>
      <c r="H239" s="70"/>
      <c r="I239" s="71"/>
      <c r="J239" s="71"/>
      <c r="K239" s="34" t="s">
        <v>65</v>
      </c>
      <c r="L239" s="78">
        <v>239</v>
      </c>
      <c r="M239" s="78"/>
      <c r="N239" s="73"/>
      <c r="O239" s="80">
        <v>0</v>
      </c>
      <c r="P239" s="80">
        <v>0</v>
      </c>
      <c r="Q239" s="82">
        <v>41207.92041666667</v>
      </c>
      <c r="R239" s="80" t="s">
        <v>772</v>
      </c>
      <c r="S239" s="80">
        <v>0</v>
      </c>
      <c r="T239" s="80"/>
      <c r="U239">
        <v>9</v>
      </c>
      <c r="V239" s="79" t="str">
        <f>REPLACE(INDEX(GroupVertices[Group],MATCH(Edges[[#This Row],[Vertex 1]],GroupVertices[Vertex],0)),1,1,"")</f>
        <v>1</v>
      </c>
      <c r="W239" s="79" t="str">
        <f>REPLACE(INDEX(GroupVertices[Group],MATCH(Edges[[#This Row],[Vertex 2]],GroupVertices[Vertex],0)),1,1,"")</f>
        <v>1</v>
      </c>
      <c r="X239" s="48">
        <v>4</v>
      </c>
      <c r="Y239" s="49">
        <v>6.779661016949152</v>
      </c>
      <c r="Z239" s="48">
        <v>5</v>
      </c>
      <c r="AA239" s="49">
        <v>8.474576271186441</v>
      </c>
      <c r="AB239" s="48">
        <v>0</v>
      </c>
      <c r="AC239" s="49">
        <v>0</v>
      </c>
      <c r="AD239" s="48">
        <v>50</v>
      </c>
      <c r="AE239" s="49">
        <v>84.7457627118644</v>
      </c>
      <c r="AF239" s="48">
        <v>59</v>
      </c>
    </row>
    <row r="240" spans="1:32" ht="15">
      <c r="A240" s="65" t="s">
        <v>336</v>
      </c>
      <c r="B240" s="65" t="s">
        <v>517</v>
      </c>
      <c r="C240" s="66" t="s">
        <v>3376</v>
      </c>
      <c r="D240" s="67">
        <v>8.09090909090909</v>
      </c>
      <c r="E240" s="68"/>
      <c r="F240" s="69">
        <v>20.90909090909091</v>
      </c>
      <c r="G240" s="66"/>
      <c r="H240" s="70"/>
      <c r="I240" s="71"/>
      <c r="J240" s="71"/>
      <c r="K240" s="34" t="s">
        <v>65</v>
      </c>
      <c r="L240" s="78">
        <v>240</v>
      </c>
      <c r="M240" s="78"/>
      <c r="N240" s="73"/>
      <c r="O240" s="80">
        <v>0</v>
      </c>
      <c r="P240" s="80">
        <v>0</v>
      </c>
      <c r="Q240" s="82">
        <v>41207.96240740741</v>
      </c>
      <c r="R240" s="80" t="s">
        <v>773</v>
      </c>
      <c r="S240" s="80">
        <v>0</v>
      </c>
      <c r="T240" s="80"/>
      <c r="U240">
        <v>9</v>
      </c>
      <c r="V240" s="79" t="str">
        <f>REPLACE(INDEX(GroupVertices[Group],MATCH(Edges[[#This Row],[Vertex 1]],GroupVertices[Vertex],0)),1,1,"")</f>
        <v>1</v>
      </c>
      <c r="W240" s="79" t="str">
        <f>REPLACE(INDEX(GroupVertices[Group],MATCH(Edges[[#This Row],[Vertex 2]],GroupVertices[Vertex],0)),1,1,"")</f>
        <v>1</v>
      </c>
      <c r="X240" s="48">
        <v>1</v>
      </c>
      <c r="Y240" s="49">
        <v>1.1904761904761905</v>
      </c>
      <c r="Z240" s="48">
        <v>7</v>
      </c>
      <c r="AA240" s="49">
        <v>8.333333333333334</v>
      </c>
      <c r="AB240" s="48">
        <v>0</v>
      </c>
      <c r="AC240" s="49">
        <v>0</v>
      </c>
      <c r="AD240" s="48">
        <v>76</v>
      </c>
      <c r="AE240" s="49">
        <v>90.47619047619048</v>
      </c>
      <c r="AF240" s="48">
        <v>84</v>
      </c>
    </row>
    <row r="241" spans="1:32" ht="15">
      <c r="A241" s="65" t="s">
        <v>336</v>
      </c>
      <c r="B241" s="65" t="s">
        <v>517</v>
      </c>
      <c r="C241" s="66" t="s">
        <v>3376</v>
      </c>
      <c r="D241" s="67">
        <v>8.09090909090909</v>
      </c>
      <c r="E241" s="68"/>
      <c r="F241" s="69">
        <v>20.90909090909091</v>
      </c>
      <c r="G241" s="66"/>
      <c r="H241" s="70"/>
      <c r="I241" s="71"/>
      <c r="J241" s="71"/>
      <c r="K241" s="34" t="s">
        <v>65</v>
      </c>
      <c r="L241" s="78">
        <v>241</v>
      </c>
      <c r="M241" s="78"/>
      <c r="N241" s="73"/>
      <c r="O241" s="80">
        <v>0</v>
      </c>
      <c r="P241" s="80">
        <v>0</v>
      </c>
      <c r="Q241" s="82">
        <v>41207.96550925926</v>
      </c>
      <c r="R241" s="80" t="s">
        <v>774</v>
      </c>
      <c r="S241" s="80">
        <v>0</v>
      </c>
      <c r="T241" s="80"/>
      <c r="U241">
        <v>9</v>
      </c>
      <c r="V241" s="79" t="str">
        <f>REPLACE(INDEX(GroupVertices[Group],MATCH(Edges[[#This Row],[Vertex 1]],GroupVertices[Vertex],0)),1,1,"")</f>
        <v>1</v>
      </c>
      <c r="W241" s="79" t="str">
        <f>REPLACE(INDEX(GroupVertices[Group],MATCH(Edges[[#This Row],[Vertex 2]],GroupVertices[Vertex],0)),1,1,"")</f>
        <v>1</v>
      </c>
      <c r="X241" s="48">
        <v>4</v>
      </c>
      <c r="Y241" s="49">
        <v>4.705882352941177</v>
      </c>
      <c r="Z241" s="48">
        <v>5</v>
      </c>
      <c r="AA241" s="49">
        <v>5.882352941176471</v>
      </c>
      <c r="AB241" s="48">
        <v>0</v>
      </c>
      <c r="AC241" s="49">
        <v>0</v>
      </c>
      <c r="AD241" s="48">
        <v>76</v>
      </c>
      <c r="AE241" s="49">
        <v>89.41176470588235</v>
      </c>
      <c r="AF241" s="48">
        <v>85</v>
      </c>
    </row>
    <row r="242" spans="1:32" ht="15">
      <c r="A242" s="65" t="s">
        <v>336</v>
      </c>
      <c r="B242" s="65" t="s">
        <v>517</v>
      </c>
      <c r="C242" s="66" t="s">
        <v>3376</v>
      </c>
      <c r="D242" s="67">
        <v>8.09090909090909</v>
      </c>
      <c r="E242" s="68"/>
      <c r="F242" s="69">
        <v>20.90909090909091</v>
      </c>
      <c r="G242" s="66"/>
      <c r="H242" s="70"/>
      <c r="I242" s="71"/>
      <c r="J242" s="71"/>
      <c r="K242" s="34" t="s">
        <v>65</v>
      </c>
      <c r="L242" s="78">
        <v>242</v>
      </c>
      <c r="M242" s="78"/>
      <c r="N242" s="73"/>
      <c r="O242" s="80">
        <v>0</v>
      </c>
      <c r="P242" s="80">
        <v>0</v>
      </c>
      <c r="Q242" s="82">
        <v>41207.96821759259</v>
      </c>
      <c r="R242" s="80" t="s">
        <v>775</v>
      </c>
      <c r="S242" s="80">
        <v>0</v>
      </c>
      <c r="T242" s="80"/>
      <c r="U242">
        <v>9</v>
      </c>
      <c r="V242" s="79" t="str">
        <f>REPLACE(INDEX(GroupVertices[Group],MATCH(Edges[[#This Row],[Vertex 1]],GroupVertices[Vertex],0)),1,1,"")</f>
        <v>1</v>
      </c>
      <c r="W242" s="79" t="str">
        <f>REPLACE(INDEX(GroupVertices[Group],MATCH(Edges[[#This Row],[Vertex 2]],GroupVertices[Vertex],0)),1,1,"")</f>
        <v>1</v>
      </c>
      <c r="X242" s="48">
        <v>3</v>
      </c>
      <c r="Y242" s="49">
        <v>7.5</v>
      </c>
      <c r="Z242" s="48">
        <v>0</v>
      </c>
      <c r="AA242" s="49">
        <v>0</v>
      </c>
      <c r="AB242" s="48">
        <v>0</v>
      </c>
      <c r="AC242" s="49">
        <v>0</v>
      </c>
      <c r="AD242" s="48">
        <v>37</v>
      </c>
      <c r="AE242" s="49">
        <v>92.5</v>
      </c>
      <c r="AF242" s="48">
        <v>40</v>
      </c>
    </row>
    <row r="243" spans="1:32" ht="15">
      <c r="A243" s="65" t="s">
        <v>336</v>
      </c>
      <c r="B243" s="65" t="s">
        <v>517</v>
      </c>
      <c r="C243" s="66" t="s">
        <v>3376</v>
      </c>
      <c r="D243" s="67">
        <v>8.09090909090909</v>
      </c>
      <c r="E243" s="68"/>
      <c r="F243" s="69">
        <v>20.90909090909091</v>
      </c>
      <c r="G243" s="66"/>
      <c r="H243" s="70"/>
      <c r="I243" s="71"/>
      <c r="J243" s="71"/>
      <c r="K243" s="34" t="s">
        <v>65</v>
      </c>
      <c r="L243" s="78">
        <v>243</v>
      </c>
      <c r="M243" s="78"/>
      <c r="N243" s="73"/>
      <c r="O243" s="80">
        <v>0</v>
      </c>
      <c r="P243" s="80">
        <v>0</v>
      </c>
      <c r="Q243" s="82">
        <v>41208.15488425926</v>
      </c>
      <c r="R243" s="80" t="s">
        <v>776</v>
      </c>
      <c r="S243" s="80">
        <v>0</v>
      </c>
      <c r="T243" s="80"/>
      <c r="U243">
        <v>9</v>
      </c>
      <c r="V243" s="79" t="str">
        <f>REPLACE(INDEX(GroupVertices[Group],MATCH(Edges[[#This Row],[Vertex 1]],GroupVertices[Vertex],0)),1,1,"")</f>
        <v>1</v>
      </c>
      <c r="W243" s="79" t="str">
        <f>REPLACE(INDEX(GroupVertices[Group],MATCH(Edges[[#This Row],[Vertex 2]],GroupVertices[Vertex],0)),1,1,"")</f>
        <v>1</v>
      </c>
      <c r="X243" s="48">
        <v>0</v>
      </c>
      <c r="Y243" s="49">
        <v>0</v>
      </c>
      <c r="Z243" s="48">
        <v>0</v>
      </c>
      <c r="AA243" s="49">
        <v>0</v>
      </c>
      <c r="AB243" s="48">
        <v>0</v>
      </c>
      <c r="AC243" s="49">
        <v>0</v>
      </c>
      <c r="AD243" s="48">
        <v>14</v>
      </c>
      <c r="AE243" s="49">
        <v>100</v>
      </c>
      <c r="AF243" s="48">
        <v>14</v>
      </c>
    </row>
    <row r="244" spans="1:32" ht="15">
      <c r="A244" s="65" t="s">
        <v>337</v>
      </c>
      <c r="B244" s="65" t="s">
        <v>517</v>
      </c>
      <c r="C244" s="66" t="s">
        <v>3376</v>
      </c>
      <c r="D244" s="67">
        <v>6.181818181818182</v>
      </c>
      <c r="E244" s="68"/>
      <c r="F244" s="69">
        <v>31.818181818181817</v>
      </c>
      <c r="G244" s="66"/>
      <c r="H244" s="70"/>
      <c r="I244" s="71"/>
      <c r="J244" s="71"/>
      <c r="K244" s="34" t="s">
        <v>65</v>
      </c>
      <c r="L244" s="78">
        <v>244</v>
      </c>
      <c r="M244" s="78"/>
      <c r="N244" s="73"/>
      <c r="O244" s="80">
        <v>0</v>
      </c>
      <c r="P244" s="80">
        <v>0</v>
      </c>
      <c r="Q244" s="82">
        <v>41207.87701388889</v>
      </c>
      <c r="R244" s="80" t="s">
        <v>777</v>
      </c>
      <c r="S244" s="80">
        <v>0</v>
      </c>
      <c r="T244" s="80"/>
      <c r="U244">
        <v>6</v>
      </c>
      <c r="V244" s="79" t="str">
        <f>REPLACE(INDEX(GroupVertices[Group],MATCH(Edges[[#This Row],[Vertex 1]],GroupVertices[Vertex],0)),1,1,"")</f>
        <v>1</v>
      </c>
      <c r="W244" s="79" t="str">
        <f>REPLACE(INDEX(GroupVertices[Group],MATCH(Edges[[#This Row],[Vertex 2]],GroupVertices[Vertex],0)),1,1,"")</f>
        <v>1</v>
      </c>
      <c r="X244" s="48">
        <v>4</v>
      </c>
      <c r="Y244" s="49">
        <v>4.545454545454546</v>
      </c>
      <c r="Z244" s="48">
        <v>1</v>
      </c>
      <c r="AA244" s="49">
        <v>1.1363636363636365</v>
      </c>
      <c r="AB244" s="48">
        <v>0</v>
      </c>
      <c r="AC244" s="49">
        <v>0</v>
      </c>
      <c r="AD244" s="48">
        <v>83</v>
      </c>
      <c r="AE244" s="49">
        <v>94.31818181818181</v>
      </c>
      <c r="AF244" s="48">
        <v>88</v>
      </c>
    </row>
    <row r="245" spans="1:32" ht="15">
      <c r="A245" s="65" t="s">
        <v>337</v>
      </c>
      <c r="B245" s="65" t="s">
        <v>517</v>
      </c>
      <c r="C245" s="66" t="s">
        <v>3376</v>
      </c>
      <c r="D245" s="67">
        <v>6.181818181818182</v>
      </c>
      <c r="E245" s="68"/>
      <c r="F245" s="69">
        <v>31.818181818181817</v>
      </c>
      <c r="G245" s="66"/>
      <c r="H245" s="70"/>
      <c r="I245" s="71"/>
      <c r="J245" s="71"/>
      <c r="K245" s="34" t="s">
        <v>65</v>
      </c>
      <c r="L245" s="78">
        <v>245</v>
      </c>
      <c r="M245" s="78"/>
      <c r="N245" s="73"/>
      <c r="O245" s="80">
        <v>0</v>
      </c>
      <c r="P245" s="80">
        <v>0</v>
      </c>
      <c r="Q245" s="82">
        <v>41207.87710648148</v>
      </c>
      <c r="R245" s="80" t="s">
        <v>778</v>
      </c>
      <c r="S245" s="80">
        <v>0</v>
      </c>
      <c r="T245" s="80"/>
      <c r="U245">
        <v>6</v>
      </c>
      <c r="V245" s="79" t="str">
        <f>REPLACE(INDEX(GroupVertices[Group],MATCH(Edges[[#This Row],[Vertex 1]],GroupVertices[Vertex],0)),1,1,"")</f>
        <v>1</v>
      </c>
      <c r="W245" s="79" t="str">
        <f>REPLACE(INDEX(GroupVertices[Group],MATCH(Edges[[#This Row],[Vertex 2]],GroupVertices[Vertex],0)),1,1,"")</f>
        <v>1</v>
      </c>
      <c r="X245" s="48">
        <v>1</v>
      </c>
      <c r="Y245" s="49">
        <v>5.2631578947368425</v>
      </c>
      <c r="Z245" s="48">
        <v>1</v>
      </c>
      <c r="AA245" s="49">
        <v>5.2631578947368425</v>
      </c>
      <c r="AB245" s="48">
        <v>0</v>
      </c>
      <c r="AC245" s="49">
        <v>0</v>
      </c>
      <c r="AD245" s="48">
        <v>17</v>
      </c>
      <c r="AE245" s="49">
        <v>89.47368421052632</v>
      </c>
      <c r="AF245" s="48">
        <v>19</v>
      </c>
    </row>
    <row r="246" spans="1:32" ht="15">
      <c r="A246" s="65" t="s">
        <v>337</v>
      </c>
      <c r="B246" s="65" t="s">
        <v>517</v>
      </c>
      <c r="C246" s="66" t="s">
        <v>3376</v>
      </c>
      <c r="D246" s="67">
        <v>6.181818181818182</v>
      </c>
      <c r="E246" s="68"/>
      <c r="F246" s="69">
        <v>31.818181818181817</v>
      </c>
      <c r="G246" s="66"/>
      <c r="H246" s="70"/>
      <c r="I246" s="71"/>
      <c r="J246" s="71"/>
      <c r="K246" s="34" t="s">
        <v>65</v>
      </c>
      <c r="L246" s="78">
        <v>246</v>
      </c>
      <c r="M246" s="78"/>
      <c r="N246" s="73"/>
      <c r="O246" s="80">
        <v>0</v>
      </c>
      <c r="P246" s="80">
        <v>0</v>
      </c>
      <c r="Q246" s="82">
        <v>41207.93268518519</v>
      </c>
      <c r="R246" s="80" t="s">
        <v>779</v>
      </c>
      <c r="S246" s="80">
        <v>0</v>
      </c>
      <c r="T246" s="80"/>
      <c r="U246">
        <v>6</v>
      </c>
      <c r="V246" s="79" t="str">
        <f>REPLACE(INDEX(GroupVertices[Group],MATCH(Edges[[#This Row],[Vertex 1]],GroupVertices[Vertex],0)),1,1,"")</f>
        <v>1</v>
      </c>
      <c r="W246" s="79" t="str">
        <f>REPLACE(INDEX(GroupVertices[Group],MATCH(Edges[[#This Row],[Vertex 2]],GroupVertices[Vertex],0)),1,1,"")</f>
        <v>1</v>
      </c>
      <c r="X246" s="48">
        <v>7</v>
      </c>
      <c r="Y246" s="49">
        <v>8.045977011494253</v>
      </c>
      <c r="Z246" s="48">
        <v>2</v>
      </c>
      <c r="AA246" s="49">
        <v>2.2988505747126435</v>
      </c>
      <c r="AB246" s="48">
        <v>0</v>
      </c>
      <c r="AC246" s="49">
        <v>0</v>
      </c>
      <c r="AD246" s="48">
        <v>78</v>
      </c>
      <c r="AE246" s="49">
        <v>89.65517241379311</v>
      </c>
      <c r="AF246" s="48">
        <v>87</v>
      </c>
    </row>
    <row r="247" spans="1:32" ht="15">
      <c r="A247" s="65" t="s">
        <v>337</v>
      </c>
      <c r="B247" s="65" t="s">
        <v>517</v>
      </c>
      <c r="C247" s="66" t="s">
        <v>3376</v>
      </c>
      <c r="D247" s="67">
        <v>6.181818181818182</v>
      </c>
      <c r="E247" s="68"/>
      <c r="F247" s="69">
        <v>31.818181818181817</v>
      </c>
      <c r="G247" s="66"/>
      <c r="H247" s="70"/>
      <c r="I247" s="71"/>
      <c r="J247" s="71"/>
      <c r="K247" s="34" t="s">
        <v>65</v>
      </c>
      <c r="L247" s="78">
        <v>247</v>
      </c>
      <c r="M247" s="78"/>
      <c r="N247" s="73"/>
      <c r="O247" s="80">
        <v>0</v>
      </c>
      <c r="P247" s="80">
        <v>0</v>
      </c>
      <c r="Q247" s="82">
        <v>41207.935115740744</v>
      </c>
      <c r="R247" s="80" t="s">
        <v>780</v>
      </c>
      <c r="S247" s="80">
        <v>0</v>
      </c>
      <c r="T247" s="80"/>
      <c r="U247">
        <v>6</v>
      </c>
      <c r="V247" s="79" t="str">
        <f>REPLACE(INDEX(GroupVertices[Group],MATCH(Edges[[#This Row],[Vertex 1]],GroupVertices[Vertex],0)),1,1,"")</f>
        <v>1</v>
      </c>
      <c r="W247" s="79" t="str">
        <f>REPLACE(INDEX(GroupVertices[Group],MATCH(Edges[[#This Row],[Vertex 2]],GroupVertices[Vertex],0)),1,1,"")</f>
        <v>1</v>
      </c>
      <c r="X247" s="48">
        <v>3</v>
      </c>
      <c r="Y247" s="49">
        <v>3.125</v>
      </c>
      <c r="Z247" s="48">
        <v>4</v>
      </c>
      <c r="AA247" s="49">
        <v>4.166666666666667</v>
      </c>
      <c r="AB247" s="48">
        <v>0</v>
      </c>
      <c r="AC247" s="49">
        <v>0</v>
      </c>
      <c r="AD247" s="48">
        <v>89</v>
      </c>
      <c r="AE247" s="49">
        <v>92.70833333333333</v>
      </c>
      <c r="AF247" s="48">
        <v>96</v>
      </c>
    </row>
    <row r="248" spans="1:32" ht="15">
      <c r="A248" s="65" t="s">
        <v>337</v>
      </c>
      <c r="B248" s="65" t="s">
        <v>517</v>
      </c>
      <c r="C248" s="66" t="s">
        <v>3376</v>
      </c>
      <c r="D248" s="67">
        <v>6.181818181818182</v>
      </c>
      <c r="E248" s="68"/>
      <c r="F248" s="69">
        <v>31.818181818181817</v>
      </c>
      <c r="G248" s="66"/>
      <c r="H248" s="70"/>
      <c r="I248" s="71"/>
      <c r="J248" s="71"/>
      <c r="K248" s="34" t="s">
        <v>65</v>
      </c>
      <c r="L248" s="78">
        <v>248</v>
      </c>
      <c r="M248" s="78"/>
      <c r="N248" s="73"/>
      <c r="O248" s="80">
        <v>0</v>
      </c>
      <c r="P248" s="80">
        <v>0</v>
      </c>
      <c r="Q248" s="82">
        <v>41208.14</v>
      </c>
      <c r="R248" s="80" t="s">
        <v>781</v>
      </c>
      <c r="S248" s="80">
        <v>0</v>
      </c>
      <c r="T248" s="80"/>
      <c r="U248">
        <v>6</v>
      </c>
      <c r="V248" s="79" t="str">
        <f>REPLACE(INDEX(GroupVertices[Group],MATCH(Edges[[#This Row],[Vertex 1]],GroupVertices[Vertex],0)),1,1,"")</f>
        <v>1</v>
      </c>
      <c r="W248" s="79" t="str">
        <f>REPLACE(INDEX(GroupVertices[Group],MATCH(Edges[[#This Row],[Vertex 2]],GroupVertices[Vertex],0)),1,1,"")</f>
        <v>1</v>
      </c>
      <c r="X248" s="48">
        <v>4</v>
      </c>
      <c r="Y248" s="49">
        <v>4.597701149425287</v>
      </c>
      <c r="Z248" s="48">
        <v>0</v>
      </c>
      <c r="AA248" s="49">
        <v>0</v>
      </c>
      <c r="AB248" s="48">
        <v>0</v>
      </c>
      <c r="AC248" s="49">
        <v>0</v>
      </c>
      <c r="AD248" s="48">
        <v>83</v>
      </c>
      <c r="AE248" s="49">
        <v>95.40229885057471</v>
      </c>
      <c r="AF248" s="48">
        <v>87</v>
      </c>
    </row>
    <row r="249" spans="1:32" ht="15">
      <c r="A249" s="65" t="s">
        <v>337</v>
      </c>
      <c r="B249" s="65" t="s">
        <v>517</v>
      </c>
      <c r="C249" s="66" t="s">
        <v>3376</v>
      </c>
      <c r="D249" s="67">
        <v>6.181818181818182</v>
      </c>
      <c r="E249" s="68"/>
      <c r="F249" s="69">
        <v>31.818181818181817</v>
      </c>
      <c r="G249" s="66"/>
      <c r="H249" s="70"/>
      <c r="I249" s="71"/>
      <c r="J249" s="71"/>
      <c r="K249" s="34" t="s">
        <v>65</v>
      </c>
      <c r="L249" s="78">
        <v>249</v>
      </c>
      <c r="M249" s="78"/>
      <c r="N249" s="73"/>
      <c r="O249" s="80">
        <v>0</v>
      </c>
      <c r="P249" s="80">
        <v>0</v>
      </c>
      <c r="Q249" s="82">
        <v>41208.197175925925</v>
      </c>
      <c r="R249" s="80" t="s">
        <v>782</v>
      </c>
      <c r="S249" s="80">
        <v>0</v>
      </c>
      <c r="T249" s="80"/>
      <c r="U249">
        <v>6</v>
      </c>
      <c r="V249" s="79" t="str">
        <f>REPLACE(INDEX(GroupVertices[Group],MATCH(Edges[[#This Row],[Vertex 1]],GroupVertices[Vertex],0)),1,1,"")</f>
        <v>1</v>
      </c>
      <c r="W249" s="79" t="str">
        <f>REPLACE(INDEX(GroupVertices[Group],MATCH(Edges[[#This Row],[Vertex 2]],GroupVertices[Vertex],0)),1,1,"")</f>
        <v>1</v>
      </c>
      <c r="X249" s="48">
        <v>0</v>
      </c>
      <c r="Y249" s="49">
        <v>0</v>
      </c>
      <c r="Z249" s="48">
        <v>0</v>
      </c>
      <c r="AA249" s="49">
        <v>0</v>
      </c>
      <c r="AB249" s="48">
        <v>0</v>
      </c>
      <c r="AC249" s="49">
        <v>0</v>
      </c>
      <c r="AD249" s="48">
        <v>52</v>
      </c>
      <c r="AE249" s="49">
        <v>100</v>
      </c>
      <c r="AF249" s="48">
        <v>52</v>
      </c>
    </row>
    <row r="250" spans="1:32" ht="15">
      <c r="A250" s="65" t="s">
        <v>338</v>
      </c>
      <c r="B250" s="65" t="s">
        <v>517</v>
      </c>
      <c r="C250" s="66" t="s">
        <v>3372</v>
      </c>
      <c r="D250" s="67">
        <v>3</v>
      </c>
      <c r="E250" s="68"/>
      <c r="F250" s="69">
        <v>50</v>
      </c>
      <c r="G250" s="66"/>
      <c r="H250" s="70"/>
      <c r="I250" s="71"/>
      <c r="J250" s="71"/>
      <c r="K250" s="34" t="s">
        <v>65</v>
      </c>
      <c r="L250" s="78">
        <v>250</v>
      </c>
      <c r="M250" s="78"/>
      <c r="N250" s="73"/>
      <c r="O250" s="80">
        <v>0</v>
      </c>
      <c r="P250" s="80">
        <v>0</v>
      </c>
      <c r="Q250" s="82">
        <v>41208.93861111111</v>
      </c>
      <c r="R250" s="80" t="s">
        <v>783</v>
      </c>
      <c r="S250" s="80">
        <v>0</v>
      </c>
      <c r="T250" s="80"/>
      <c r="U250">
        <v>1</v>
      </c>
      <c r="V250" s="79" t="str">
        <f>REPLACE(INDEX(GroupVertices[Group],MATCH(Edges[[#This Row],[Vertex 1]],GroupVertices[Vertex],0)),1,1,"")</f>
        <v>1</v>
      </c>
      <c r="W250" s="79" t="str">
        <f>REPLACE(INDEX(GroupVertices[Group],MATCH(Edges[[#This Row],[Vertex 2]],GroupVertices[Vertex],0)),1,1,"")</f>
        <v>1</v>
      </c>
      <c r="X250" s="48">
        <v>1</v>
      </c>
      <c r="Y250" s="49">
        <v>2.1739130434782608</v>
      </c>
      <c r="Z250" s="48">
        <v>2</v>
      </c>
      <c r="AA250" s="49">
        <v>4.3478260869565215</v>
      </c>
      <c r="AB250" s="48">
        <v>0</v>
      </c>
      <c r="AC250" s="49">
        <v>0</v>
      </c>
      <c r="AD250" s="48">
        <v>43</v>
      </c>
      <c r="AE250" s="49">
        <v>93.47826086956522</v>
      </c>
      <c r="AF250" s="48">
        <v>46</v>
      </c>
    </row>
    <row r="251" spans="1:32" ht="15">
      <c r="A251" s="65" t="s">
        <v>339</v>
      </c>
      <c r="B251" s="65" t="s">
        <v>517</v>
      </c>
      <c r="C251" s="66" t="s">
        <v>3373</v>
      </c>
      <c r="D251" s="67">
        <v>3.6363636363636362</v>
      </c>
      <c r="E251" s="68"/>
      <c r="F251" s="69">
        <v>46.36363636363637</v>
      </c>
      <c r="G251" s="66"/>
      <c r="H251" s="70"/>
      <c r="I251" s="71"/>
      <c r="J251" s="71"/>
      <c r="K251" s="34" t="s">
        <v>65</v>
      </c>
      <c r="L251" s="78">
        <v>251</v>
      </c>
      <c r="M251" s="78"/>
      <c r="N251" s="73"/>
      <c r="O251" s="80">
        <v>0</v>
      </c>
      <c r="P251" s="80">
        <v>0</v>
      </c>
      <c r="Q251" s="82">
        <v>41204.83130787037</v>
      </c>
      <c r="R251" s="80" t="s">
        <v>784</v>
      </c>
      <c r="S251" s="80">
        <v>0</v>
      </c>
      <c r="T251" s="80"/>
      <c r="U251">
        <v>2</v>
      </c>
      <c r="V251" s="79" t="str">
        <f>REPLACE(INDEX(GroupVertices[Group],MATCH(Edges[[#This Row],[Vertex 1]],GroupVertices[Vertex],0)),1,1,"")</f>
        <v>1</v>
      </c>
      <c r="W251" s="79" t="str">
        <f>REPLACE(INDEX(GroupVertices[Group],MATCH(Edges[[#This Row],[Vertex 2]],GroupVertices[Vertex],0)),1,1,"")</f>
        <v>1</v>
      </c>
      <c r="X251" s="48">
        <v>4</v>
      </c>
      <c r="Y251" s="49">
        <v>4.395604395604396</v>
      </c>
      <c r="Z251" s="48">
        <v>3</v>
      </c>
      <c r="AA251" s="49">
        <v>3.2967032967032965</v>
      </c>
      <c r="AB251" s="48">
        <v>0</v>
      </c>
      <c r="AC251" s="49">
        <v>0</v>
      </c>
      <c r="AD251" s="48">
        <v>84</v>
      </c>
      <c r="AE251" s="49">
        <v>92.3076923076923</v>
      </c>
      <c r="AF251" s="48">
        <v>91</v>
      </c>
    </row>
    <row r="252" spans="1:32" ht="15">
      <c r="A252" s="65" t="s">
        <v>339</v>
      </c>
      <c r="B252" s="65" t="s">
        <v>517</v>
      </c>
      <c r="C252" s="66" t="s">
        <v>3373</v>
      </c>
      <c r="D252" s="67">
        <v>3.6363636363636362</v>
      </c>
      <c r="E252" s="68"/>
      <c r="F252" s="69">
        <v>46.36363636363637</v>
      </c>
      <c r="G252" s="66"/>
      <c r="H252" s="70"/>
      <c r="I252" s="71"/>
      <c r="J252" s="71"/>
      <c r="K252" s="34" t="s">
        <v>65</v>
      </c>
      <c r="L252" s="78">
        <v>252</v>
      </c>
      <c r="M252" s="78"/>
      <c r="N252" s="73"/>
      <c r="O252" s="80">
        <v>0</v>
      </c>
      <c r="P252" s="80">
        <v>0</v>
      </c>
      <c r="Q252" s="82">
        <v>41209.452511574076</v>
      </c>
      <c r="R252" s="80" t="s">
        <v>785</v>
      </c>
      <c r="S252" s="80">
        <v>0</v>
      </c>
      <c r="T252" s="80"/>
      <c r="U252">
        <v>2</v>
      </c>
      <c r="V252" s="79" t="str">
        <f>REPLACE(INDEX(GroupVertices[Group],MATCH(Edges[[#This Row],[Vertex 1]],GroupVertices[Vertex],0)),1,1,"")</f>
        <v>1</v>
      </c>
      <c r="W252" s="79" t="str">
        <f>REPLACE(INDEX(GroupVertices[Group],MATCH(Edges[[#This Row],[Vertex 2]],GroupVertices[Vertex],0)),1,1,"")</f>
        <v>1</v>
      </c>
      <c r="X252" s="48">
        <v>4</v>
      </c>
      <c r="Y252" s="49">
        <v>4.545454545454546</v>
      </c>
      <c r="Z252" s="48">
        <v>2</v>
      </c>
      <c r="AA252" s="49">
        <v>2.272727272727273</v>
      </c>
      <c r="AB252" s="48">
        <v>0</v>
      </c>
      <c r="AC252" s="49">
        <v>0</v>
      </c>
      <c r="AD252" s="48">
        <v>82</v>
      </c>
      <c r="AE252" s="49">
        <v>93.18181818181819</v>
      </c>
      <c r="AF252" s="48">
        <v>88</v>
      </c>
    </row>
    <row r="253" spans="1:32" ht="15">
      <c r="A253" s="65" t="s">
        <v>340</v>
      </c>
      <c r="B253" s="65" t="s">
        <v>517</v>
      </c>
      <c r="C253" s="66" t="s">
        <v>3372</v>
      </c>
      <c r="D253" s="67">
        <v>3</v>
      </c>
      <c r="E253" s="68"/>
      <c r="F253" s="69">
        <v>50</v>
      </c>
      <c r="G253" s="66"/>
      <c r="H253" s="70"/>
      <c r="I253" s="71"/>
      <c r="J253" s="71"/>
      <c r="K253" s="34" t="s">
        <v>65</v>
      </c>
      <c r="L253" s="78">
        <v>253</v>
      </c>
      <c r="M253" s="78"/>
      <c r="N253" s="73"/>
      <c r="O253" s="80">
        <v>0</v>
      </c>
      <c r="P253" s="80">
        <v>0</v>
      </c>
      <c r="Q253" s="82">
        <v>41210.77989583334</v>
      </c>
      <c r="R253" s="80" t="s">
        <v>786</v>
      </c>
      <c r="S253" s="80">
        <v>0</v>
      </c>
      <c r="T253" s="80"/>
      <c r="U253">
        <v>1</v>
      </c>
      <c r="V253" s="79" t="str">
        <f>REPLACE(INDEX(GroupVertices[Group],MATCH(Edges[[#This Row],[Vertex 1]],GroupVertices[Vertex],0)),1,1,"")</f>
        <v>1</v>
      </c>
      <c r="W253" s="79" t="str">
        <f>REPLACE(INDEX(GroupVertices[Group],MATCH(Edges[[#This Row],[Vertex 2]],GroupVertices[Vertex],0)),1,1,"")</f>
        <v>1</v>
      </c>
      <c r="X253" s="48">
        <v>4</v>
      </c>
      <c r="Y253" s="49">
        <v>7.017543859649122</v>
      </c>
      <c r="Z253" s="48">
        <v>2</v>
      </c>
      <c r="AA253" s="49">
        <v>3.508771929824561</v>
      </c>
      <c r="AB253" s="48">
        <v>0</v>
      </c>
      <c r="AC253" s="49">
        <v>0</v>
      </c>
      <c r="AD253" s="48">
        <v>51</v>
      </c>
      <c r="AE253" s="49">
        <v>89.47368421052632</v>
      </c>
      <c r="AF253" s="48">
        <v>57</v>
      </c>
    </row>
    <row r="254" spans="1:32" ht="15">
      <c r="A254" s="65" t="s">
        <v>341</v>
      </c>
      <c r="B254" s="65" t="s">
        <v>517</v>
      </c>
      <c r="C254" s="66" t="s">
        <v>3372</v>
      </c>
      <c r="D254" s="67">
        <v>3</v>
      </c>
      <c r="E254" s="68"/>
      <c r="F254" s="69">
        <v>50</v>
      </c>
      <c r="G254" s="66"/>
      <c r="H254" s="70"/>
      <c r="I254" s="71"/>
      <c r="J254" s="71"/>
      <c r="K254" s="34" t="s">
        <v>65</v>
      </c>
      <c r="L254" s="78">
        <v>254</v>
      </c>
      <c r="M254" s="78"/>
      <c r="N254" s="73"/>
      <c r="O254" s="80">
        <v>0</v>
      </c>
      <c r="P254" s="80">
        <v>0</v>
      </c>
      <c r="Q254" s="82">
        <v>41211.49539351852</v>
      </c>
      <c r="R254" s="80" t="s">
        <v>787</v>
      </c>
      <c r="S254" s="80">
        <v>0</v>
      </c>
      <c r="T254" s="80"/>
      <c r="U254">
        <v>1</v>
      </c>
      <c r="V254" s="79" t="str">
        <f>REPLACE(INDEX(GroupVertices[Group],MATCH(Edges[[#This Row],[Vertex 1]],GroupVertices[Vertex],0)),1,1,"")</f>
        <v>1</v>
      </c>
      <c r="W254" s="79" t="str">
        <f>REPLACE(INDEX(GroupVertices[Group],MATCH(Edges[[#This Row],[Vertex 2]],GroupVertices[Vertex],0)),1,1,"")</f>
        <v>1</v>
      </c>
      <c r="X254" s="48">
        <v>0</v>
      </c>
      <c r="Y254" s="49">
        <v>0</v>
      </c>
      <c r="Z254" s="48">
        <v>2</v>
      </c>
      <c r="AA254" s="49">
        <v>8</v>
      </c>
      <c r="AB254" s="48">
        <v>0</v>
      </c>
      <c r="AC254" s="49">
        <v>0</v>
      </c>
      <c r="AD254" s="48">
        <v>23</v>
      </c>
      <c r="AE254" s="49">
        <v>92</v>
      </c>
      <c r="AF254" s="48">
        <v>25</v>
      </c>
    </row>
    <row r="255" spans="1:32" ht="15">
      <c r="A255" s="65" t="s">
        <v>342</v>
      </c>
      <c r="B255" s="65" t="s">
        <v>517</v>
      </c>
      <c r="C255" s="66" t="s">
        <v>3372</v>
      </c>
      <c r="D255" s="67">
        <v>3</v>
      </c>
      <c r="E255" s="68"/>
      <c r="F255" s="69">
        <v>50</v>
      </c>
      <c r="G255" s="66"/>
      <c r="H255" s="70"/>
      <c r="I255" s="71"/>
      <c r="J255" s="71"/>
      <c r="K255" s="34" t="s">
        <v>65</v>
      </c>
      <c r="L255" s="78">
        <v>255</v>
      </c>
      <c r="M255" s="78"/>
      <c r="N255" s="73"/>
      <c r="O255" s="80">
        <v>0</v>
      </c>
      <c r="P255" s="80">
        <v>0</v>
      </c>
      <c r="Q255" s="82">
        <v>41214.00766203704</v>
      </c>
      <c r="R255" s="80" t="s">
        <v>788</v>
      </c>
      <c r="S255" s="80">
        <v>0</v>
      </c>
      <c r="T255" s="80"/>
      <c r="U255">
        <v>1</v>
      </c>
      <c r="V255" s="79" t="str">
        <f>REPLACE(INDEX(GroupVertices[Group],MATCH(Edges[[#This Row],[Vertex 1]],GroupVertices[Vertex],0)),1,1,"")</f>
        <v>1</v>
      </c>
      <c r="W255" s="79" t="str">
        <f>REPLACE(INDEX(GroupVertices[Group],MATCH(Edges[[#This Row],[Vertex 2]],GroupVertices[Vertex],0)),1,1,"")</f>
        <v>1</v>
      </c>
      <c r="X255" s="48">
        <v>0</v>
      </c>
      <c r="Y255" s="49">
        <v>0</v>
      </c>
      <c r="Z255" s="48">
        <v>0</v>
      </c>
      <c r="AA255" s="49">
        <v>0</v>
      </c>
      <c r="AB255" s="48">
        <v>0</v>
      </c>
      <c r="AC255" s="49">
        <v>0</v>
      </c>
      <c r="AD255" s="48">
        <v>13</v>
      </c>
      <c r="AE255" s="49">
        <v>100</v>
      </c>
      <c r="AF255" s="48">
        <v>13</v>
      </c>
    </row>
    <row r="256" spans="1:32" ht="15">
      <c r="A256" s="65" t="s">
        <v>343</v>
      </c>
      <c r="B256" s="65" t="s">
        <v>517</v>
      </c>
      <c r="C256" s="66" t="s">
        <v>3372</v>
      </c>
      <c r="D256" s="67">
        <v>3</v>
      </c>
      <c r="E256" s="68"/>
      <c r="F256" s="69">
        <v>50</v>
      </c>
      <c r="G256" s="66"/>
      <c r="H256" s="70"/>
      <c r="I256" s="71"/>
      <c r="J256" s="71"/>
      <c r="K256" s="34" t="s">
        <v>65</v>
      </c>
      <c r="L256" s="78">
        <v>256</v>
      </c>
      <c r="M256" s="78"/>
      <c r="N256" s="73"/>
      <c r="O256" s="80">
        <v>0</v>
      </c>
      <c r="P256" s="80">
        <v>0</v>
      </c>
      <c r="Q256" s="82">
        <v>41215.805347222224</v>
      </c>
      <c r="R256" s="80" t="s">
        <v>789</v>
      </c>
      <c r="S256" s="80">
        <v>0</v>
      </c>
      <c r="T256" s="80"/>
      <c r="U256">
        <v>1</v>
      </c>
      <c r="V256" s="79" t="str">
        <f>REPLACE(INDEX(GroupVertices[Group],MATCH(Edges[[#This Row],[Vertex 1]],GroupVertices[Vertex],0)),1,1,"")</f>
        <v>1</v>
      </c>
      <c r="W256" s="79" t="str">
        <f>REPLACE(INDEX(GroupVertices[Group],MATCH(Edges[[#This Row],[Vertex 2]],GroupVertices[Vertex],0)),1,1,"")</f>
        <v>1</v>
      </c>
      <c r="X256" s="48">
        <v>1</v>
      </c>
      <c r="Y256" s="49">
        <v>5.882352941176471</v>
      </c>
      <c r="Z256" s="48">
        <v>0</v>
      </c>
      <c r="AA256" s="49">
        <v>0</v>
      </c>
      <c r="AB256" s="48">
        <v>0</v>
      </c>
      <c r="AC256" s="49">
        <v>0</v>
      </c>
      <c r="AD256" s="48">
        <v>16</v>
      </c>
      <c r="AE256" s="49">
        <v>94.11764705882354</v>
      </c>
      <c r="AF256" s="48">
        <v>17</v>
      </c>
    </row>
    <row r="257" spans="1:32" ht="15">
      <c r="A257" s="65" t="s">
        <v>344</v>
      </c>
      <c r="B257" s="65" t="s">
        <v>517</v>
      </c>
      <c r="C257" s="66" t="s">
        <v>3372</v>
      </c>
      <c r="D257" s="67">
        <v>3</v>
      </c>
      <c r="E257" s="68"/>
      <c r="F257" s="69">
        <v>50</v>
      </c>
      <c r="G257" s="66"/>
      <c r="H257" s="70"/>
      <c r="I257" s="71"/>
      <c r="J257" s="71"/>
      <c r="K257" s="34" t="s">
        <v>65</v>
      </c>
      <c r="L257" s="78">
        <v>257</v>
      </c>
      <c r="M257" s="78"/>
      <c r="N257" s="73"/>
      <c r="O257" s="80">
        <v>0</v>
      </c>
      <c r="P257" s="80">
        <v>0</v>
      </c>
      <c r="Q257" s="82">
        <v>41217.95017361111</v>
      </c>
      <c r="R257" s="80" t="s">
        <v>790</v>
      </c>
      <c r="S257" s="80">
        <v>0</v>
      </c>
      <c r="T257" s="80"/>
      <c r="U257">
        <v>1</v>
      </c>
      <c r="V257" s="79" t="str">
        <f>REPLACE(INDEX(GroupVertices[Group],MATCH(Edges[[#This Row],[Vertex 1]],GroupVertices[Vertex],0)),1,1,"")</f>
        <v>1</v>
      </c>
      <c r="W257" s="79" t="str">
        <f>REPLACE(INDEX(GroupVertices[Group],MATCH(Edges[[#This Row],[Vertex 2]],GroupVertices[Vertex],0)),1,1,"")</f>
        <v>1</v>
      </c>
      <c r="X257" s="48">
        <v>2</v>
      </c>
      <c r="Y257" s="49">
        <v>3.7037037037037037</v>
      </c>
      <c r="Z257" s="48">
        <v>0</v>
      </c>
      <c r="AA257" s="49">
        <v>0</v>
      </c>
      <c r="AB257" s="48">
        <v>0</v>
      </c>
      <c r="AC257" s="49">
        <v>0</v>
      </c>
      <c r="AD257" s="48">
        <v>52</v>
      </c>
      <c r="AE257" s="49">
        <v>96.29629629629629</v>
      </c>
      <c r="AF257" s="48">
        <v>54</v>
      </c>
    </row>
    <row r="258" spans="1:32" ht="15">
      <c r="A258" s="65" t="s">
        <v>345</v>
      </c>
      <c r="B258" s="65" t="s">
        <v>517</v>
      </c>
      <c r="C258" s="66" t="s">
        <v>3372</v>
      </c>
      <c r="D258" s="67">
        <v>3</v>
      </c>
      <c r="E258" s="68"/>
      <c r="F258" s="69">
        <v>50</v>
      </c>
      <c r="G258" s="66"/>
      <c r="H258" s="70"/>
      <c r="I258" s="71"/>
      <c r="J258" s="71"/>
      <c r="K258" s="34" t="s">
        <v>65</v>
      </c>
      <c r="L258" s="78">
        <v>258</v>
      </c>
      <c r="M258" s="78"/>
      <c r="N258" s="73"/>
      <c r="O258" s="80">
        <v>0</v>
      </c>
      <c r="P258" s="80">
        <v>0</v>
      </c>
      <c r="Q258" s="82">
        <v>41220.757210648146</v>
      </c>
      <c r="R258" s="80" t="s">
        <v>791</v>
      </c>
      <c r="S258" s="80">
        <v>0</v>
      </c>
      <c r="T258" s="80"/>
      <c r="U258">
        <v>1</v>
      </c>
      <c r="V258" s="79" t="str">
        <f>REPLACE(INDEX(GroupVertices[Group],MATCH(Edges[[#This Row],[Vertex 1]],GroupVertices[Vertex],0)),1,1,"")</f>
        <v>1</v>
      </c>
      <c r="W258" s="79" t="str">
        <f>REPLACE(INDEX(GroupVertices[Group],MATCH(Edges[[#This Row],[Vertex 2]],GroupVertices[Vertex],0)),1,1,"")</f>
        <v>1</v>
      </c>
      <c r="X258" s="48">
        <v>1</v>
      </c>
      <c r="Y258" s="49">
        <v>6.25</v>
      </c>
      <c r="Z258" s="48">
        <v>0</v>
      </c>
      <c r="AA258" s="49">
        <v>0</v>
      </c>
      <c r="AB258" s="48">
        <v>0</v>
      </c>
      <c r="AC258" s="49">
        <v>0</v>
      </c>
      <c r="AD258" s="48">
        <v>15</v>
      </c>
      <c r="AE258" s="49">
        <v>93.75</v>
      </c>
      <c r="AF258" s="48">
        <v>16</v>
      </c>
    </row>
    <row r="259" spans="1:32" ht="15">
      <c r="A259" s="65" t="s">
        <v>346</v>
      </c>
      <c r="B259" s="65" t="s">
        <v>517</v>
      </c>
      <c r="C259" s="66" t="s">
        <v>3372</v>
      </c>
      <c r="D259" s="67">
        <v>3</v>
      </c>
      <c r="E259" s="68"/>
      <c r="F259" s="69">
        <v>50</v>
      </c>
      <c r="G259" s="66"/>
      <c r="H259" s="70"/>
      <c r="I259" s="71"/>
      <c r="J259" s="71"/>
      <c r="K259" s="34" t="s">
        <v>65</v>
      </c>
      <c r="L259" s="78">
        <v>259</v>
      </c>
      <c r="M259" s="78"/>
      <c r="N259" s="73"/>
      <c r="O259" s="80">
        <v>0</v>
      </c>
      <c r="P259" s="80">
        <v>0</v>
      </c>
      <c r="Q259" s="82">
        <v>41220.91699074074</v>
      </c>
      <c r="R259" s="80" t="s">
        <v>792</v>
      </c>
      <c r="S259" s="80">
        <v>0</v>
      </c>
      <c r="T259" s="80"/>
      <c r="U259">
        <v>1</v>
      </c>
      <c r="V259" s="79" t="str">
        <f>REPLACE(INDEX(GroupVertices[Group],MATCH(Edges[[#This Row],[Vertex 1]],GroupVertices[Vertex],0)),1,1,"")</f>
        <v>1</v>
      </c>
      <c r="W259" s="79" t="str">
        <f>REPLACE(INDEX(GroupVertices[Group],MATCH(Edges[[#This Row],[Vertex 2]],GroupVertices[Vertex],0)),1,1,"")</f>
        <v>1</v>
      </c>
      <c r="X259" s="48">
        <v>0</v>
      </c>
      <c r="Y259" s="49">
        <v>0</v>
      </c>
      <c r="Z259" s="48">
        <v>0</v>
      </c>
      <c r="AA259" s="49">
        <v>0</v>
      </c>
      <c r="AB259" s="48">
        <v>0</v>
      </c>
      <c r="AC259" s="49">
        <v>0</v>
      </c>
      <c r="AD259" s="48">
        <v>2</v>
      </c>
      <c r="AE259" s="49">
        <v>100</v>
      </c>
      <c r="AF259" s="48">
        <v>2</v>
      </c>
    </row>
    <row r="260" spans="1:32" ht="15">
      <c r="A260" s="65" t="s">
        <v>347</v>
      </c>
      <c r="B260" s="65" t="s">
        <v>517</v>
      </c>
      <c r="C260" s="66" t="s">
        <v>3372</v>
      </c>
      <c r="D260" s="67">
        <v>3</v>
      </c>
      <c r="E260" s="68"/>
      <c r="F260" s="69">
        <v>50</v>
      </c>
      <c r="G260" s="66"/>
      <c r="H260" s="70"/>
      <c r="I260" s="71"/>
      <c r="J260" s="71"/>
      <c r="K260" s="34" t="s">
        <v>65</v>
      </c>
      <c r="L260" s="78">
        <v>260</v>
      </c>
      <c r="M260" s="78"/>
      <c r="N260" s="73"/>
      <c r="O260" s="80">
        <v>0</v>
      </c>
      <c r="P260" s="80">
        <v>0</v>
      </c>
      <c r="Q260" s="82">
        <v>41221.02585648148</v>
      </c>
      <c r="R260" s="80" t="s">
        <v>793</v>
      </c>
      <c r="S260" s="80">
        <v>0</v>
      </c>
      <c r="T260" s="80"/>
      <c r="U260">
        <v>1</v>
      </c>
      <c r="V260" s="79" t="str">
        <f>REPLACE(INDEX(GroupVertices[Group],MATCH(Edges[[#This Row],[Vertex 1]],GroupVertices[Vertex],0)),1,1,"")</f>
        <v>1</v>
      </c>
      <c r="W260" s="79" t="str">
        <f>REPLACE(INDEX(GroupVertices[Group],MATCH(Edges[[#This Row],[Vertex 2]],GroupVertices[Vertex],0)),1,1,"")</f>
        <v>1</v>
      </c>
      <c r="X260" s="48">
        <v>0</v>
      </c>
      <c r="Y260" s="49">
        <v>0</v>
      </c>
      <c r="Z260" s="48">
        <v>1</v>
      </c>
      <c r="AA260" s="49">
        <v>2.0408163265306123</v>
      </c>
      <c r="AB260" s="48">
        <v>0</v>
      </c>
      <c r="AC260" s="49">
        <v>0</v>
      </c>
      <c r="AD260" s="48">
        <v>48</v>
      </c>
      <c r="AE260" s="49">
        <v>97.95918367346938</v>
      </c>
      <c r="AF260" s="48">
        <v>49</v>
      </c>
    </row>
    <row r="261" spans="1:32" ht="15">
      <c r="A261" s="65" t="s">
        <v>348</v>
      </c>
      <c r="B261" s="65" t="s">
        <v>517</v>
      </c>
      <c r="C261" s="66" t="s">
        <v>3372</v>
      </c>
      <c r="D261" s="67">
        <v>3</v>
      </c>
      <c r="E261" s="68"/>
      <c r="F261" s="69">
        <v>50</v>
      </c>
      <c r="G261" s="66"/>
      <c r="H261" s="70"/>
      <c r="I261" s="71"/>
      <c r="J261" s="71"/>
      <c r="K261" s="34" t="s">
        <v>65</v>
      </c>
      <c r="L261" s="78">
        <v>261</v>
      </c>
      <c r="M261" s="78"/>
      <c r="N261" s="73"/>
      <c r="O261" s="80">
        <v>0</v>
      </c>
      <c r="P261" s="80">
        <v>0</v>
      </c>
      <c r="Q261" s="82">
        <v>41221.93347222222</v>
      </c>
      <c r="R261" s="80" t="s">
        <v>794</v>
      </c>
      <c r="S261" s="80">
        <v>0</v>
      </c>
      <c r="T261" s="80"/>
      <c r="U261">
        <v>1</v>
      </c>
      <c r="V261" s="79" t="str">
        <f>REPLACE(INDEX(GroupVertices[Group],MATCH(Edges[[#This Row],[Vertex 1]],GroupVertices[Vertex],0)),1,1,"")</f>
        <v>1</v>
      </c>
      <c r="W261" s="79" t="str">
        <f>REPLACE(INDEX(GroupVertices[Group],MATCH(Edges[[#This Row],[Vertex 2]],GroupVertices[Vertex],0)),1,1,"")</f>
        <v>1</v>
      </c>
      <c r="X261" s="48">
        <v>2</v>
      </c>
      <c r="Y261" s="49">
        <v>40</v>
      </c>
      <c r="Z261" s="48">
        <v>0</v>
      </c>
      <c r="AA261" s="49">
        <v>0</v>
      </c>
      <c r="AB261" s="48">
        <v>0</v>
      </c>
      <c r="AC261" s="49">
        <v>0</v>
      </c>
      <c r="AD261" s="48">
        <v>3</v>
      </c>
      <c r="AE261" s="49">
        <v>60</v>
      </c>
      <c r="AF261" s="48">
        <v>5</v>
      </c>
    </row>
    <row r="262" spans="1:32" ht="15">
      <c r="A262" s="65" t="s">
        <v>349</v>
      </c>
      <c r="B262" s="65" t="s">
        <v>517</v>
      </c>
      <c r="C262" s="66" t="s">
        <v>3372</v>
      </c>
      <c r="D262" s="67">
        <v>3</v>
      </c>
      <c r="E262" s="68"/>
      <c r="F262" s="69">
        <v>50</v>
      </c>
      <c r="G262" s="66"/>
      <c r="H262" s="70"/>
      <c r="I262" s="71"/>
      <c r="J262" s="71"/>
      <c r="K262" s="34" t="s">
        <v>65</v>
      </c>
      <c r="L262" s="78">
        <v>262</v>
      </c>
      <c r="M262" s="78"/>
      <c r="N262" s="73"/>
      <c r="O262" s="80">
        <v>0</v>
      </c>
      <c r="P262" s="80">
        <v>0</v>
      </c>
      <c r="Q262" s="82">
        <v>41223.85391203704</v>
      </c>
      <c r="R262" s="80" t="s">
        <v>795</v>
      </c>
      <c r="S262" s="80">
        <v>0</v>
      </c>
      <c r="T262" s="80"/>
      <c r="U262">
        <v>1</v>
      </c>
      <c r="V262" s="79" t="str">
        <f>REPLACE(INDEX(GroupVertices[Group],MATCH(Edges[[#This Row],[Vertex 1]],GroupVertices[Vertex],0)),1,1,"")</f>
        <v>1</v>
      </c>
      <c r="W262" s="79" t="str">
        <f>REPLACE(INDEX(GroupVertices[Group],MATCH(Edges[[#This Row],[Vertex 2]],GroupVertices[Vertex],0)),1,1,"")</f>
        <v>1</v>
      </c>
      <c r="X262" s="48">
        <v>1</v>
      </c>
      <c r="Y262" s="49">
        <v>16.666666666666668</v>
      </c>
      <c r="Z262" s="48">
        <v>0</v>
      </c>
      <c r="AA262" s="49">
        <v>0</v>
      </c>
      <c r="AB262" s="48">
        <v>0</v>
      </c>
      <c r="AC262" s="49">
        <v>0</v>
      </c>
      <c r="AD262" s="48">
        <v>5</v>
      </c>
      <c r="AE262" s="49">
        <v>83.33333333333333</v>
      </c>
      <c r="AF262" s="48">
        <v>6</v>
      </c>
    </row>
    <row r="263" spans="1:32" ht="15">
      <c r="A263" s="65" t="s">
        <v>350</v>
      </c>
      <c r="B263" s="65" t="s">
        <v>517</v>
      </c>
      <c r="C263" s="66" t="s">
        <v>3372</v>
      </c>
      <c r="D263" s="67">
        <v>3</v>
      </c>
      <c r="E263" s="68"/>
      <c r="F263" s="69">
        <v>50</v>
      </c>
      <c r="G263" s="66"/>
      <c r="H263" s="70"/>
      <c r="I263" s="71"/>
      <c r="J263" s="71"/>
      <c r="K263" s="34" t="s">
        <v>65</v>
      </c>
      <c r="L263" s="78">
        <v>263</v>
      </c>
      <c r="M263" s="78"/>
      <c r="N263" s="73"/>
      <c r="O263" s="80">
        <v>0</v>
      </c>
      <c r="P263" s="80">
        <v>0</v>
      </c>
      <c r="Q263" s="82">
        <v>41224.22712962963</v>
      </c>
      <c r="R263" s="80" t="s">
        <v>796</v>
      </c>
      <c r="S263" s="80">
        <v>0</v>
      </c>
      <c r="T263" s="80"/>
      <c r="U263">
        <v>1</v>
      </c>
      <c r="V263" s="79" t="str">
        <f>REPLACE(INDEX(GroupVertices[Group],MATCH(Edges[[#This Row],[Vertex 1]],GroupVertices[Vertex],0)),1,1,"")</f>
        <v>1</v>
      </c>
      <c r="W263" s="79" t="str">
        <f>REPLACE(INDEX(GroupVertices[Group],MATCH(Edges[[#This Row],[Vertex 2]],GroupVertices[Vertex],0)),1,1,"")</f>
        <v>1</v>
      </c>
      <c r="X263" s="48">
        <v>1</v>
      </c>
      <c r="Y263" s="49">
        <v>5</v>
      </c>
      <c r="Z263" s="48">
        <v>0</v>
      </c>
      <c r="AA263" s="49">
        <v>0</v>
      </c>
      <c r="AB263" s="48">
        <v>0</v>
      </c>
      <c r="AC263" s="49">
        <v>0</v>
      </c>
      <c r="AD263" s="48">
        <v>19</v>
      </c>
      <c r="AE263" s="49">
        <v>95</v>
      </c>
      <c r="AF263" s="48">
        <v>20</v>
      </c>
    </row>
    <row r="264" spans="1:32" ht="15">
      <c r="A264" s="65" t="s">
        <v>351</v>
      </c>
      <c r="B264" s="65" t="s">
        <v>517</v>
      </c>
      <c r="C264" s="66" t="s">
        <v>3372</v>
      </c>
      <c r="D264" s="67">
        <v>3</v>
      </c>
      <c r="E264" s="68"/>
      <c r="F264" s="69">
        <v>50</v>
      </c>
      <c r="G264" s="66"/>
      <c r="H264" s="70"/>
      <c r="I264" s="71"/>
      <c r="J264" s="71"/>
      <c r="K264" s="34" t="s">
        <v>65</v>
      </c>
      <c r="L264" s="78">
        <v>264</v>
      </c>
      <c r="M264" s="78"/>
      <c r="N264" s="73"/>
      <c r="O264" s="80">
        <v>0</v>
      </c>
      <c r="P264" s="80">
        <v>0</v>
      </c>
      <c r="Q264" s="82">
        <v>41226.1616087963</v>
      </c>
      <c r="R264" s="80" t="s">
        <v>797</v>
      </c>
      <c r="S264" s="80">
        <v>0</v>
      </c>
      <c r="T264" s="80"/>
      <c r="U264">
        <v>1</v>
      </c>
      <c r="V264" s="79" t="str">
        <f>REPLACE(INDEX(GroupVertices[Group],MATCH(Edges[[#This Row],[Vertex 1]],GroupVertices[Vertex],0)),1,1,"")</f>
        <v>1</v>
      </c>
      <c r="W264" s="79" t="str">
        <f>REPLACE(INDEX(GroupVertices[Group],MATCH(Edges[[#This Row],[Vertex 2]],GroupVertices[Vertex],0)),1,1,"")</f>
        <v>1</v>
      </c>
      <c r="X264" s="48">
        <v>2</v>
      </c>
      <c r="Y264" s="49">
        <v>9.523809523809524</v>
      </c>
      <c r="Z264" s="48">
        <v>1</v>
      </c>
      <c r="AA264" s="49">
        <v>4.761904761904762</v>
      </c>
      <c r="AB264" s="48">
        <v>0</v>
      </c>
      <c r="AC264" s="49">
        <v>0</v>
      </c>
      <c r="AD264" s="48">
        <v>18</v>
      </c>
      <c r="AE264" s="49">
        <v>85.71428571428571</v>
      </c>
      <c r="AF264" s="48">
        <v>21</v>
      </c>
    </row>
    <row r="265" spans="1:32" ht="15">
      <c r="A265" s="65" t="s">
        <v>352</v>
      </c>
      <c r="B265" s="65" t="s">
        <v>517</v>
      </c>
      <c r="C265" s="66" t="s">
        <v>3372</v>
      </c>
      <c r="D265" s="67">
        <v>3</v>
      </c>
      <c r="E265" s="68"/>
      <c r="F265" s="69">
        <v>50</v>
      </c>
      <c r="G265" s="66"/>
      <c r="H265" s="70"/>
      <c r="I265" s="71"/>
      <c r="J265" s="71"/>
      <c r="K265" s="34" t="s">
        <v>65</v>
      </c>
      <c r="L265" s="78">
        <v>265</v>
      </c>
      <c r="M265" s="78"/>
      <c r="N265" s="73"/>
      <c r="O265" s="80">
        <v>0</v>
      </c>
      <c r="P265" s="80">
        <v>0</v>
      </c>
      <c r="Q265" s="82">
        <v>41226.87582175926</v>
      </c>
      <c r="R265" s="80" t="s">
        <v>798</v>
      </c>
      <c r="S265" s="80">
        <v>0</v>
      </c>
      <c r="T265" s="80"/>
      <c r="U265">
        <v>1</v>
      </c>
      <c r="V265" s="79" t="str">
        <f>REPLACE(INDEX(GroupVertices[Group],MATCH(Edges[[#This Row],[Vertex 1]],GroupVertices[Vertex],0)),1,1,"")</f>
        <v>1</v>
      </c>
      <c r="W265" s="79" t="str">
        <f>REPLACE(INDEX(GroupVertices[Group],MATCH(Edges[[#This Row],[Vertex 2]],GroupVertices[Vertex],0)),1,1,"")</f>
        <v>1</v>
      </c>
      <c r="X265" s="48">
        <v>1</v>
      </c>
      <c r="Y265" s="49">
        <v>7.142857142857143</v>
      </c>
      <c r="Z265" s="48">
        <v>0</v>
      </c>
      <c r="AA265" s="49">
        <v>0</v>
      </c>
      <c r="AB265" s="48">
        <v>0</v>
      </c>
      <c r="AC265" s="49">
        <v>0</v>
      </c>
      <c r="AD265" s="48">
        <v>13</v>
      </c>
      <c r="AE265" s="49">
        <v>92.85714285714286</v>
      </c>
      <c r="AF265" s="48">
        <v>14</v>
      </c>
    </row>
    <row r="266" spans="1:32" ht="15">
      <c r="A266" s="65" t="s">
        <v>353</v>
      </c>
      <c r="B266" s="65" t="s">
        <v>517</v>
      </c>
      <c r="C266" s="66" t="s">
        <v>3372</v>
      </c>
      <c r="D266" s="67">
        <v>3</v>
      </c>
      <c r="E266" s="68"/>
      <c r="F266" s="69">
        <v>50</v>
      </c>
      <c r="G266" s="66"/>
      <c r="H266" s="70"/>
      <c r="I266" s="71"/>
      <c r="J266" s="71"/>
      <c r="K266" s="34" t="s">
        <v>65</v>
      </c>
      <c r="L266" s="78">
        <v>266</v>
      </c>
      <c r="M266" s="78"/>
      <c r="N266" s="73"/>
      <c r="O266" s="80">
        <v>0</v>
      </c>
      <c r="P266" s="80">
        <v>0</v>
      </c>
      <c r="Q266" s="82">
        <v>41226.9330787037</v>
      </c>
      <c r="R266" s="80" t="s">
        <v>799</v>
      </c>
      <c r="S266" s="80">
        <v>0</v>
      </c>
      <c r="T266" s="80"/>
      <c r="U266">
        <v>1</v>
      </c>
      <c r="V266" s="79" t="str">
        <f>REPLACE(INDEX(GroupVertices[Group],MATCH(Edges[[#This Row],[Vertex 1]],GroupVertices[Vertex],0)),1,1,"")</f>
        <v>1</v>
      </c>
      <c r="W266" s="79" t="str">
        <f>REPLACE(INDEX(GroupVertices[Group],MATCH(Edges[[#This Row],[Vertex 2]],GroupVertices[Vertex],0)),1,1,"")</f>
        <v>1</v>
      </c>
      <c r="X266" s="48">
        <v>0</v>
      </c>
      <c r="Y266" s="49">
        <v>0</v>
      </c>
      <c r="Z266" s="48">
        <v>0</v>
      </c>
      <c r="AA266" s="49">
        <v>0</v>
      </c>
      <c r="AB266" s="48">
        <v>0</v>
      </c>
      <c r="AC266" s="49">
        <v>0</v>
      </c>
      <c r="AD266" s="48">
        <v>5</v>
      </c>
      <c r="AE266" s="49">
        <v>100</v>
      </c>
      <c r="AF266" s="48">
        <v>5</v>
      </c>
    </row>
    <row r="267" spans="1:32" ht="15">
      <c r="A267" s="65" t="s">
        <v>354</v>
      </c>
      <c r="B267" s="65" t="s">
        <v>517</v>
      </c>
      <c r="C267" s="66" t="s">
        <v>3374</v>
      </c>
      <c r="D267" s="67">
        <v>4.2727272727272725</v>
      </c>
      <c r="E267" s="68"/>
      <c r="F267" s="69">
        <v>42.72727272727273</v>
      </c>
      <c r="G267" s="66"/>
      <c r="H267" s="70"/>
      <c r="I267" s="71"/>
      <c r="J267" s="71"/>
      <c r="K267" s="34" t="s">
        <v>65</v>
      </c>
      <c r="L267" s="78">
        <v>267</v>
      </c>
      <c r="M267" s="78"/>
      <c r="N267" s="73"/>
      <c r="O267" s="80">
        <v>0</v>
      </c>
      <c r="P267" s="80">
        <v>0</v>
      </c>
      <c r="Q267" s="82">
        <v>41222.58850694444</v>
      </c>
      <c r="R267" s="80" t="s">
        <v>800</v>
      </c>
      <c r="S267" s="80">
        <v>0</v>
      </c>
      <c r="T267" s="80"/>
      <c r="U267">
        <v>3</v>
      </c>
      <c r="V267" s="79" t="str">
        <f>REPLACE(INDEX(GroupVertices[Group],MATCH(Edges[[#This Row],[Vertex 1]],GroupVertices[Vertex],0)),1,1,"")</f>
        <v>1</v>
      </c>
      <c r="W267" s="79" t="str">
        <f>REPLACE(INDEX(GroupVertices[Group],MATCH(Edges[[#This Row],[Vertex 2]],GroupVertices[Vertex],0)),1,1,"")</f>
        <v>1</v>
      </c>
      <c r="X267" s="48">
        <v>2</v>
      </c>
      <c r="Y267" s="49">
        <v>4.25531914893617</v>
      </c>
      <c r="Z267" s="48">
        <v>2</v>
      </c>
      <c r="AA267" s="49">
        <v>4.25531914893617</v>
      </c>
      <c r="AB267" s="48">
        <v>0</v>
      </c>
      <c r="AC267" s="49">
        <v>0</v>
      </c>
      <c r="AD267" s="48">
        <v>43</v>
      </c>
      <c r="AE267" s="49">
        <v>91.48936170212765</v>
      </c>
      <c r="AF267" s="48">
        <v>47</v>
      </c>
    </row>
    <row r="268" spans="1:32" ht="15">
      <c r="A268" s="65" t="s">
        <v>354</v>
      </c>
      <c r="B268" s="65" t="s">
        <v>517</v>
      </c>
      <c r="C268" s="66" t="s">
        <v>3374</v>
      </c>
      <c r="D268" s="67">
        <v>4.2727272727272725</v>
      </c>
      <c r="E268" s="68"/>
      <c r="F268" s="69">
        <v>42.72727272727273</v>
      </c>
      <c r="G268" s="66"/>
      <c r="H268" s="70"/>
      <c r="I268" s="71"/>
      <c r="J268" s="71"/>
      <c r="K268" s="34" t="s">
        <v>65</v>
      </c>
      <c r="L268" s="78">
        <v>268</v>
      </c>
      <c r="M268" s="78"/>
      <c r="N268" s="73"/>
      <c r="O268" s="80">
        <v>0</v>
      </c>
      <c r="P268" s="80">
        <v>0</v>
      </c>
      <c r="Q268" s="82">
        <v>41227.46523148148</v>
      </c>
      <c r="R268" s="80" t="s">
        <v>801</v>
      </c>
      <c r="S268" s="80">
        <v>0</v>
      </c>
      <c r="T268" s="80"/>
      <c r="U268">
        <v>3</v>
      </c>
      <c r="V268" s="79" t="str">
        <f>REPLACE(INDEX(GroupVertices[Group],MATCH(Edges[[#This Row],[Vertex 1]],GroupVertices[Vertex],0)),1,1,"")</f>
        <v>1</v>
      </c>
      <c r="W268" s="79" t="str">
        <f>REPLACE(INDEX(GroupVertices[Group],MATCH(Edges[[#This Row],[Vertex 2]],GroupVertices[Vertex],0)),1,1,"")</f>
        <v>1</v>
      </c>
      <c r="X268" s="48">
        <v>0</v>
      </c>
      <c r="Y268" s="49">
        <v>0</v>
      </c>
      <c r="Z268" s="48">
        <v>0</v>
      </c>
      <c r="AA268" s="49">
        <v>0</v>
      </c>
      <c r="AB268" s="48">
        <v>0</v>
      </c>
      <c r="AC268" s="49">
        <v>0</v>
      </c>
      <c r="AD268" s="48">
        <v>5</v>
      </c>
      <c r="AE268" s="49">
        <v>100</v>
      </c>
      <c r="AF268" s="48">
        <v>5</v>
      </c>
    </row>
    <row r="269" spans="1:32" ht="15">
      <c r="A269" s="65" t="s">
        <v>354</v>
      </c>
      <c r="B269" s="65" t="s">
        <v>517</v>
      </c>
      <c r="C269" s="66" t="s">
        <v>3374</v>
      </c>
      <c r="D269" s="67">
        <v>4.2727272727272725</v>
      </c>
      <c r="E269" s="68"/>
      <c r="F269" s="69">
        <v>42.72727272727273</v>
      </c>
      <c r="G269" s="66"/>
      <c r="H269" s="70"/>
      <c r="I269" s="71"/>
      <c r="J269" s="71"/>
      <c r="K269" s="34" t="s">
        <v>65</v>
      </c>
      <c r="L269" s="78">
        <v>269</v>
      </c>
      <c r="M269" s="78"/>
      <c r="N269" s="73"/>
      <c r="O269" s="80">
        <v>0</v>
      </c>
      <c r="P269" s="80">
        <v>0</v>
      </c>
      <c r="Q269" s="82">
        <v>41228.67900462963</v>
      </c>
      <c r="R269" s="80" t="s">
        <v>802</v>
      </c>
      <c r="S269" s="80">
        <v>0</v>
      </c>
      <c r="T269" s="80"/>
      <c r="U269">
        <v>3</v>
      </c>
      <c r="V269" s="79" t="str">
        <f>REPLACE(INDEX(GroupVertices[Group],MATCH(Edges[[#This Row],[Vertex 1]],GroupVertices[Vertex],0)),1,1,"")</f>
        <v>1</v>
      </c>
      <c r="W269" s="79" t="str">
        <f>REPLACE(INDEX(GroupVertices[Group],MATCH(Edges[[#This Row],[Vertex 2]],GroupVertices[Vertex],0)),1,1,"")</f>
        <v>1</v>
      </c>
      <c r="X269" s="48">
        <v>0</v>
      </c>
      <c r="Y269" s="49">
        <v>0</v>
      </c>
      <c r="Z269" s="48">
        <v>0</v>
      </c>
      <c r="AA269" s="49">
        <v>0</v>
      </c>
      <c r="AB269" s="48">
        <v>0</v>
      </c>
      <c r="AC269" s="49">
        <v>0</v>
      </c>
      <c r="AD269" s="48">
        <v>5</v>
      </c>
      <c r="AE269" s="49">
        <v>100</v>
      </c>
      <c r="AF269" s="48">
        <v>5</v>
      </c>
    </row>
    <row r="270" spans="1:32" ht="15">
      <c r="A270" s="65" t="s">
        <v>355</v>
      </c>
      <c r="B270" s="65" t="s">
        <v>517</v>
      </c>
      <c r="C270" s="66" t="s">
        <v>3373</v>
      </c>
      <c r="D270" s="67">
        <v>3.6363636363636362</v>
      </c>
      <c r="E270" s="68"/>
      <c r="F270" s="69">
        <v>46.36363636363637</v>
      </c>
      <c r="G270" s="66"/>
      <c r="H270" s="70"/>
      <c r="I270" s="71"/>
      <c r="J270" s="71"/>
      <c r="K270" s="34" t="s">
        <v>65</v>
      </c>
      <c r="L270" s="78">
        <v>270</v>
      </c>
      <c r="M270" s="78"/>
      <c r="N270" s="73"/>
      <c r="O270" s="80">
        <v>0</v>
      </c>
      <c r="P270" s="80">
        <v>0</v>
      </c>
      <c r="Q270" s="82">
        <v>41228.627650462964</v>
      </c>
      <c r="R270" s="80" t="s">
        <v>803</v>
      </c>
      <c r="S270" s="80">
        <v>0</v>
      </c>
      <c r="T270" s="80"/>
      <c r="U270">
        <v>2</v>
      </c>
      <c r="V270" s="79" t="str">
        <f>REPLACE(INDEX(GroupVertices[Group],MATCH(Edges[[#This Row],[Vertex 1]],GroupVertices[Vertex],0)),1,1,"")</f>
        <v>1</v>
      </c>
      <c r="W270" s="79" t="str">
        <f>REPLACE(INDEX(GroupVertices[Group],MATCH(Edges[[#This Row],[Vertex 2]],GroupVertices[Vertex],0)),1,1,"")</f>
        <v>1</v>
      </c>
      <c r="X270" s="48">
        <v>0</v>
      </c>
      <c r="Y270" s="49">
        <v>0</v>
      </c>
      <c r="Z270" s="48">
        <v>4</v>
      </c>
      <c r="AA270" s="49">
        <v>5.555555555555555</v>
      </c>
      <c r="AB270" s="48">
        <v>0</v>
      </c>
      <c r="AC270" s="49">
        <v>0</v>
      </c>
      <c r="AD270" s="48">
        <v>68</v>
      </c>
      <c r="AE270" s="49">
        <v>94.44444444444444</v>
      </c>
      <c r="AF270" s="48">
        <v>72</v>
      </c>
    </row>
    <row r="271" spans="1:32" ht="15">
      <c r="A271" s="65" t="s">
        <v>355</v>
      </c>
      <c r="B271" s="65" t="s">
        <v>517</v>
      </c>
      <c r="C271" s="66" t="s">
        <v>3373</v>
      </c>
      <c r="D271" s="67">
        <v>3.6363636363636362</v>
      </c>
      <c r="E271" s="68"/>
      <c r="F271" s="69">
        <v>46.36363636363637</v>
      </c>
      <c r="G271" s="66"/>
      <c r="H271" s="70"/>
      <c r="I271" s="71"/>
      <c r="J271" s="71"/>
      <c r="K271" s="34" t="s">
        <v>65</v>
      </c>
      <c r="L271" s="78">
        <v>271</v>
      </c>
      <c r="M271" s="78"/>
      <c r="N271" s="73"/>
      <c r="O271" s="80">
        <v>0</v>
      </c>
      <c r="P271" s="80">
        <v>0</v>
      </c>
      <c r="Q271" s="82">
        <v>41228.89543981481</v>
      </c>
      <c r="R271" s="80" t="s">
        <v>804</v>
      </c>
      <c r="S271" s="80">
        <v>0</v>
      </c>
      <c r="T271" s="80"/>
      <c r="U271">
        <v>2</v>
      </c>
      <c r="V271" s="79" t="str">
        <f>REPLACE(INDEX(GroupVertices[Group],MATCH(Edges[[#This Row],[Vertex 1]],GroupVertices[Vertex],0)),1,1,"")</f>
        <v>1</v>
      </c>
      <c r="W271" s="79" t="str">
        <f>REPLACE(INDEX(GroupVertices[Group],MATCH(Edges[[#This Row],[Vertex 2]],GroupVertices[Vertex],0)),1,1,"")</f>
        <v>1</v>
      </c>
      <c r="X271" s="48">
        <v>0</v>
      </c>
      <c r="Y271" s="49">
        <v>0</v>
      </c>
      <c r="Z271" s="48">
        <v>0</v>
      </c>
      <c r="AA271" s="49">
        <v>0</v>
      </c>
      <c r="AB271" s="48">
        <v>0</v>
      </c>
      <c r="AC271" s="49">
        <v>0</v>
      </c>
      <c r="AD271" s="48">
        <v>12</v>
      </c>
      <c r="AE271" s="49">
        <v>100</v>
      </c>
      <c r="AF271" s="48">
        <v>12</v>
      </c>
    </row>
    <row r="272" spans="1:32" ht="15">
      <c r="A272" s="65" t="s">
        <v>356</v>
      </c>
      <c r="B272" s="65" t="s">
        <v>517</v>
      </c>
      <c r="C272" s="66" t="s">
        <v>3372</v>
      </c>
      <c r="D272" s="67">
        <v>3</v>
      </c>
      <c r="E272" s="68"/>
      <c r="F272" s="69">
        <v>50</v>
      </c>
      <c r="G272" s="66"/>
      <c r="H272" s="70"/>
      <c r="I272" s="71"/>
      <c r="J272" s="71"/>
      <c r="K272" s="34" t="s">
        <v>65</v>
      </c>
      <c r="L272" s="78">
        <v>272</v>
      </c>
      <c r="M272" s="78"/>
      <c r="N272" s="73"/>
      <c r="O272" s="80">
        <v>0</v>
      </c>
      <c r="P272" s="80">
        <v>0</v>
      </c>
      <c r="Q272" s="82">
        <v>41232.29215277778</v>
      </c>
      <c r="R272" s="80" t="s">
        <v>805</v>
      </c>
      <c r="S272" s="80">
        <v>0</v>
      </c>
      <c r="T272" s="80"/>
      <c r="U272">
        <v>1</v>
      </c>
      <c r="V272" s="79" t="str">
        <f>REPLACE(INDEX(GroupVertices[Group],MATCH(Edges[[#This Row],[Vertex 1]],GroupVertices[Vertex],0)),1,1,"")</f>
        <v>1</v>
      </c>
      <c r="W272" s="79" t="str">
        <f>REPLACE(INDEX(GroupVertices[Group],MATCH(Edges[[#This Row],[Vertex 2]],GroupVertices[Vertex],0)),1,1,"")</f>
        <v>1</v>
      </c>
      <c r="X272" s="48">
        <v>4</v>
      </c>
      <c r="Y272" s="49">
        <v>4.878048780487805</v>
      </c>
      <c r="Z272" s="48">
        <v>1</v>
      </c>
      <c r="AA272" s="49">
        <v>1.2195121951219512</v>
      </c>
      <c r="AB272" s="48">
        <v>0</v>
      </c>
      <c r="AC272" s="49">
        <v>0</v>
      </c>
      <c r="AD272" s="48">
        <v>77</v>
      </c>
      <c r="AE272" s="49">
        <v>93.90243902439025</v>
      </c>
      <c r="AF272" s="48">
        <v>82</v>
      </c>
    </row>
    <row r="273" spans="1:32" ht="15">
      <c r="A273" s="65" t="s">
        <v>357</v>
      </c>
      <c r="B273" s="65" t="s">
        <v>517</v>
      </c>
      <c r="C273" s="66" t="s">
        <v>3372</v>
      </c>
      <c r="D273" s="67">
        <v>3</v>
      </c>
      <c r="E273" s="68"/>
      <c r="F273" s="69">
        <v>50</v>
      </c>
      <c r="G273" s="66"/>
      <c r="H273" s="70"/>
      <c r="I273" s="71"/>
      <c r="J273" s="71"/>
      <c r="K273" s="34" t="s">
        <v>65</v>
      </c>
      <c r="L273" s="78">
        <v>273</v>
      </c>
      <c r="M273" s="78"/>
      <c r="N273" s="73"/>
      <c r="O273" s="80">
        <v>0</v>
      </c>
      <c r="P273" s="80">
        <v>0</v>
      </c>
      <c r="Q273" s="82">
        <v>41248.6203125</v>
      </c>
      <c r="R273" s="80" t="s">
        <v>806</v>
      </c>
      <c r="S273" s="80">
        <v>0</v>
      </c>
      <c r="T273" s="80"/>
      <c r="U273">
        <v>1</v>
      </c>
      <c r="V273" s="79" t="str">
        <f>REPLACE(INDEX(GroupVertices[Group],MATCH(Edges[[#This Row],[Vertex 1]],GroupVertices[Vertex],0)),1,1,"")</f>
        <v>1</v>
      </c>
      <c r="W273" s="79" t="str">
        <f>REPLACE(INDEX(GroupVertices[Group],MATCH(Edges[[#This Row],[Vertex 2]],GroupVertices[Vertex],0)),1,1,"")</f>
        <v>1</v>
      </c>
      <c r="X273" s="48">
        <v>0</v>
      </c>
      <c r="Y273" s="49">
        <v>0</v>
      </c>
      <c r="Z273" s="48">
        <v>0</v>
      </c>
      <c r="AA273" s="49">
        <v>0</v>
      </c>
      <c r="AB273" s="48">
        <v>0</v>
      </c>
      <c r="AC273" s="49">
        <v>0</v>
      </c>
      <c r="AD273" s="48">
        <v>5</v>
      </c>
      <c r="AE273" s="49">
        <v>100</v>
      </c>
      <c r="AF273" s="48">
        <v>5</v>
      </c>
    </row>
    <row r="274" spans="1:32" ht="15">
      <c r="A274" s="65" t="s">
        <v>358</v>
      </c>
      <c r="B274" s="65" t="s">
        <v>517</v>
      </c>
      <c r="C274" s="66" t="s">
        <v>3372</v>
      </c>
      <c r="D274" s="67">
        <v>3</v>
      </c>
      <c r="E274" s="68"/>
      <c r="F274" s="69">
        <v>50</v>
      </c>
      <c r="G274" s="66"/>
      <c r="H274" s="70"/>
      <c r="I274" s="71"/>
      <c r="J274" s="71"/>
      <c r="K274" s="34" t="s">
        <v>65</v>
      </c>
      <c r="L274" s="78">
        <v>274</v>
      </c>
      <c r="M274" s="78"/>
      <c r="N274" s="73"/>
      <c r="O274" s="80">
        <v>0</v>
      </c>
      <c r="P274" s="80">
        <v>0</v>
      </c>
      <c r="Q274" s="82">
        <v>41249.008784722224</v>
      </c>
      <c r="R274" s="80" t="s">
        <v>807</v>
      </c>
      <c r="S274" s="80">
        <v>0</v>
      </c>
      <c r="T274" s="80"/>
      <c r="U274">
        <v>1</v>
      </c>
      <c r="V274" s="79" t="str">
        <f>REPLACE(INDEX(GroupVertices[Group],MATCH(Edges[[#This Row],[Vertex 1]],GroupVertices[Vertex],0)),1,1,"")</f>
        <v>1</v>
      </c>
      <c r="W274" s="79" t="str">
        <f>REPLACE(INDEX(GroupVertices[Group],MATCH(Edges[[#This Row],[Vertex 2]],GroupVertices[Vertex],0)),1,1,"")</f>
        <v>1</v>
      </c>
      <c r="X274" s="48">
        <v>2</v>
      </c>
      <c r="Y274" s="49">
        <v>10</v>
      </c>
      <c r="Z274" s="48">
        <v>1</v>
      </c>
      <c r="AA274" s="49">
        <v>5</v>
      </c>
      <c r="AB274" s="48">
        <v>0</v>
      </c>
      <c r="AC274" s="49">
        <v>0</v>
      </c>
      <c r="AD274" s="48">
        <v>17</v>
      </c>
      <c r="AE274" s="49">
        <v>85</v>
      </c>
      <c r="AF274" s="48">
        <v>20</v>
      </c>
    </row>
    <row r="275" spans="1:32" ht="15">
      <c r="A275" s="65" t="s">
        <v>359</v>
      </c>
      <c r="B275" s="65" t="s">
        <v>517</v>
      </c>
      <c r="C275" s="66" t="s">
        <v>3372</v>
      </c>
      <c r="D275" s="67">
        <v>3</v>
      </c>
      <c r="E275" s="68"/>
      <c r="F275" s="69">
        <v>50</v>
      </c>
      <c r="G275" s="66"/>
      <c r="H275" s="70"/>
      <c r="I275" s="71"/>
      <c r="J275" s="71"/>
      <c r="K275" s="34" t="s">
        <v>65</v>
      </c>
      <c r="L275" s="78">
        <v>275</v>
      </c>
      <c r="M275" s="78"/>
      <c r="N275" s="73"/>
      <c r="O275" s="80">
        <v>0</v>
      </c>
      <c r="P275" s="80">
        <v>0</v>
      </c>
      <c r="Q275" s="82">
        <v>41252.973344907405</v>
      </c>
      <c r="R275" s="80" t="s">
        <v>808</v>
      </c>
      <c r="S275" s="80">
        <v>0</v>
      </c>
      <c r="T275" s="80"/>
      <c r="U275">
        <v>1</v>
      </c>
      <c r="V275" s="79" t="str">
        <f>REPLACE(INDEX(GroupVertices[Group],MATCH(Edges[[#This Row],[Vertex 1]],GroupVertices[Vertex],0)),1,1,"")</f>
        <v>1</v>
      </c>
      <c r="W275" s="79" t="str">
        <f>REPLACE(INDEX(GroupVertices[Group],MATCH(Edges[[#This Row],[Vertex 2]],GroupVertices[Vertex],0)),1,1,"")</f>
        <v>1</v>
      </c>
      <c r="X275" s="48">
        <v>2</v>
      </c>
      <c r="Y275" s="49">
        <v>22.22222222222222</v>
      </c>
      <c r="Z275" s="48">
        <v>1</v>
      </c>
      <c r="AA275" s="49">
        <v>11.11111111111111</v>
      </c>
      <c r="AB275" s="48">
        <v>0</v>
      </c>
      <c r="AC275" s="49">
        <v>0</v>
      </c>
      <c r="AD275" s="48">
        <v>6</v>
      </c>
      <c r="AE275" s="49">
        <v>66.66666666666667</v>
      </c>
      <c r="AF275" s="48">
        <v>9</v>
      </c>
    </row>
    <row r="276" spans="1:32" ht="15">
      <c r="A276" s="65" t="s">
        <v>360</v>
      </c>
      <c r="B276" s="65" t="s">
        <v>517</v>
      </c>
      <c r="C276" s="66" t="s">
        <v>3372</v>
      </c>
      <c r="D276" s="67">
        <v>3</v>
      </c>
      <c r="E276" s="68"/>
      <c r="F276" s="69">
        <v>50</v>
      </c>
      <c r="G276" s="66"/>
      <c r="H276" s="70"/>
      <c r="I276" s="71"/>
      <c r="J276" s="71"/>
      <c r="K276" s="34" t="s">
        <v>65</v>
      </c>
      <c r="L276" s="78">
        <v>276</v>
      </c>
      <c r="M276" s="78"/>
      <c r="N276" s="73"/>
      <c r="O276" s="80">
        <v>0</v>
      </c>
      <c r="P276" s="80">
        <v>0</v>
      </c>
      <c r="Q276" s="82">
        <v>41255.87457175926</v>
      </c>
      <c r="R276" s="80" t="s">
        <v>809</v>
      </c>
      <c r="S276" s="80">
        <v>0</v>
      </c>
      <c r="T276" s="80"/>
      <c r="U276">
        <v>1</v>
      </c>
      <c r="V276" s="79" t="str">
        <f>REPLACE(INDEX(GroupVertices[Group],MATCH(Edges[[#This Row],[Vertex 1]],GroupVertices[Vertex],0)),1,1,"")</f>
        <v>1</v>
      </c>
      <c r="W276" s="79" t="str">
        <f>REPLACE(INDEX(GroupVertices[Group],MATCH(Edges[[#This Row],[Vertex 2]],GroupVertices[Vertex],0)),1,1,"")</f>
        <v>1</v>
      </c>
      <c r="X276" s="48">
        <v>0</v>
      </c>
      <c r="Y276" s="49">
        <v>0</v>
      </c>
      <c r="Z276" s="48">
        <v>0</v>
      </c>
      <c r="AA276" s="49">
        <v>0</v>
      </c>
      <c r="AB276" s="48">
        <v>0</v>
      </c>
      <c r="AC276" s="49">
        <v>0</v>
      </c>
      <c r="AD276" s="48">
        <v>10</v>
      </c>
      <c r="AE276" s="49">
        <v>100</v>
      </c>
      <c r="AF276" s="48">
        <v>10</v>
      </c>
    </row>
    <row r="277" spans="1:32" ht="15">
      <c r="A277" s="65" t="s">
        <v>361</v>
      </c>
      <c r="B277" s="65" t="s">
        <v>517</v>
      </c>
      <c r="C277" s="66" t="s">
        <v>3372</v>
      </c>
      <c r="D277" s="67">
        <v>3</v>
      </c>
      <c r="E277" s="68"/>
      <c r="F277" s="69">
        <v>50</v>
      </c>
      <c r="G277" s="66"/>
      <c r="H277" s="70"/>
      <c r="I277" s="71"/>
      <c r="J277" s="71"/>
      <c r="K277" s="34" t="s">
        <v>65</v>
      </c>
      <c r="L277" s="78">
        <v>277</v>
      </c>
      <c r="M277" s="78"/>
      <c r="N277" s="73"/>
      <c r="O277" s="80">
        <v>0</v>
      </c>
      <c r="P277" s="80">
        <v>0</v>
      </c>
      <c r="Q277" s="82">
        <v>41260.55908564815</v>
      </c>
      <c r="R277" s="80" t="s">
        <v>810</v>
      </c>
      <c r="S277" s="80">
        <v>0</v>
      </c>
      <c r="T277" s="80"/>
      <c r="U277">
        <v>1</v>
      </c>
      <c r="V277" s="79" t="str">
        <f>REPLACE(INDEX(GroupVertices[Group],MATCH(Edges[[#This Row],[Vertex 1]],GroupVertices[Vertex],0)),1,1,"")</f>
        <v>1</v>
      </c>
      <c r="W277" s="79" t="str">
        <f>REPLACE(INDEX(GroupVertices[Group],MATCH(Edges[[#This Row],[Vertex 2]],GroupVertices[Vertex],0)),1,1,"")</f>
        <v>1</v>
      </c>
      <c r="X277" s="48">
        <v>0</v>
      </c>
      <c r="Y277" s="49">
        <v>0</v>
      </c>
      <c r="Z277" s="48">
        <v>0</v>
      </c>
      <c r="AA277" s="49">
        <v>0</v>
      </c>
      <c r="AB277" s="48">
        <v>0</v>
      </c>
      <c r="AC277" s="49">
        <v>0</v>
      </c>
      <c r="AD277" s="48">
        <v>6</v>
      </c>
      <c r="AE277" s="49">
        <v>100</v>
      </c>
      <c r="AF277" s="48">
        <v>6</v>
      </c>
    </row>
    <row r="278" spans="1:32" ht="15">
      <c r="A278" s="65" t="s">
        <v>362</v>
      </c>
      <c r="B278" s="65" t="s">
        <v>517</v>
      </c>
      <c r="C278" s="66" t="s">
        <v>3372</v>
      </c>
      <c r="D278" s="67">
        <v>3</v>
      </c>
      <c r="E278" s="68"/>
      <c r="F278" s="69">
        <v>50</v>
      </c>
      <c r="G278" s="66"/>
      <c r="H278" s="70"/>
      <c r="I278" s="71"/>
      <c r="J278" s="71"/>
      <c r="K278" s="34" t="s">
        <v>65</v>
      </c>
      <c r="L278" s="78">
        <v>278</v>
      </c>
      <c r="M278" s="78"/>
      <c r="N278" s="73"/>
      <c r="O278" s="80">
        <v>0</v>
      </c>
      <c r="P278" s="80">
        <v>0</v>
      </c>
      <c r="Q278" s="82">
        <v>41265.98824074074</v>
      </c>
      <c r="R278" s="80" t="s">
        <v>811</v>
      </c>
      <c r="S278" s="80">
        <v>0</v>
      </c>
      <c r="T278" s="80"/>
      <c r="U278">
        <v>1</v>
      </c>
      <c r="V278" s="79" t="str">
        <f>REPLACE(INDEX(GroupVertices[Group],MATCH(Edges[[#This Row],[Vertex 1]],GroupVertices[Vertex],0)),1,1,"")</f>
        <v>1</v>
      </c>
      <c r="W278" s="79" t="str">
        <f>REPLACE(INDEX(GroupVertices[Group],MATCH(Edges[[#This Row],[Vertex 2]],GroupVertices[Vertex],0)),1,1,"")</f>
        <v>1</v>
      </c>
      <c r="X278" s="48">
        <v>2</v>
      </c>
      <c r="Y278" s="49">
        <v>10</v>
      </c>
      <c r="Z278" s="48">
        <v>0</v>
      </c>
      <c r="AA278" s="49">
        <v>0</v>
      </c>
      <c r="AB278" s="48">
        <v>0</v>
      </c>
      <c r="AC278" s="49">
        <v>0</v>
      </c>
      <c r="AD278" s="48">
        <v>18</v>
      </c>
      <c r="AE278" s="49">
        <v>90</v>
      </c>
      <c r="AF278" s="48">
        <v>20</v>
      </c>
    </row>
    <row r="279" spans="1:32" ht="15">
      <c r="A279" s="65" t="s">
        <v>363</v>
      </c>
      <c r="B279" s="65" t="s">
        <v>517</v>
      </c>
      <c r="C279" s="66" t="s">
        <v>3373</v>
      </c>
      <c r="D279" s="67">
        <v>3.6363636363636362</v>
      </c>
      <c r="E279" s="68"/>
      <c r="F279" s="69">
        <v>46.36363636363637</v>
      </c>
      <c r="G279" s="66"/>
      <c r="H279" s="70"/>
      <c r="I279" s="71"/>
      <c r="J279" s="71"/>
      <c r="K279" s="34" t="s">
        <v>65</v>
      </c>
      <c r="L279" s="78">
        <v>279</v>
      </c>
      <c r="M279" s="78"/>
      <c r="N279" s="73"/>
      <c r="O279" s="80">
        <v>0</v>
      </c>
      <c r="P279" s="80">
        <v>0</v>
      </c>
      <c r="Q279" s="82">
        <v>41272.08210648148</v>
      </c>
      <c r="R279" s="80" t="s">
        <v>812</v>
      </c>
      <c r="S279" s="80">
        <v>0</v>
      </c>
      <c r="T279" s="80"/>
      <c r="U279">
        <v>2</v>
      </c>
      <c r="V279" s="79" t="str">
        <f>REPLACE(INDEX(GroupVertices[Group],MATCH(Edges[[#This Row],[Vertex 1]],GroupVertices[Vertex],0)),1,1,"")</f>
        <v>1</v>
      </c>
      <c r="W279" s="79" t="str">
        <f>REPLACE(INDEX(GroupVertices[Group],MATCH(Edges[[#This Row],[Vertex 2]],GroupVertices[Vertex],0)),1,1,"")</f>
        <v>1</v>
      </c>
      <c r="X279" s="48">
        <v>0</v>
      </c>
      <c r="Y279" s="49">
        <v>0</v>
      </c>
      <c r="Z279" s="48">
        <v>1</v>
      </c>
      <c r="AA279" s="49">
        <v>3.0303030303030303</v>
      </c>
      <c r="AB279" s="48">
        <v>0</v>
      </c>
      <c r="AC279" s="49">
        <v>0</v>
      </c>
      <c r="AD279" s="48">
        <v>32</v>
      </c>
      <c r="AE279" s="49">
        <v>96.96969696969697</v>
      </c>
      <c r="AF279" s="48">
        <v>33</v>
      </c>
    </row>
    <row r="280" spans="1:32" ht="15">
      <c r="A280" s="65" t="s">
        <v>363</v>
      </c>
      <c r="B280" s="65" t="s">
        <v>517</v>
      </c>
      <c r="C280" s="66" t="s">
        <v>3373</v>
      </c>
      <c r="D280" s="67">
        <v>3.6363636363636362</v>
      </c>
      <c r="E280" s="68"/>
      <c r="F280" s="69">
        <v>46.36363636363637</v>
      </c>
      <c r="G280" s="66"/>
      <c r="H280" s="70"/>
      <c r="I280" s="71"/>
      <c r="J280" s="71"/>
      <c r="K280" s="34" t="s">
        <v>65</v>
      </c>
      <c r="L280" s="78">
        <v>280</v>
      </c>
      <c r="M280" s="78"/>
      <c r="N280" s="73"/>
      <c r="O280" s="80">
        <v>0</v>
      </c>
      <c r="P280" s="80">
        <v>0</v>
      </c>
      <c r="Q280" s="82">
        <v>41272.10209490741</v>
      </c>
      <c r="R280" s="80" t="s">
        <v>813</v>
      </c>
      <c r="S280" s="80">
        <v>0</v>
      </c>
      <c r="T280" s="80"/>
      <c r="U280">
        <v>2</v>
      </c>
      <c r="V280" s="79" t="str">
        <f>REPLACE(INDEX(GroupVertices[Group],MATCH(Edges[[#This Row],[Vertex 1]],GroupVertices[Vertex],0)),1,1,"")</f>
        <v>1</v>
      </c>
      <c r="W280" s="79" t="str">
        <f>REPLACE(INDEX(GroupVertices[Group],MATCH(Edges[[#This Row],[Vertex 2]],GroupVertices[Vertex],0)),1,1,"")</f>
        <v>1</v>
      </c>
      <c r="X280" s="48">
        <v>1</v>
      </c>
      <c r="Y280" s="49">
        <v>16.666666666666668</v>
      </c>
      <c r="Z280" s="48">
        <v>1</v>
      </c>
      <c r="AA280" s="49">
        <v>16.666666666666668</v>
      </c>
      <c r="AB280" s="48">
        <v>0</v>
      </c>
      <c r="AC280" s="49">
        <v>0</v>
      </c>
      <c r="AD280" s="48">
        <v>4</v>
      </c>
      <c r="AE280" s="49">
        <v>66.66666666666667</v>
      </c>
      <c r="AF280" s="48">
        <v>6</v>
      </c>
    </row>
    <row r="281" spans="1:32" ht="15">
      <c r="A281" s="65" t="s">
        <v>364</v>
      </c>
      <c r="B281" s="65" t="s">
        <v>517</v>
      </c>
      <c r="C281" s="66" t="s">
        <v>3372</v>
      </c>
      <c r="D281" s="67">
        <v>3</v>
      </c>
      <c r="E281" s="68"/>
      <c r="F281" s="69">
        <v>50</v>
      </c>
      <c r="G281" s="66"/>
      <c r="H281" s="70"/>
      <c r="I281" s="71"/>
      <c r="J281" s="71"/>
      <c r="K281" s="34" t="s">
        <v>65</v>
      </c>
      <c r="L281" s="78">
        <v>281</v>
      </c>
      <c r="M281" s="78"/>
      <c r="N281" s="73"/>
      <c r="O281" s="80">
        <v>0</v>
      </c>
      <c r="P281" s="80">
        <v>0</v>
      </c>
      <c r="Q281" s="82">
        <v>41274.320381944446</v>
      </c>
      <c r="R281" s="80" t="s">
        <v>814</v>
      </c>
      <c r="S281" s="80">
        <v>0</v>
      </c>
      <c r="T281" s="80"/>
      <c r="U281">
        <v>1</v>
      </c>
      <c r="V281" s="79" t="str">
        <f>REPLACE(INDEX(GroupVertices[Group],MATCH(Edges[[#This Row],[Vertex 1]],GroupVertices[Vertex],0)),1,1,"")</f>
        <v>1</v>
      </c>
      <c r="W281" s="79" t="str">
        <f>REPLACE(INDEX(GroupVertices[Group],MATCH(Edges[[#This Row],[Vertex 2]],GroupVertices[Vertex],0)),1,1,"")</f>
        <v>1</v>
      </c>
      <c r="X281" s="48">
        <v>0</v>
      </c>
      <c r="Y281" s="49">
        <v>0</v>
      </c>
      <c r="Z281" s="48">
        <v>1</v>
      </c>
      <c r="AA281" s="49">
        <v>3.125</v>
      </c>
      <c r="AB281" s="48">
        <v>0</v>
      </c>
      <c r="AC281" s="49">
        <v>0</v>
      </c>
      <c r="AD281" s="48">
        <v>31</v>
      </c>
      <c r="AE281" s="49">
        <v>96.875</v>
      </c>
      <c r="AF281" s="48">
        <v>32</v>
      </c>
    </row>
    <row r="282" spans="1:32" ht="15">
      <c r="A282" s="65" t="s">
        <v>365</v>
      </c>
      <c r="B282" s="65" t="s">
        <v>517</v>
      </c>
      <c r="C282" s="66" t="s">
        <v>3372</v>
      </c>
      <c r="D282" s="67">
        <v>3</v>
      </c>
      <c r="E282" s="68"/>
      <c r="F282" s="69">
        <v>50</v>
      </c>
      <c r="G282" s="66"/>
      <c r="H282" s="70"/>
      <c r="I282" s="71"/>
      <c r="J282" s="71"/>
      <c r="K282" s="34" t="s">
        <v>65</v>
      </c>
      <c r="L282" s="78">
        <v>282</v>
      </c>
      <c r="M282" s="78"/>
      <c r="N282" s="73"/>
      <c r="O282" s="80">
        <v>0</v>
      </c>
      <c r="P282" s="80">
        <v>0</v>
      </c>
      <c r="Q282" s="82">
        <v>41281.795115740744</v>
      </c>
      <c r="R282" s="80" t="s">
        <v>815</v>
      </c>
      <c r="S282" s="80">
        <v>0</v>
      </c>
      <c r="T282" s="80"/>
      <c r="U282">
        <v>1</v>
      </c>
      <c r="V282" s="79" t="str">
        <f>REPLACE(INDEX(GroupVertices[Group],MATCH(Edges[[#This Row],[Vertex 1]],GroupVertices[Vertex],0)),1,1,"")</f>
        <v>1</v>
      </c>
      <c r="W282" s="79" t="str">
        <f>REPLACE(INDEX(GroupVertices[Group],MATCH(Edges[[#This Row],[Vertex 2]],GroupVertices[Vertex],0)),1,1,"")</f>
        <v>1</v>
      </c>
      <c r="X282" s="48">
        <v>3</v>
      </c>
      <c r="Y282" s="49">
        <v>5.769230769230769</v>
      </c>
      <c r="Z282" s="48">
        <v>2</v>
      </c>
      <c r="AA282" s="49">
        <v>3.8461538461538463</v>
      </c>
      <c r="AB282" s="48">
        <v>0</v>
      </c>
      <c r="AC282" s="49">
        <v>0</v>
      </c>
      <c r="AD282" s="48">
        <v>47</v>
      </c>
      <c r="AE282" s="49">
        <v>90.38461538461539</v>
      </c>
      <c r="AF282" s="48">
        <v>52</v>
      </c>
    </row>
    <row r="283" spans="1:32" ht="15">
      <c r="A283" s="65" t="s">
        <v>366</v>
      </c>
      <c r="B283" s="65" t="s">
        <v>517</v>
      </c>
      <c r="C283" s="66" t="s">
        <v>3372</v>
      </c>
      <c r="D283" s="67">
        <v>3</v>
      </c>
      <c r="E283" s="68"/>
      <c r="F283" s="69">
        <v>50</v>
      </c>
      <c r="G283" s="66"/>
      <c r="H283" s="70"/>
      <c r="I283" s="71"/>
      <c r="J283" s="71"/>
      <c r="K283" s="34" t="s">
        <v>65</v>
      </c>
      <c r="L283" s="78">
        <v>283</v>
      </c>
      <c r="M283" s="78"/>
      <c r="N283" s="73"/>
      <c r="O283" s="80">
        <v>0</v>
      </c>
      <c r="P283" s="80">
        <v>0</v>
      </c>
      <c r="Q283" s="82">
        <v>41290.154375</v>
      </c>
      <c r="R283" s="80" t="s">
        <v>816</v>
      </c>
      <c r="S283" s="80">
        <v>0</v>
      </c>
      <c r="T283" s="80"/>
      <c r="U283">
        <v>1</v>
      </c>
      <c r="V283" s="79" t="str">
        <f>REPLACE(INDEX(GroupVertices[Group],MATCH(Edges[[#This Row],[Vertex 1]],GroupVertices[Vertex],0)),1,1,"")</f>
        <v>1</v>
      </c>
      <c r="W283" s="79" t="str">
        <f>REPLACE(INDEX(GroupVertices[Group],MATCH(Edges[[#This Row],[Vertex 2]],GroupVertices[Vertex],0)),1,1,"")</f>
        <v>1</v>
      </c>
      <c r="X283" s="48">
        <v>0</v>
      </c>
      <c r="Y283" s="49">
        <v>0</v>
      </c>
      <c r="Z283" s="48">
        <v>0</v>
      </c>
      <c r="AA283" s="49">
        <v>0</v>
      </c>
      <c r="AB283" s="48">
        <v>0</v>
      </c>
      <c r="AC283" s="49">
        <v>0</v>
      </c>
      <c r="AD283" s="48">
        <v>8</v>
      </c>
      <c r="AE283" s="49">
        <v>100</v>
      </c>
      <c r="AF283" s="48">
        <v>8</v>
      </c>
    </row>
    <row r="284" spans="1:32" ht="15">
      <c r="A284" s="65" t="s">
        <v>367</v>
      </c>
      <c r="B284" s="65" t="s">
        <v>517</v>
      </c>
      <c r="C284" s="66" t="s">
        <v>3372</v>
      </c>
      <c r="D284" s="67">
        <v>3</v>
      </c>
      <c r="E284" s="68"/>
      <c r="F284" s="69">
        <v>50</v>
      </c>
      <c r="G284" s="66"/>
      <c r="H284" s="70"/>
      <c r="I284" s="71"/>
      <c r="J284" s="71"/>
      <c r="K284" s="34" t="s">
        <v>65</v>
      </c>
      <c r="L284" s="78">
        <v>284</v>
      </c>
      <c r="M284" s="78"/>
      <c r="N284" s="73"/>
      <c r="O284" s="80">
        <v>0</v>
      </c>
      <c r="P284" s="80">
        <v>0</v>
      </c>
      <c r="Q284" s="82">
        <v>41295.954050925924</v>
      </c>
      <c r="R284" s="80" t="s">
        <v>817</v>
      </c>
      <c r="S284" s="80">
        <v>0</v>
      </c>
      <c r="T284" s="80"/>
      <c r="U284">
        <v>1</v>
      </c>
      <c r="V284" s="79" t="str">
        <f>REPLACE(INDEX(GroupVertices[Group],MATCH(Edges[[#This Row],[Vertex 1]],GroupVertices[Vertex],0)),1,1,"")</f>
        <v>1</v>
      </c>
      <c r="W284" s="79" t="str">
        <f>REPLACE(INDEX(GroupVertices[Group],MATCH(Edges[[#This Row],[Vertex 2]],GroupVertices[Vertex],0)),1,1,"")</f>
        <v>1</v>
      </c>
      <c r="X284" s="48">
        <v>0</v>
      </c>
      <c r="Y284" s="49">
        <v>0</v>
      </c>
      <c r="Z284" s="48">
        <v>0</v>
      </c>
      <c r="AA284" s="49">
        <v>0</v>
      </c>
      <c r="AB284" s="48">
        <v>0</v>
      </c>
      <c r="AC284" s="49">
        <v>0</v>
      </c>
      <c r="AD284" s="48">
        <v>7</v>
      </c>
      <c r="AE284" s="49">
        <v>100</v>
      </c>
      <c r="AF284" s="48">
        <v>7</v>
      </c>
    </row>
    <row r="285" spans="1:32" ht="15">
      <c r="A285" s="65" t="s">
        <v>368</v>
      </c>
      <c r="B285" s="65" t="s">
        <v>517</v>
      </c>
      <c r="C285" s="66" t="s">
        <v>3372</v>
      </c>
      <c r="D285" s="67">
        <v>3</v>
      </c>
      <c r="E285" s="68"/>
      <c r="F285" s="69">
        <v>50</v>
      </c>
      <c r="G285" s="66"/>
      <c r="H285" s="70"/>
      <c r="I285" s="71"/>
      <c r="J285" s="71"/>
      <c r="K285" s="34" t="s">
        <v>65</v>
      </c>
      <c r="L285" s="78">
        <v>285</v>
      </c>
      <c r="M285" s="78"/>
      <c r="N285" s="73"/>
      <c r="O285" s="80">
        <v>0</v>
      </c>
      <c r="P285" s="80">
        <v>0</v>
      </c>
      <c r="Q285" s="82">
        <v>41304.540243055555</v>
      </c>
      <c r="R285" s="80" t="s">
        <v>818</v>
      </c>
      <c r="S285" s="80">
        <v>0</v>
      </c>
      <c r="T285" s="80"/>
      <c r="U285">
        <v>1</v>
      </c>
      <c r="V285" s="79" t="str">
        <f>REPLACE(INDEX(GroupVertices[Group],MATCH(Edges[[#This Row],[Vertex 1]],GroupVertices[Vertex],0)),1,1,"")</f>
        <v>1</v>
      </c>
      <c r="W285" s="79" t="str">
        <f>REPLACE(INDEX(GroupVertices[Group],MATCH(Edges[[#This Row],[Vertex 2]],GroupVertices[Vertex],0)),1,1,"")</f>
        <v>1</v>
      </c>
      <c r="X285" s="48">
        <v>0</v>
      </c>
      <c r="Y285" s="49">
        <v>0</v>
      </c>
      <c r="Z285" s="48">
        <v>0</v>
      </c>
      <c r="AA285" s="49">
        <v>0</v>
      </c>
      <c r="AB285" s="48">
        <v>0</v>
      </c>
      <c r="AC285" s="49">
        <v>0</v>
      </c>
      <c r="AD285" s="48">
        <v>7</v>
      </c>
      <c r="AE285" s="49">
        <v>100</v>
      </c>
      <c r="AF285" s="48">
        <v>7</v>
      </c>
    </row>
    <row r="286" spans="1:32" ht="15">
      <c r="A286" s="65" t="s">
        <v>369</v>
      </c>
      <c r="B286" s="65" t="s">
        <v>517</v>
      </c>
      <c r="C286" s="66" t="s">
        <v>3372</v>
      </c>
      <c r="D286" s="67">
        <v>3</v>
      </c>
      <c r="E286" s="68"/>
      <c r="F286" s="69">
        <v>50</v>
      </c>
      <c r="G286" s="66"/>
      <c r="H286" s="70"/>
      <c r="I286" s="71"/>
      <c r="J286" s="71"/>
      <c r="K286" s="34" t="s">
        <v>65</v>
      </c>
      <c r="L286" s="78">
        <v>286</v>
      </c>
      <c r="M286" s="78"/>
      <c r="N286" s="73"/>
      <c r="O286" s="80">
        <v>0</v>
      </c>
      <c r="P286" s="80">
        <v>0</v>
      </c>
      <c r="Q286" s="82">
        <v>41311.80478009259</v>
      </c>
      <c r="R286" s="80" t="s">
        <v>819</v>
      </c>
      <c r="S286" s="80">
        <v>0</v>
      </c>
      <c r="T286" s="80"/>
      <c r="U286">
        <v>1</v>
      </c>
      <c r="V286" s="79" t="str">
        <f>REPLACE(INDEX(GroupVertices[Group],MATCH(Edges[[#This Row],[Vertex 1]],GroupVertices[Vertex],0)),1,1,"")</f>
        <v>1</v>
      </c>
      <c r="W286" s="79" t="str">
        <f>REPLACE(INDEX(GroupVertices[Group],MATCH(Edges[[#This Row],[Vertex 2]],GroupVertices[Vertex],0)),1,1,"")</f>
        <v>1</v>
      </c>
      <c r="X286" s="48">
        <v>0</v>
      </c>
      <c r="Y286" s="49">
        <v>0</v>
      </c>
      <c r="Z286" s="48">
        <v>0</v>
      </c>
      <c r="AA286" s="49">
        <v>0</v>
      </c>
      <c r="AB286" s="48">
        <v>0</v>
      </c>
      <c r="AC286" s="49">
        <v>0</v>
      </c>
      <c r="AD286" s="48">
        <v>10</v>
      </c>
      <c r="AE286" s="49">
        <v>100</v>
      </c>
      <c r="AF286" s="48">
        <v>10</v>
      </c>
    </row>
    <row r="287" spans="1:32" ht="15">
      <c r="A287" s="65" t="s">
        <v>370</v>
      </c>
      <c r="B287" s="65" t="s">
        <v>517</v>
      </c>
      <c r="C287" s="66" t="s">
        <v>3372</v>
      </c>
      <c r="D287" s="67">
        <v>3</v>
      </c>
      <c r="E287" s="68"/>
      <c r="F287" s="69">
        <v>50</v>
      </c>
      <c r="G287" s="66"/>
      <c r="H287" s="70"/>
      <c r="I287" s="71"/>
      <c r="J287" s="71"/>
      <c r="K287" s="34" t="s">
        <v>65</v>
      </c>
      <c r="L287" s="78">
        <v>287</v>
      </c>
      <c r="M287" s="78"/>
      <c r="N287" s="73"/>
      <c r="O287" s="80">
        <v>0</v>
      </c>
      <c r="P287" s="80">
        <v>0</v>
      </c>
      <c r="Q287" s="82">
        <v>41312.69432870371</v>
      </c>
      <c r="R287" s="80" t="s">
        <v>820</v>
      </c>
      <c r="S287" s="80">
        <v>0</v>
      </c>
      <c r="T287" s="80"/>
      <c r="U287">
        <v>1</v>
      </c>
      <c r="V287" s="79" t="str">
        <f>REPLACE(INDEX(GroupVertices[Group],MATCH(Edges[[#This Row],[Vertex 1]],GroupVertices[Vertex],0)),1,1,"")</f>
        <v>1</v>
      </c>
      <c r="W287" s="79" t="str">
        <f>REPLACE(INDEX(GroupVertices[Group],MATCH(Edges[[#This Row],[Vertex 2]],GroupVertices[Vertex],0)),1,1,"")</f>
        <v>1</v>
      </c>
      <c r="X287" s="48">
        <v>1</v>
      </c>
      <c r="Y287" s="49">
        <v>12.5</v>
      </c>
      <c r="Z287" s="48">
        <v>0</v>
      </c>
      <c r="AA287" s="49">
        <v>0</v>
      </c>
      <c r="AB287" s="48">
        <v>0</v>
      </c>
      <c r="AC287" s="49">
        <v>0</v>
      </c>
      <c r="AD287" s="48">
        <v>7</v>
      </c>
      <c r="AE287" s="49">
        <v>87.5</v>
      </c>
      <c r="AF287" s="48">
        <v>8</v>
      </c>
    </row>
    <row r="288" spans="1:32" ht="15">
      <c r="A288" s="65" t="s">
        <v>371</v>
      </c>
      <c r="B288" s="65" t="s">
        <v>517</v>
      </c>
      <c r="C288" s="66" t="s">
        <v>3373</v>
      </c>
      <c r="D288" s="67">
        <v>3.6363636363636362</v>
      </c>
      <c r="E288" s="68"/>
      <c r="F288" s="69">
        <v>46.36363636363637</v>
      </c>
      <c r="G288" s="66"/>
      <c r="H288" s="70"/>
      <c r="I288" s="71"/>
      <c r="J288" s="71"/>
      <c r="K288" s="34" t="s">
        <v>65</v>
      </c>
      <c r="L288" s="78">
        <v>288</v>
      </c>
      <c r="M288" s="78"/>
      <c r="N288" s="73"/>
      <c r="O288" s="80">
        <v>0</v>
      </c>
      <c r="P288" s="80">
        <v>0</v>
      </c>
      <c r="Q288" s="82">
        <v>41312.98516203704</v>
      </c>
      <c r="R288" s="80" t="s">
        <v>821</v>
      </c>
      <c r="S288" s="80">
        <v>0</v>
      </c>
      <c r="T288" s="80"/>
      <c r="U288">
        <v>2</v>
      </c>
      <c r="V288" s="79" t="str">
        <f>REPLACE(INDEX(GroupVertices[Group],MATCH(Edges[[#This Row],[Vertex 1]],GroupVertices[Vertex],0)),1,1,"")</f>
        <v>1</v>
      </c>
      <c r="W288" s="79" t="str">
        <f>REPLACE(INDEX(GroupVertices[Group],MATCH(Edges[[#This Row],[Vertex 2]],GroupVertices[Vertex],0)),1,1,"")</f>
        <v>1</v>
      </c>
      <c r="X288" s="48">
        <v>0</v>
      </c>
      <c r="Y288" s="49">
        <v>0</v>
      </c>
      <c r="Z288" s="48">
        <v>1</v>
      </c>
      <c r="AA288" s="49">
        <v>14.285714285714286</v>
      </c>
      <c r="AB288" s="48">
        <v>0</v>
      </c>
      <c r="AC288" s="49">
        <v>0</v>
      </c>
      <c r="AD288" s="48">
        <v>6</v>
      </c>
      <c r="AE288" s="49">
        <v>85.71428571428571</v>
      </c>
      <c r="AF288" s="48">
        <v>7</v>
      </c>
    </row>
    <row r="289" spans="1:32" ht="15">
      <c r="A289" s="65" t="s">
        <v>371</v>
      </c>
      <c r="B289" s="65" t="s">
        <v>517</v>
      </c>
      <c r="C289" s="66" t="s">
        <v>3373</v>
      </c>
      <c r="D289" s="67">
        <v>3.6363636363636362</v>
      </c>
      <c r="E289" s="68"/>
      <c r="F289" s="69">
        <v>46.36363636363637</v>
      </c>
      <c r="G289" s="66"/>
      <c r="H289" s="70"/>
      <c r="I289" s="71"/>
      <c r="J289" s="71"/>
      <c r="K289" s="34" t="s">
        <v>65</v>
      </c>
      <c r="L289" s="78">
        <v>289</v>
      </c>
      <c r="M289" s="78"/>
      <c r="N289" s="73"/>
      <c r="O289" s="80">
        <v>0</v>
      </c>
      <c r="P289" s="80">
        <v>0</v>
      </c>
      <c r="Q289" s="82">
        <v>41312.98578703704</v>
      </c>
      <c r="R289" s="80" t="s">
        <v>822</v>
      </c>
      <c r="S289" s="80">
        <v>0</v>
      </c>
      <c r="T289" s="80"/>
      <c r="U289">
        <v>2</v>
      </c>
      <c r="V289" s="79" t="str">
        <f>REPLACE(INDEX(GroupVertices[Group],MATCH(Edges[[#This Row],[Vertex 1]],GroupVertices[Vertex],0)),1,1,"")</f>
        <v>1</v>
      </c>
      <c r="W289" s="79" t="str">
        <f>REPLACE(INDEX(GroupVertices[Group],MATCH(Edges[[#This Row],[Vertex 2]],GroupVertices[Vertex],0)),1,1,"")</f>
        <v>1</v>
      </c>
      <c r="X289" s="48">
        <v>0</v>
      </c>
      <c r="Y289" s="49">
        <v>0</v>
      </c>
      <c r="Z289" s="48">
        <v>0</v>
      </c>
      <c r="AA289" s="49">
        <v>0</v>
      </c>
      <c r="AB289" s="48">
        <v>0</v>
      </c>
      <c r="AC289" s="49">
        <v>0</v>
      </c>
      <c r="AD289" s="48">
        <v>5</v>
      </c>
      <c r="AE289" s="49">
        <v>100</v>
      </c>
      <c r="AF289" s="48">
        <v>5</v>
      </c>
    </row>
    <row r="290" spans="1:32" ht="15">
      <c r="A290" s="65" t="s">
        <v>372</v>
      </c>
      <c r="B290" s="65" t="s">
        <v>517</v>
      </c>
      <c r="C290" s="66" t="s">
        <v>3372</v>
      </c>
      <c r="D290" s="67">
        <v>3</v>
      </c>
      <c r="E290" s="68"/>
      <c r="F290" s="69">
        <v>50</v>
      </c>
      <c r="G290" s="66"/>
      <c r="H290" s="70"/>
      <c r="I290" s="71"/>
      <c r="J290" s="71"/>
      <c r="K290" s="34" t="s">
        <v>65</v>
      </c>
      <c r="L290" s="78">
        <v>290</v>
      </c>
      <c r="M290" s="78"/>
      <c r="N290" s="73"/>
      <c r="O290" s="80">
        <v>0</v>
      </c>
      <c r="P290" s="80">
        <v>0</v>
      </c>
      <c r="Q290" s="82">
        <v>41320.12815972222</v>
      </c>
      <c r="R290" s="80" t="s">
        <v>823</v>
      </c>
      <c r="S290" s="80">
        <v>0</v>
      </c>
      <c r="T290" s="80"/>
      <c r="U290">
        <v>1</v>
      </c>
      <c r="V290" s="79" t="str">
        <f>REPLACE(INDEX(GroupVertices[Group],MATCH(Edges[[#This Row],[Vertex 1]],GroupVertices[Vertex],0)),1,1,"")</f>
        <v>1</v>
      </c>
      <c r="W290" s="79" t="str">
        <f>REPLACE(INDEX(GroupVertices[Group],MATCH(Edges[[#This Row],[Vertex 2]],GroupVertices[Vertex],0)),1,1,"")</f>
        <v>1</v>
      </c>
      <c r="X290" s="48">
        <v>1</v>
      </c>
      <c r="Y290" s="49">
        <v>5.882352941176471</v>
      </c>
      <c r="Z290" s="48">
        <v>0</v>
      </c>
      <c r="AA290" s="49">
        <v>0</v>
      </c>
      <c r="AB290" s="48">
        <v>0</v>
      </c>
      <c r="AC290" s="49">
        <v>0</v>
      </c>
      <c r="AD290" s="48">
        <v>16</v>
      </c>
      <c r="AE290" s="49">
        <v>94.11764705882354</v>
      </c>
      <c r="AF290" s="48">
        <v>17</v>
      </c>
    </row>
    <row r="291" spans="1:32" ht="15">
      <c r="A291" s="65" t="s">
        <v>373</v>
      </c>
      <c r="B291" s="65" t="s">
        <v>517</v>
      </c>
      <c r="C291" s="66" t="s">
        <v>3372</v>
      </c>
      <c r="D291" s="67">
        <v>3</v>
      </c>
      <c r="E291" s="68"/>
      <c r="F291" s="69">
        <v>50</v>
      </c>
      <c r="G291" s="66"/>
      <c r="H291" s="70"/>
      <c r="I291" s="71"/>
      <c r="J291" s="71"/>
      <c r="K291" s="34" t="s">
        <v>65</v>
      </c>
      <c r="L291" s="78">
        <v>291</v>
      </c>
      <c r="M291" s="78"/>
      <c r="N291" s="73"/>
      <c r="O291" s="80">
        <v>0</v>
      </c>
      <c r="P291" s="80">
        <v>0</v>
      </c>
      <c r="Q291" s="82">
        <v>41343.95445601852</v>
      </c>
      <c r="R291" s="80" t="s">
        <v>824</v>
      </c>
      <c r="S291" s="80">
        <v>0</v>
      </c>
      <c r="T291" s="80"/>
      <c r="U291">
        <v>1</v>
      </c>
      <c r="V291" s="79" t="str">
        <f>REPLACE(INDEX(GroupVertices[Group],MATCH(Edges[[#This Row],[Vertex 1]],GroupVertices[Vertex],0)),1,1,"")</f>
        <v>1</v>
      </c>
      <c r="W291" s="79" t="str">
        <f>REPLACE(INDEX(GroupVertices[Group],MATCH(Edges[[#This Row],[Vertex 2]],GroupVertices[Vertex],0)),1,1,"")</f>
        <v>1</v>
      </c>
      <c r="X291" s="48">
        <v>0</v>
      </c>
      <c r="Y291" s="49">
        <v>0</v>
      </c>
      <c r="Z291" s="48">
        <v>0</v>
      </c>
      <c r="AA291" s="49">
        <v>0</v>
      </c>
      <c r="AB291" s="48">
        <v>0</v>
      </c>
      <c r="AC291" s="49">
        <v>0</v>
      </c>
      <c r="AD291" s="48">
        <v>5</v>
      </c>
      <c r="AE291" s="49">
        <v>100</v>
      </c>
      <c r="AF291" s="48">
        <v>5</v>
      </c>
    </row>
    <row r="292" spans="1:32" ht="15">
      <c r="A292" s="65" t="s">
        <v>374</v>
      </c>
      <c r="B292" s="65" t="s">
        <v>517</v>
      </c>
      <c r="C292" s="66" t="s">
        <v>3374</v>
      </c>
      <c r="D292" s="67">
        <v>4.2727272727272725</v>
      </c>
      <c r="E292" s="68"/>
      <c r="F292" s="69">
        <v>42.72727272727273</v>
      </c>
      <c r="G292" s="66"/>
      <c r="H292" s="70"/>
      <c r="I292" s="71"/>
      <c r="J292" s="71"/>
      <c r="K292" s="34" t="s">
        <v>65</v>
      </c>
      <c r="L292" s="78">
        <v>292</v>
      </c>
      <c r="M292" s="78"/>
      <c r="N292" s="73"/>
      <c r="O292" s="80">
        <v>0</v>
      </c>
      <c r="P292" s="80">
        <v>0</v>
      </c>
      <c r="Q292" s="82">
        <v>41307.481574074074</v>
      </c>
      <c r="R292" s="80" t="s">
        <v>825</v>
      </c>
      <c r="S292" s="80">
        <v>0</v>
      </c>
      <c r="T292" s="80"/>
      <c r="U292">
        <v>3</v>
      </c>
      <c r="V292" s="79" t="str">
        <f>REPLACE(INDEX(GroupVertices[Group],MATCH(Edges[[#This Row],[Vertex 1]],GroupVertices[Vertex],0)),1,1,"")</f>
        <v>1</v>
      </c>
      <c r="W292" s="79" t="str">
        <f>REPLACE(INDEX(GroupVertices[Group],MATCH(Edges[[#This Row],[Vertex 2]],GroupVertices[Vertex],0)),1,1,"")</f>
        <v>1</v>
      </c>
      <c r="X292" s="48">
        <v>0</v>
      </c>
      <c r="Y292" s="49">
        <v>0</v>
      </c>
      <c r="Z292" s="48">
        <v>0</v>
      </c>
      <c r="AA292" s="49">
        <v>0</v>
      </c>
      <c r="AB292" s="48">
        <v>0</v>
      </c>
      <c r="AC292" s="49">
        <v>0</v>
      </c>
      <c r="AD292" s="48">
        <v>7</v>
      </c>
      <c r="AE292" s="49">
        <v>100</v>
      </c>
      <c r="AF292" s="48">
        <v>7</v>
      </c>
    </row>
    <row r="293" spans="1:32" ht="15">
      <c r="A293" s="65" t="s">
        <v>374</v>
      </c>
      <c r="B293" s="65" t="s">
        <v>517</v>
      </c>
      <c r="C293" s="66" t="s">
        <v>3374</v>
      </c>
      <c r="D293" s="67">
        <v>4.2727272727272725</v>
      </c>
      <c r="E293" s="68"/>
      <c r="F293" s="69">
        <v>42.72727272727273</v>
      </c>
      <c r="G293" s="66"/>
      <c r="H293" s="70"/>
      <c r="I293" s="71"/>
      <c r="J293" s="71"/>
      <c r="K293" s="34" t="s">
        <v>65</v>
      </c>
      <c r="L293" s="78">
        <v>293</v>
      </c>
      <c r="M293" s="78"/>
      <c r="N293" s="73"/>
      <c r="O293" s="80">
        <v>0</v>
      </c>
      <c r="P293" s="80">
        <v>0</v>
      </c>
      <c r="Q293" s="82">
        <v>41346.97175925926</v>
      </c>
      <c r="R293" s="80" t="s">
        <v>826</v>
      </c>
      <c r="S293" s="80">
        <v>0</v>
      </c>
      <c r="T293" s="80"/>
      <c r="U293">
        <v>3</v>
      </c>
      <c r="V293" s="79" t="str">
        <f>REPLACE(INDEX(GroupVertices[Group],MATCH(Edges[[#This Row],[Vertex 1]],GroupVertices[Vertex],0)),1,1,"")</f>
        <v>1</v>
      </c>
      <c r="W293" s="79" t="str">
        <f>REPLACE(INDEX(GroupVertices[Group],MATCH(Edges[[#This Row],[Vertex 2]],GroupVertices[Vertex],0)),1,1,"")</f>
        <v>1</v>
      </c>
      <c r="X293" s="48">
        <v>1</v>
      </c>
      <c r="Y293" s="49">
        <v>20</v>
      </c>
      <c r="Z293" s="48">
        <v>0</v>
      </c>
      <c r="AA293" s="49">
        <v>0</v>
      </c>
      <c r="AB293" s="48">
        <v>0</v>
      </c>
      <c r="AC293" s="49">
        <v>0</v>
      </c>
      <c r="AD293" s="48">
        <v>4</v>
      </c>
      <c r="AE293" s="49">
        <v>80</v>
      </c>
      <c r="AF293" s="48">
        <v>5</v>
      </c>
    </row>
    <row r="294" spans="1:32" ht="15">
      <c r="A294" s="65" t="s">
        <v>374</v>
      </c>
      <c r="B294" s="65" t="s">
        <v>517</v>
      </c>
      <c r="C294" s="66" t="s">
        <v>3374</v>
      </c>
      <c r="D294" s="67">
        <v>4.2727272727272725</v>
      </c>
      <c r="E294" s="68"/>
      <c r="F294" s="69">
        <v>42.72727272727273</v>
      </c>
      <c r="G294" s="66"/>
      <c r="H294" s="70"/>
      <c r="I294" s="71"/>
      <c r="J294" s="71"/>
      <c r="K294" s="34" t="s">
        <v>65</v>
      </c>
      <c r="L294" s="78">
        <v>294</v>
      </c>
      <c r="M294" s="78"/>
      <c r="N294" s="73"/>
      <c r="O294" s="80">
        <v>0</v>
      </c>
      <c r="P294" s="80">
        <v>0</v>
      </c>
      <c r="Q294" s="82">
        <v>41347.20811342593</v>
      </c>
      <c r="R294" s="80" t="s">
        <v>827</v>
      </c>
      <c r="S294" s="80">
        <v>0</v>
      </c>
      <c r="T294" s="80"/>
      <c r="U294">
        <v>3</v>
      </c>
      <c r="V294" s="79" t="str">
        <f>REPLACE(INDEX(GroupVertices[Group],MATCH(Edges[[#This Row],[Vertex 1]],GroupVertices[Vertex],0)),1,1,"")</f>
        <v>1</v>
      </c>
      <c r="W294" s="79" t="str">
        <f>REPLACE(INDEX(GroupVertices[Group],MATCH(Edges[[#This Row],[Vertex 2]],GroupVertices[Vertex],0)),1,1,"")</f>
        <v>1</v>
      </c>
      <c r="X294" s="48">
        <v>1</v>
      </c>
      <c r="Y294" s="49">
        <v>5.882352941176471</v>
      </c>
      <c r="Z294" s="48">
        <v>1</v>
      </c>
      <c r="AA294" s="49">
        <v>5.882352941176471</v>
      </c>
      <c r="AB294" s="48">
        <v>0</v>
      </c>
      <c r="AC294" s="49">
        <v>0</v>
      </c>
      <c r="AD294" s="48">
        <v>15</v>
      </c>
      <c r="AE294" s="49">
        <v>88.23529411764706</v>
      </c>
      <c r="AF294" s="48">
        <v>17</v>
      </c>
    </row>
    <row r="295" spans="1:32" ht="15">
      <c r="A295" s="65" t="s">
        <v>375</v>
      </c>
      <c r="B295" s="65" t="s">
        <v>517</v>
      </c>
      <c r="C295" s="66" t="s">
        <v>3374</v>
      </c>
      <c r="D295" s="67">
        <v>4.2727272727272725</v>
      </c>
      <c r="E295" s="68"/>
      <c r="F295" s="69">
        <v>42.72727272727273</v>
      </c>
      <c r="G295" s="66"/>
      <c r="H295" s="70"/>
      <c r="I295" s="71"/>
      <c r="J295" s="71"/>
      <c r="K295" s="34" t="s">
        <v>65</v>
      </c>
      <c r="L295" s="78">
        <v>295</v>
      </c>
      <c r="M295" s="78"/>
      <c r="N295" s="73"/>
      <c r="O295" s="80">
        <v>0</v>
      </c>
      <c r="P295" s="80">
        <v>0</v>
      </c>
      <c r="Q295" s="82">
        <v>41304.80033564815</v>
      </c>
      <c r="R295" s="80" t="s">
        <v>828</v>
      </c>
      <c r="S295" s="80">
        <v>0</v>
      </c>
      <c r="T295" s="80"/>
      <c r="U295">
        <v>3</v>
      </c>
      <c r="V295" s="79" t="str">
        <f>REPLACE(INDEX(GroupVertices[Group],MATCH(Edges[[#This Row],[Vertex 1]],GroupVertices[Vertex],0)),1,1,"")</f>
        <v>1</v>
      </c>
      <c r="W295" s="79" t="str">
        <f>REPLACE(INDEX(GroupVertices[Group],MATCH(Edges[[#This Row],[Vertex 2]],GroupVertices[Vertex],0)),1,1,"")</f>
        <v>1</v>
      </c>
      <c r="X295" s="48">
        <v>2</v>
      </c>
      <c r="Y295" s="49">
        <v>5.405405405405405</v>
      </c>
      <c r="Z295" s="48">
        <v>2</v>
      </c>
      <c r="AA295" s="49">
        <v>5.405405405405405</v>
      </c>
      <c r="AB295" s="48">
        <v>0</v>
      </c>
      <c r="AC295" s="49">
        <v>0</v>
      </c>
      <c r="AD295" s="48">
        <v>33</v>
      </c>
      <c r="AE295" s="49">
        <v>89.1891891891892</v>
      </c>
      <c r="AF295" s="48">
        <v>37</v>
      </c>
    </row>
    <row r="296" spans="1:32" ht="15">
      <c r="A296" s="65" t="s">
        <v>375</v>
      </c>
      <c r="B296" s="65" t="s">
        <v>517</v>
      </c>
      <c r="C296" s="66" t="s">
        <v>3374</v>
      </c>
      <c r="D296" s="67">
        <v>4.2727272727272725</v>
      </c>
      <c r="E296" s="68"/>
      <c r="F296" s="69">
        <v>42.72727272727273</v>
      </c>
      <c r="G296" s="66"/>
      <c r="H296" s="70"/>
      <c r="I296" s="71"/>
      <c r="J296" s="71"/>
      <c r="K296" s="34" t="s">
        <v>65</v>
      </c>
      <c r="L296" s="78">
        <v>296</v>
      </c>
      <c r="M296" s="78"/>
      <c r="N296" s="73"/>
      <c r="O296" s="80">
        <v>0</v>
      </c>
      <c r="P296" s="80">
        <v>0</v>
      </c>
      <c r="Q296" s="82">
        <v>41346.84663194444</v>
      </c>
      <c r="R296" s="80" t="s">
        <v>829</v>
      </c>
      <c r="S296" s="80">
        <v>0</v>
      </c>
      <c r="T296" s="80"/>
      <c r="U296">
        <v>3</v>
      </c>
      <c r="V296" s="79" t="str">
        <f>REPLACE(INDEX(GroupVertices[Group],MATCH(Edges[[#This Row],[Vertex 1]],GroupVertices[Vertex],0)),1,1,"")</f>
        <v>1</v>
      </c>
      <c r="W296" s="79" t="str">
        <f>REPLACE(INDEX(GroupVertices[Group],MATCH(Edges[[#This Row],[Vertex 2]],GroupVertices[Vertex],0)),1,1,"")</f>
        <v>1</v>
      </c>
      <c r="X296" s="48">
        <v>3</v>
      </c>
      <c r="Y296" s="49">
        <v>3.9473684210526314</v>
      </c>
      <c r="Z296" s="48">
        <v>10</v>
      </c>
      <c r="AA296" s="49">
        <v>13.157894736842104</v>
      </c>
      <c r="AB296" s="48">
        <v>0</v>
      </c>
      <c r="AC296" s="49">
        <v>0</v>
      </c>
      <c r="AD296" s="48">
        <v>63</v>
      </c>
      <c r="AE296" s="49">
        <v>82.89473684210526</v>
      </c>
      <c r="AF296" s="48">
        <v>76</v>
      </c>
    </row>
    <row r="297" spans="1:32" ht="15">
      <c r="A297" s="65" t="s">
        <v>375</v>
      </c>
      <c r="B297" s="65" t="s">
        <v>517</v>
      </c>
      <c r="C297" s="66" t="s">
        <v>3374</v>
      </c>
      <c r="D297" s="67">
        <v>4.2727272727272725</v>
      </c>
      <c r="E297" s="68"/>
      <c r="F297" s="69">
        <v>42.72727272727273</v>
      </c>
      <c r="G297" s="66"/>
      <c r="H297" s="70"/>
      <c r="I297" s="71"/>
      <c r="J297" s="71"/>
      <c r="K297" s="34" t="s">
        <v>65</v>
      </c>
      <c r="L297" s="78">
        <v>297</v>
      </c>
      <c r="M297" s="78"/>
      <c r="N297" s="73"/>
      <c r="O297" s="80">
        <v>0</v>
      </c>
      <c r="P297" s="80">
        <v>0</v>
      </c>
      <c r="Q297" s="82">
        <v>41347.798310185186</v>
      </c>
      <c r="R297" s="80" t="s">
        <v>830</v>
      </c>
      <c r="S297" s="80">
        <v>0</v>
      </c>
      <c r="T297" s="80"/>
      <c r="U297">
        <v>3</v>
      </c>
      <c r="V297" s="79" t="str">
        <f>REPLACE(INDEX(GroupVertices[Group],MATCH(Edges[[#This Row],[Vertex 1]],GroupVertices[Vertex],0)),1,1,"")</f>
        <v>1</v>
      </c>
      <c r="W297" s="79" t="str">
        <f>REPLACE(INDEX(GroupVertices[Group],MATCH(Edges[[#This Row],[Vertex 2]],GroupVertices[Vertex],0)),1,1,"")</f>
        <v>1</v>
      </c>
      <c r="X297" s="48">
        <v>3</v>
      </c>
      <c r="Y297" s="49">
        <v>6.818181818181818</v>
      </c>
      <c r="Z297" s="48">
        <v>2</v>
      </c>
      <c r="AA297" s="49">
        <v>4.545454545454546</v>
      </c>
      <c r="AB297" s="48">
        <v>0</v>
      </c>
      <c r="AC297" s="49">
        <v>0</v>
      </c>
      <c r="AD297" s="48">
        <v>39</v>
      </c>
      <c r="AE297" s="49">
        <v>88.63636363636364</v>
      </c>
      <c r="AF297" s="48">
        <v>44</v>
      </c>
    </row>
    <row r="298" spans="1:32" ht="15">
      <c r="A298" s="65" t="s">
        <v>376</v>
      </c>
      <c r="B298" s="65" t="s">
        <v>517</v>
      </c>
      <c r="C298" s="66" t="s">
        <v>3372</v>
      </c>
      <c r="D298" s="67">
        <v>3</v>
      </c>
      <c r="E298" s="68"/>
      <c r="F298" s="69">
        <v>50</v>
      </c>
      <c r="G298" s="66"/>
      <c r="H298" s="70"/>
      <c r="I298" s="71"/>
      <c r="J298" s="71"/>
      <c r="K298" s="34" t="s">
        <v>65</v>
      </c>
      <c r="L298" s="78">
        <v>298</v>
      </c>
      <c r="M298" s="78"/>
      <c r="N298" s="73"/>
      <c r="O298" s="80">
        <v>0</v>
      </c>
      <c r="P298" s="80">
        <v>0</v>
      </c>
      <c r="Q298" s="82">
        <v>41347.86376157407</v>
      </c>
      <c r="R298" s="80" t="s">
        <v>831</v>
      </c>
      <c r="S298" s="80">
        <v>0</v>
      </c>
      <c r="T298" s="80"/>
      <c r="U298">
        <v>1</v>
      </c>
      <c r="V298" s="79" t="str">
        <f>REPLACE(INDEX(GroupVertices[Group],MATCH(Edges[[#This Row],[Vertex 1]],GroupVertices[Vertex],0)),1,1,"")</f>
        <v>1</v>
      </c>
      <c r="W298" s="79" t="str">
        <f>REPLACE(INDEX(GroupVertices[Group],MATCH(Edges[[#This Row],[Vertex 2]],GroupVertices[Vertex],0)),1,1,"")</f>
        <v>1</v>
      </c>
      <c r="X298" s="48">
        <v>1</v>
      </c>
      <c r="Y298" s="49">
        <v>5</v>
      </c>
      <c r="Z298" s="48">
        <v>1</v>
      </c>
      <c r="AA298" s="49">
        <v>5</v>
      </c>
      <c r="AB298" s="48">
        <v>0</v>
      </c>
      <c r="AC298" s="49">
        <v>0</v>
      </c>
      <c r="AD298" s="48">
        <v>18</v>
      </c>
      <c r="AE298" s="49">
        <v>90</v>
      </c>
      <c r="AF298" s="48">
        <v>20</v>
      </c>
    </row>
    <row r="299" spans="1:32" ht="15">
      <c r="A299" s="65" t="s">
        <v>377</v>
      </c>
      <c r="B299" s="65" t="s">
        <v>517</v>
      </c>
      <c r="C299" s="66" t="s">
        <v>3372</v>
      </c>
      <c r="D299" s="67">
        <v>3</v>
      </c>
      <c r="E299" s="68"/>
      <c r="F299" s="69">
        <v>50</v>
      </c>
      <c r="G299" s="66"/>
      <c r="H299" s="70"/>
      <c r="I299" s="71"/>
      <c r="J299" s="71"/>
      <c r="K299" s="34" t="s">
        <v>65</v>
      </c>
      <c r="L299" s="78">
        <v>299</v>
      </c>
      <c r="M299" s="78"/>
      <c r="N299" s="73"/>
      <c r="O299" s="80">
        <v>0</v>
      </c>
      <c r="P299" s="80">
        <v>0</v>
      </c>
      <c r="Q299" s="82">
        <v>41348.06332175926</v>
      </c>
      <c r="R299" s="80" t="s">
        <v>832</v>
      </c>
      <c r="S299" s="80">
        <v>0</v>
      </c>
      <c r="T299" s="80"/>
      <c r="U299">
        <v>1</v>
      </c>
      <c r="V299" s="79" t="str">
        <f>REPLACE(INDEX(GroupVertices[Group],MATCH(Edges[[#This Row],[Vertex 1]],GroupVertices[Vertex],0)),1,1,"")</f>
        <v>1</v>
      </c>
      <c r="W299" s="79" t="str">
        <f>REPLACE(INDEX(GroupVertices[Group],MATCH(Edges[[#This Row],[Vertex 2]],GroupVertices[Vertex],0)),1,1,"")</f>
        <v>1</v>
      </c>
      <c r="X299" s="48">
        <v>1</v>
      </c>
      <c r="Y299" s="49">
        <v>6.25</v>
      </c>
      <c r="Z299" s="48">
        <v>0</v>
      </c>
      <c r="AA299" s="49">
        <v>0</v>
      </c>
      <c r="AB299" s="48">
        <v>0</v>
      </c>
      <c r="AC299" s="49">
        <v>0</v>
      </c>
      <c r="AD299" s="48">
        <v>15</v>
      </c>
      <c r="AE299" s="49">
        <v>93.75</v>
      </c>
      <c r="AF299" s="48">
        <v>16</v>
      </c>
    </row>
    <row r="300" spans="1:32" ht="15">
      <c r="A300" s="65" t="s">
        <v>378</v>
      </c>
      <c r="B300" s="65" t="s">
        <v>517</v>
      </c>
      <c r="C300" s="66" t="s">
        <v>3372</v>
      </c>
      <c r="D300" s="67">
        <v>3</v>
      </c>
      <c r="E300" s="68"/>
      <c r="F300" s="69">
        <v>50</v>
      </c>
      <c r="G300" s="66"/>
      <c r="H300" s="70"/>
      <c r="I300" s="71"/>
      <c r="J300" s="71"/>
      <c r="K300" s="34" t="s">
        <v>65</v>
      </c>
      <c r="L300" s="78">
        <v>300</v>
      </c>
      <c r="M300" s="78"/>
      <c r="N300" s="73"/>
      <c r="O300" s="80">
        <v>0</v>
      </c>
      <c r="P300" s="80">
        <v>0</v>
      </c>
      <c r="Q300" s="82">
        <v>41350.085011574076</v>
      </c>
      <c r="R300" s="80" t="s">
        <v>833</v>
      </c>
      <c r="S300" s="80">
        <v>0</v>
      </c>
      <c r="T300" s="80"/>
      <c r="U300">
        <v>1</v>
      </c>
      <c r="V300" s="79" t="str">
        <f>REPLACE(INDEX(GroupVertices[Group],MATCH(Edges[[#This Row],[Vertex 1]],GroupVertices[Vertex],0)),1,1,"")</f>
        <v>1</v>
      </c>
      <c r="W300" s="79" t="str">
        <f>REPLACE(INDEX(GroupVertices[Group],MATCH(Edges[[#This Row],[Vertex 2]],GroupVertices[Vertex],0)),1,1,"")</f>
        <v>1</v>
      </c>
      <c r="X300" s="48">
        <v>3</v>
      </c>
      <c r="Y300" s="49">
        <v>8.333333333333334</v>
      </c>
      <c r="Z300" s="48">
        <v>0</v>
      </c>
      <c r="AA300" s="49">
        <v>0</v>
      </c>
      <c r="AB300" s="48">
        <v>0</v>
      </c>
      <c r="AC300" s="49">
        <v>0</v>
      </c>
      <c r="AD300" s="48">
        <v>33</v>
      </c>
      <c r="AE300" s="49">
        <v>91.66666666666667</v>
      </c>
      <c r="AF300" s="48">
        <v>36</v>
      </c>
    </row>
    <row r="301" spans="1:32" ht="15">
      <c r="A301" s="65" t="s">
        <v>379</v>
      </c>
      <c r="B301" s="65" t="s">
        <v>517</v>
      </c>
      <c r="C301" s="66" t="s">
        <v>3374</v>
      </c>
      <c r="D301" s="67">
        <v>4.2727272727272725</v>
      </c>
      <c r="E301" s="68"/>
      <c r="F301" s="69">
        <v>42.72727272727273</v>
      </c>
      <c r="G301" s="66"/>
      <c r="H301" s="70"/>
      <c r="I301" s="71"/>
      <c r="J301" s="71"/>
      <c r="K301" s="34" t="s">
        <v>65</v>
      </c>
      <c r="L301" s="78">
        <v>301</v>
      </c>
      <c r="M301" s="78"/>
      <c r="N301" s="73"/>
      <c r="O301" s="80">
        <v>0</v>
      </c>
      <c r="P301" s="80">
        <v>0</v>
      </c>
      <c r="Q301" s="82">
        <v>41353.42932870371</v>
      </c>
      <c r="R301" s="80" t="s">
        <v>834</v>
      </c>
      <c r="S301" s="80">
        <v>0</v>
      </c>
      <c r="T301" s="80"/>
      <c r="U301">
        <v>3</v>
      </c>
      <c r="V301" s="79" t="str">
        <f>REPLACE(INDEX(GroupVertices[Group],MATCH(Edges[[#This Row],[Vertex 1]],GroupVertices[Vertex],0)),1,1,"")</f>
        <v>1</v>
      </c>
      <c r="W301" s="79" t="str">
        <f>REPLACE(INDEX(GroupVertices[Group],MATCH(Edges[[#This Row],[Vertex 2]],GroupVertices[Vertex],0)),1,1,"")</f>
        <v>1</v>
      </c>
      <c r="X301" s="48">
        <v>1</v>
      </c>
      <c r="Y301" s="49">
        <v>4</v>
      </c>
      <c r="Z301" s="48">
        <v>0</v>
      </c>
      <c r="AA301" s="49">
        <v>0</v>
      </c>
      <c r="AB301" s="48">
        <v>0</v>
      </c>
      <c r="AC301" s="49">
        <v>0</v>
      </c>
      <c r="AD301" s="48">
        <v>24</v>
      </c>
      <c r="AE301" s="49">
        <v>96</v>
      </c>
      <c r="AF301" s="48">
        <v>25</v>
      </c>
    </row>
    <row r="302" spans="1:32" ht="15">
      <c r="A302" s="65" t="s">
        <v>379</v>
      </c>
      <c r="B302" s="65" t="s">
        <v>517</v>
      </c>
      <c r="C302" s="66" t="s">
        <v>3374</v>
      </c>
      <c r="D302" s="67">
        <v>4.2727272727272725</v>
      </c>
      <c r="E302" s="68"/>
      <c r="F302" s="69">
        <v>42.72727272727273</v>
      </c>
      <c r="G302" s="66"/>
      <c r="H302" s="70"/>
      <c r="I302" s="71"/>
      <c r="J302" s="71"/>
      <c r="K302" s="34" t="s">
        <v>65</v>
      </c>
      <c r="L302" s="78">
        <v>302</v>
      </c>
      <c r="M302" s="78"/>
      <c r="N302" s="73"/>
      <c r="O302" s="80">
        <v>0</v>
      </c>
      <c r="P302" s="80">
        <v>0</v>
      </c>
      <c r="Q302" s="82">
        <v>41353.44898148148</v>
      </c>
      <c r="R302" s="80" t="s">
        <v>835</v>
      </c>
      <c r="S302" s="80">
        <v>0</v>
      </c>
      <c r="T302" s="80"/>
      <c r="U302">
        <v>3</v>
      </c>
      <c r="V302" s="79" t="str">
        <f>REPLACE(INDEX(GroupVertices[Group],MATCH(Edges[[#This Row],[Vertex 1]],GroupVertices[Vertex],0)),1,1,"")</f>
        <v>1</v>
      </c>
      <c r="W302" s="79" t="str">
        <f>REPLACE(INDEX(GroupVertices[Group],MATCH(Edges[[#This Row],[Vertex 2]],GroupVertices[Vertex],0)),1,1,"")</f>
        <v>1</v>
      </c>
      <c r="X302" s="48">
        <v>1</v>
      </c>
      <c r="Y302" s="49">
        <v>3.5714285714285716</v>
      </c>
      <c r="Z302" s="48">
        <v>0</v>
      </c>
      <c r="AA302" s="49">
        <v>0</v>
      </c>
      <c r="AB302" s="48">
        <v>0</v>
      </c>
      <c r="AC302" s="49">
        <v>0</v>
      </c>
      <c r="AD302" s="48">
        <v>27</v>
      </c>
      <c r="AE302" s="49">
        <v>96.42857142857143</v>
      </c>
      <c r="AF302" s="48">
        <v>28</v>
      </c>
    </row>
    <row r="303" spans="1:32" ht="15">
      <c r="A303" s="65" t="s">
        <v>379</v>
      </c>
      <c r="B303" s="65" t="s">
        <v>517</v>
      </c>
      <c r="C303" s="66" t="s">
        <v>3374</v>
      </c>
      <c r="D303" s="67">
        <v>4.2727272727272725</v>
      </c>
      <c r="E303" s="68"/>
      <c r="F303" s="69">
        <v>42.72727272727273</v>
      </c>
      <c r="G303" s="66"/>
      <c r="H303" s="70"/>
      <c r="I303" s="71"/>
      <c r="J303" s="71"/>
      <c r="K303" s="34" t="s">
        <v>65</v>
      </c>
      <c r="L303" s="78">
        <v>303</v>
      </c>
      <c r="M303" s="78"/>
      <c r="N303" s="73"/>
      <c r="O303" s="80">
        <v>0</v>
      </c>
      <c r="P303" s="80">
        <v>0</v>
      </c>
      <c r="Q303" s="82">
        <v>41353.45229166667</v>
      </c>
      <c r="R303" s="80" t="s">
        <v>836</v>
      </c>
      <c r="S303" s="80">
        <v>0</v>
      </c>
      <c r="T303" s="80"/>
      <c r="U303">
        <v>3</v>
      </c>
      <c r="V303" s="79" t="str">
        <f>REPLACE(INDEX(GroupVertices[Group],MATCH(Edges[[#This Row],[Vertex 1]],GroupVertices[Vertex],0)),1,1,"")</f>
        <v>1</v>
      </c>
      <c r="W303" s="79" t="str">
        <f>REPLACE(INDEX(GroupVertices[Group],MATCH(Edges[[#This Row],[Vertex 2]],GroupVertices[Vertex],0)),1,1,"")</f>
        <v>1</v>
      </c>
      <c r="X303" s="48">
        <v>0</v>
      </c>
      <c r="Y303" s="49">
        <v>0</v>
      </c>
      <c r="Z303" s="48">
        <v>2</v>
      </c>
      <c r="AA303" s="49">
        <v>8.695652173913043</v>
      </c>
      <c r="AB303" s="48">
        <v>0</v>
      </c>
      <c r="AC303" s="49">
        <v>0</v>
      </c>
      <c r="AD303" s="48">
        <v>21</v>
      </c>
      <c r="AE303" s="49">
        <v>91.30434782608695</v>
      </c>
      <c r="AF303" s="48">
        <v>23</v>
      </c>
    </row>
    <row r="304" spans="1:32" ht="15">
      <c r="A304" s="65" t="s">
        <v>380</v>
      </c>
      <c r="B304" s="65" t="s">
        <v>517</v>
      </c>
      <c r="C304" s="66" t="s">
        <v>3372</v>
      </c>
      <c r="D304" s="67">
        <v>3</v>
      </c>
      <c r="E304" s="68"/>
      <c r="F304" s="69">
        <v>50</v>
      </c>
      <c r="G304" s="66"/>
      <c r="H304" s="70"/>
      <c r="I304" s="71"/>
      <c r="J304" s="71"/>
      <c r="K304" s="34" t="s">
        <v>65</v>
      </c>
      <c r="L304" s="78">
        <v>304</v>
      </c>
      <c r="M304" s="78"/>
      <c r="N304" s="73"/>
      <c r="O304" s="80">
        <v>0</v>
      </c>
      <c r="P304" s="80">
        <v>0</v>
      </c>
      <c r="Q304" s="82">
        <v>41361.51349537037</v>
      </c>
      <c r="R304" s="80" t="s">
        <v>837</v>
      </c>
      <c r="S304" s="80">
        <v>0</v>
      </c>
      <c r="T304" s="80"/>
      <c r="U304">
        <v>1</v>
      </c>
      <c r="V304" s="79" t="str">
        <f>REPLACE(INDEX(GroupVertices[Group],MATCH(Edges[[#This Row],[Vertex 1]],GroupVertices[Vertex],0)),1,1,"")</f>
        <v>1</v>
      </c>
      <c r="W304" s="79" t="str">
        <f>REPLACE(INDEX(GroupVertices[Group],MATCH(Edges[[#This Row],[Vertex 2]],GroupVertices[Vertex],0)),1,1,"")</f>
        <v>1</v>
      </c>
      <c r="X304" s="48">
        <v>0</v>
      </c>
      <c r="Y304" s="49">
        <v>0</v>
      </c>
      <c r="Z304" s="48">
        <v>0</v>
      </c>
      <c r="AA304" s="49">
        <v>0</v>
      </c>
      <c r="AB304" s="48">
        <v>0</v>
      </c>
      <c r="AC304" s="49">
        <v>0</v>
      </c>
      <c r="AD304" s="48">
        <v>5</v>
      </c>
      <c r="AE304" s="49">
        <v>100</v>
      </c>
      <c r="AF304" s="48">
        <v>5</v>
      </c>
    </row>
    <row r="305" spans="1:32" ht="15">
      <c r="A305" s="65" t="s">
        <v>381</v>
      </c>
      <c r="B305" s="65" t="s">
        <v>517</v>
      </c>
      <c r="C305" s="66" t="s">
        <v>3372</v>
      </c>
      <c r="D305" s="67">
        <v>3</v>
      </c>
      <c r="E305" s="68"/>
      <c r="F305" s="69">
        <v>50</v>
      </c>
      <c r="G305" s="66"/>
      <c r="H305" s="70"/>
      <c r="I305" s="71"/>
      <c r="J305" s="71"/>
      <c r="K305" s="34" t="s">
        <v>65</v>
      </c>
      <c r="L305" s="78">
        <v>305</v>
      </c>
      <c r="M305" s="78"/>
      <c r="N305" s="73"/>
      <c r="O305" s="80">
        <v>0</v>
      </c>
      <c r="P305" s="80">
        <v>0</v>
      </c>
      <c r="Q305" s="82">
        <v>41366.88179398148</v>
      </c>
      <c r="R305" s="80" t="s">
        <v>838</v>
      </c>
      <c r="S305" s="80">
        <v>0</v>
      </c>
      <c r="T305" s="80"/>
      <c r="U305">
        <v>1</v>
      </c>
      <c r="V305" s="79" t="str">
        <f>REPLACE(INDEX(GroupVertices[Group],MATCH(Edges[[#This Row],[Vertex 1]],GroupVertices[Vertex],0)),1,1,"")</f>
        <v>1</v>
      </c>
      <c r="W305" s="79" t="str">
        <f>REPLACE(INDEX(GroupVertices[Group],MATCH(Edges[[#This Row],[Vertex 2]],GroupVertices[Vertex],0)),1,1,"")</f>
        <v>1</v>
      </c>
      <c r="X305" s="48">
        <v>0</v>
      </c>
      <c r="Y305" s="49">
        <v>0</v>
      </c>
      <c r="Z305" s="48">
        <v>0</v>
      </c>
      <c r="AA305" s="49">
        <v>0</v>
      </c>
      <c r="AB305" s="48">
        <v>0</v>
      </c>
      <c r="AC305" s="49">
        <v>0</v>
      </c>
      <c r="AD305" s="48">
        <v>12</v>
      </c>
      <c r="AE305" s="49">
        <v>100</v>
      </c>
      <c r="AF305" s="48">
        <v>12</v>
      </c>
    </row>
    <row r="306" spans="1:32" ht="15">
      <c r="A306" s="65" t="s">
        <v>382</v>
      </c>
      <c r="B306" s="65" t="s">
        <v>517</v>
      </c>
      <c r="C306" s="66" t="s">
        <v>3372</v>
      </c>
      <c r="D306" s="67">
        <v>3</v>
      </c>
      <c r="E306" s="68"/>
      <c r="F306" s="69">
        <v>50</v>
      </c>
      <c r="G306" s="66"/>
      <c r="H306" s="70"/>
      <c r="I306" s="71"/>
      <c r="J306" s="71"/>
      <c r="K306" s="34" t="s">
        <v>65</v>
      </c>
      <c r="L306" s="78">
        <v>306</v>
      </c>
      <c r="M306" s="78"/>
      <c r="N306" s="73"/>
      <c r="O306" s="80">
        <v>0</v>
      </c>
      <c r="P306" s="80">
        <v>0</v>
      </c>
      <c r="Q306" s="82">
        <v>41367.22212962963</v>
      </c>
      <c r="R306" s="80" t="s">
        <v>839</v>
      </c>
      <c r="S306" s="80">
        <v>0</v>
      </c>
      <c r="T306" s="80"/>
      <c r="U306">
        <v>1</v>
      </c>
      <c r="V306" s="79" t="str">
        <f>REPLACE(INDEX(GroupVertices[Group],MATCH(Edges[[#This Row],[Vertex 1]],GroupVertices[Vertex],0)),1,1,"")</f>
        <v>1</v>
      </c>
      <c r="W306" s="79" t="str">
        <f>REPLACE(INDEX(GroupVertices[Group],MATCH(Edges[[#This Row],[Vertex 2]],GroupVertices[Vertex],0)),1,1,"")</f>
        <v>1</v>
      </c>
      <c r="X306" s="48">
        <v>0</v>
      </c>
      <c r="Y306" s="49">
        <v>0</v>
      </c>
      <c r="Z306" s="48">
        <v>0</v>
      </c>
      <c r="AA306" s="49">
        <v>0</v>
      </c>
      <c r="AB306" s="48">
        <v>0</v>
      </c>
      <c r="AC306" s="49">
        <v>0</v>
      </c>
      <c r="AD306" s="48">
        <v>15</v>
      </c>
      <c r="AE306" s="49">
        <v>100</v>
      </c>
      <c r="AF306" s="48">
        <v>15</v>
      </c>
    </row>
    <row r="307" spans="1:32" ht="15">
      <c r="A307" s="65" t="s">
        <v>383</v>
      </c>
      <c r="B307" s="65" t="s">
        <v>517</v>
      </c>
      <c r="C307" s="66" t="s">
        <v>3372</v>
      </c>
      <c r="D307" s="67">
        <v>3</v>
      </c>
      <c r="E307" s="68"/>
      <c r="F307" s="69">
        <v>50</v>
      </c>
      <c r="G307" s="66"/>
      <c r="H307" s="70"/>
      <c r="I307" s="71"/>
      <c r="J307" s="71"/>
      <c r="K307" s="34" t="s">
        <v>65</v>
      </c>
      <c r="L307" s="78">
        <v>307</v>
      </c>
      <c r="M307" s="78"/>
      <c r="N307" s="73"/>
      <c r="O307" s="80">
        <v>0</v>
      </c>
      <c r="P307" s="80">
        <v>0</v>
      </c>
      <c r="Q307" s="82">
        <v>41372.83074074074</v>
      </c>
      <c r="R307" s="80" t="s">
        <v>840</v>
      </c>
      <c r="S307" s="80">
        <v>0</v>
      </c>
      <c r="T307" s="80"/>
      <c r="U307">
        <v>1</v>
      </c>
      <c r="V307" s="79" t="str">
        <f>REPLACE(INDEX(GroupVertices[Group],MATCH(Edges[[#This Row],[Vertex 1]],GroupVertices[Vertex],0)),1,1,"")</f>
        <v>1</v>
      </c>
      <c r="W307" s="79" t="str">
        <f>REPLACE(INDEX(GroupVertices[Group],MATCH(Edges[[#This Row],[Vertex 2]],GroupVertices[Vertex],0)),1,1,"")</f>
        <v>1</v>
      </c>
      <c r="X307" s="48">
        <v>0</v>
      </c>
      <c r="Y307" s="49">
        <v>0</v>
      </c>
      <c r="Z307" s="48">
        <v>0</v>
      </c>
      <c r="AA307" s="49">
        <v>0</v>
      </c>
      <c r="AB307" s="48">
        <v>0</v>
      </c>
      <c r="AC307" s="49">
        <v>0</v>
      </c>
      <c r="AD307" s="48">
        <v>13</v>
      </c>
      <c r="AE307" s="49">
        <v>100</v>
      </c>
      <c r="AF307" s="48">
        <v>13</v>
      </c>
    </row>
    <row r="308" spans="1:32" ht="15">
      <c r="A308" s="65" t="s">
        <v>384</v>
      </c>
      <c r="B308" s="65" t="s">
        <v>517</v>
      </c>
      <c r="C308" s="66" t="s">
        <v>3372</v>
      </c>
      <c r="D308" s="67">
        <v>3</v>
      </c>
      <c r="E308" s="68"/>
      <c r="F308" s="69">
        <v>50</v>
      </c>
      <c r="G308" s="66"/>
      <c r="H308" s="70"/>
      <c r="I308" s="71"/>
      <c r="J308" s="71"/>
      <c r="K308" s="34" t="s">
        <v>65</v>
      </c>
      <c r="L308" s="78">
        <v>308</v>
      </c>
      <c r="M308" s="78"/>
      <c r="N308" s="73"/>
      <c r="O308" s="80">
        <v>0</v>
      </c>
      <c r="P308" s="80">
        <v>0</v>
      </c>
      <c r="Q308" s="82">
        <v>41373.55940972222</v>
      </c>
      <c r="R308" s="80" t="s">
        <v>841</v>
      </c>
      <c r="S308" s="80">
        <v>0</v>
      </c>
      <c r="T308" s="80"/>
      <c r="U308">
        <v>1</v>
      </c>
      <c r="V308" s="79" t="str">
        <f>REPLACE(INDEX(GroupVertices[Group],MATCH(Edges[[#This Row],[Vertex 1]],GroupVertices[Vertex],0)),1,1,"")</f>
        <v>1</v>
      </c>
      <c r="W308" s="79" t="str">
        <f>REPLACE(INDEX(GroupVertices[Group],MATCH(Edges[[#This Row],[Vertex 2]],GroupVertices[Vertex],0)),1,1,"")</f>
        <v>1</v>
      </c>
      <c r="X308" s="48">
        <v>1</v>
      </c>
      <c r="Y308" s="49">
        <v>33.333333333333336</v>
      </c>
      <c r="Z308" s="48">
        <v>0</v>
      </c>
      <c r="AA308" s="49">
        <v>0</v>
      </c>
      <c r="AB308" s="48">
        <v>0</v>
      </c>
      <c r="AC308" s="49">
        <v>0</v>
      </c>
      <c r="AD308" s="48">
        <v>2</v>
      </c>
      <c r="AE308" s="49">
        <v>66.66666666666667</v>
      </c>
      <c r="AF308" s="48">
        <v>3</v>
      </c>
    </row>
    <row r="309" spans="1:32" ht="15">
      <c r="A309" s="65" t="s">
        <v>385</v>
      </c>
      <c r="B309" s="65" t="s">
        <v>517</v>
      </c>
      <c r="C309" s="66" t="s">
        <v>3372</v>
      </c>
      <c r="D309" s="67">
        <v>3</v>
      </c>
      <c r="E309" s="68"/>
      <c r="F309" s="69">
        <v>50</v>
      </c>
      <c r="G309" s="66"/>
      <c r="H309" s="70"/>
      <c r="I309" s="71"/>
      <c r="J309" s="71"/>
      <c r="K309" s="34" t="s">
        <v>65</v>
      </c>
      <c r="L309" s="78">
        <v>309</v>
      </c>
      <c r="M309" s="78"/>
      <c r="N309" s="73"/>
      <c r="O309" s="80">
        <v>0</v>
      </c>
      <c r="P309" s="80">
        <v>0</v>
      </c>
      <c r="Q309" s="82">
        <v>41379.09061342593</v>
      </c>
      <c r="R309" s="80" t="s">
        <v>842</v>
      </c>
      <c r="S309" s="80">
        <v>0</v>
      </c>
      <c r="T309" s="80"/>
      <c r="U309">
        <v>1</v>
      </c>
      <c r="V309" s="79" t="str">
        <f>REPLACE(INDEX(GroupVertices[Group],MATCH(Edges[[#This Row],[Vertex 1]],GroupVertices[Vertex],0)),1,1,"")</f>
        <v>1</v>
      </c>
      <c r="W309" s="79" t="str">
        <f>REPLACE(INDEX(GroupVertices[Group],MATCH(Edges[[#This Row],[Vertex 2]],GroupVertices[Vertex],0)),1,1,"")</f>
        <v>1</v>
      </c>
      <c r="X309" s="48">
        <v>0</v>
      </c>
      <c r="Y309" s="49">
        <v>0</v>
      </c>
      <c r="Z309" s="48">
        <v>0</v>
      </c>
      <c r="AA309" s="49">
        <v>0</v>
      </c>
      <c r="AB309" s="48">
        <v>0</v>
      </c>
      <c r="AC309" s="49">
        <v>0</v>
      </c>
      <c r="AD309" s="48">
        <v>12</v>
      </c>
      <c r="AE309" s="49">
        <v>100</v>
      </c>
      <c r="AF309" s="48">
        <v>12</v>
      </c>
    </row>
    <row r="310" spans="1:32" ht="15">
      <c r="A310" s="65" t="s">
        <v>386</v>
      </c>
      <c r="B310" s="65" t="s">
        <v>517</v>
      </c>
      <c r="C310" s="66" t="s">
        <v>3374</v>
      </c>
      <c r="D310" s="67">
        <v>4.2727272727272725</v>
      </c>
      <c r="E310" s="68"/>
      <c r="F310" s="69">
        <v>42.72727272727273</v>
      </c>
      <c r="G310" s="66"/>
      <c r="H310" s="70"/>
      <c r="I310" s="71"/>
      <c r="J310" s="71"/>
      <c r="K310" s="34" t="s">
        <v>65</v>
      </c>
      <c r="L310" s="78">
        <v>310</v>
      </c>
      <c r="M310" s="78"/>
      <c r="N310" s="73"/>
      <c r="O310" s="80">
        <v>0</v>
      </c>
      <c r="P310" s="80">
        <v>0</v>
      </c>
      <c r="Q310" s="82">
        <v>41366.30590277778</v>
      </c>
      <c r="R310" s="80" t="s">
        <v>843</v>
      </c>
      <c r="S310" s="80">
        <v>0</v>
      </c>
      <c r="T310" s="80"/>
      <c r="U310">
        <v>3</v>
      </c>
      <c r="V310" s="79" t="str">
        <f>REPLACE(INDEX(GroupVertices[Group],MATCH(Edges[[#This Row],[Vertex 1]],GroupVertices[Vertex],0)),1,1,"")</f>
        <v>1</v>
      </c>
      <c r="W310" s="79" t="str">
        <f>REPLACE(INDEX(GroupVertices[Group],MATCH(Edges[[#This Row],[Vertex 2]],GroupVertices[Vertex],0)),1,1,"")</f>
        <v>1</v>
      </c>
      <c r="X310" s="48">
        <v>1</v>
      </c>
      <c r="Y310" s="49">
        <v>11.11111111111111</v>
      </c>
      <c r="Z310" s="48">
        <v>0</v>
      </c>
      <c r="AA310" s="49">
        <v>0</v>
      </c>
      <c r="AB310" s="48">
        <v>0</v>
      </c>
      <c r="AC310" s="49">
        <v>0</v>
      </c>
      <c r="AD310" s="48">
        <v>8</v>
      </c>
      <c r="AE310" s="49">
        <v>88.88888888888889</v>
      </c>
      <c r="AF310" s="48">
        <v>9</v>
      </c>
    </row>
    <row r="311" spans="1:32" ht="15">
      <c r="A311" s="65" t="s">
        <v>386</v>
      </c>
      <c r="B311" s="65" t="s">
        <v>517</v>
      </c>
      <c r="C311" s="66" t="s">
        <v>3374</v>
      </c>
      <c r="D311" s="67">
        <v>4.2727272727272725</v>
      </c>
      <c r="E311" s="68"/>
      <c r="F311" s="69">
        <v>42.72727272727273</v>
      </c>
      <c r="G311" s="66"/>
      <c r="H311" s="70"/>
      <c r="I311" s="71"/>
      <c r="J311" s="71"/>
      <c r="K311" s="34" t="s">
        <v>65</v>
      </c>
      <c r="L311" s="78">
        <v>311</v>
      </c>
      <c r="M311" s="78"/>
      <c r="N311" s="73"/>
      <c r="O311" s="80">
        <v>0</v>
      </c>
      <c r="P311" s="80">
        <v>0</v>
      </c>
      <c r="Q311" s="82">
        <v>41366.31458333333</v>
      </c>
      <c r="R311" s="80" t="s">
        <v>844</v>
      </c>
      <c r="S311" s="80">
        <v>0</v>
      </c>
      <c r="T311" s="80"/>
      <c r="U311">
        <v>3</v>
      </c>
      <c r="V311" s="79" t="str">
        <f>REPLACE(INDEX(GroupVertices[Group],MATCH(Edges[[#This Row],[Vertex 1]],GroupVertices[Vertex],0)),1,1,"")</f>
        <v>1</v>
      </c>
      <c r="W311" s="79" t="str">
        <f>REPLACE(INDEX(GroupVertices[Group],MATCH(Edges[[#This Row],[Vertex 2]],GroupVertices[Vertex],0)),1,1,"")</f>
        <v>1</v>
      </c>
      <c r="X311" s="48">
        <v>1</v>
      </c>
      <c r="Y311" s="49">
        <v>1.639344262295082</v>
      </c>
      <c r="Z311" s="48">
        <v>0</v>
      </c>
      <c r="AA311" s="49">
        <v>0</v>
      </c>
      <c r="AB311" s="48">
        <v>0</v>
      </c>
      <c r="AC311" s="49">
        <v>0</v>
      </c>
      <c r="AD311" s="48">
        <v>60</v>
      </c>
      <c r="AE311" s="49">
        <v>98.36065573770492</v>
      </c>
      <c r="AF311" s="48">
        <v>61</v>
      </c>
    </row>
    <row r="312" spans="1:32" ht="15">
      <c r="A312" s="65" t="s">
        <v>386</v>
      </c>
      <c r="B312" s="65" t="s">
        <v>517</v>
      </c>
      <c r="C312" s="66" t="s">
        <v>3374</v>
      </c>
      <c r="D312" s="67">
        <v>4.2727272727272725</v>
      </c>
      <c r="E312" s="68"/>
      <c r="F312" s="69">
        <v>42.72727272727273</v>
      </c>
      <c r="G312" s="66"/>
      <c r="H312" s="70"/>
      <c r="I312" s="71"/>
      <c r="J312" s="71"/>
      <c r="K312" s="34" t="s">
        <v>65</v>
      </c>
      <c r="L312" s="78">
        <v>312</v>
      </c>
      <c r="M312" s="78"/>
      <c r="N312" s="73"/>
      <c r="O312" s="80">
        <v>0</v>
      </c>
      <c r="P312" s="80">
        <v>0</v>
      </c>
      <c r="Q312" s="82">
        <v>41381.56700231481</v>
      </c>
      <c r="R312" s="80" t="s">
        <v>845</v>
      </c>
      <c r="S312" s="80">
        <v>0</v>
      </c>
      <c r="T312" s="80"/>
      <c r="U312">
        <v>3</v>
      </c>
      <c r="V312" s="79" t="str">
        <f>REPLACE(INDEX(GroupVertices[Group],MATCH(Edges[[#This Row],[Vertex 1]],GroupVertices[Vertex],0)),1,1,"")</f>
        <v>1</v>
      </c>
      <c r="W312" s="79" t="str">
        <f>REPLACE(INDEX(GroupVertices[Group],MATCH(Edges[[#This Row],[Vertex 2]],GroupVertices[Vertex],0)),1,1,"")</f>
        <v>1</v>
      </c>
      <c r="X312" s="48">
        <v>1</v>
      </c>
      <c r="Y312" s="49">
        <v>50</v>
      </c>
      <c r="Z312" s="48">
        <v>0</v>
      </c>
      <c r="AA312" s="49">
        <v>0</v>
      </c>
      <c r="AB312" s="48">
        <v>0</v>
      </c>
      <c r="AC312" s="49">
        <v>0</v>
      </c>
      <c r="AD312" s="48">
        <v>1</v>
      </c>
      <c r="AE312" s="49">
        <v>50</v>
      </c>
      <c r="AF312" s="48">
        <v>2</v>
      </c>
    </row>
    <row r="313" spans="1:32" ht="15">
      <c r="A313" s="65" t="s">
        <v>387</v>
      </c>
      <c r="B313" s="65" t="s">
        <v>517</v>
      </c>
      <c r="C313" s="66" t="s">
        <v>3375</v>
      </c>
      <c r="D313" s="67">
        <v>4.909090909090909</v>
      </c>
      <c r="E313" s="68"/>
      <c r="F313" s="69">
        <v>39.09090909090909</v>
      </c>
      <c r="G313" s="66"/>
      <c r="H313" s="70"/>
      <c r="I313" s="71"/>
      <c r="J313" s="71"/>
      <c r="K313" s="34" t="s">
        <v>65</v>
      </c>
      <c r="L313" s="78">
        <v>313</v>
      </c>
      <c r="M313" s="78"/>
      <c r="N313" s="73"/>
      <c r="O313" s="80">
        <v>0</v>
      </c>
      <c r="P313" s="80">
        <v>0</v>
      </c>
      <c r="Q313" s="82">
        <v>41380.65787037037</v>
      </c>
      <c r="R313" s="80">
        <v>0.625</v>
      </c>
      <c r="S313" s="80">
        <v>0</v>
      </c>
      <c r="T313" s="80"/>
      <c r="U313">
        <v>4</v>
      </c>
      <c r="V313" s="79" t="str">
        <f>REPLACE(INDEX(GroupVertices[Group],MATCH(Edges[[#This Row],[Vertex 1]],GroupVertices[Vertex],0)),1,1,"")</f>
        <v>1</v>
      </c>
      <c r="W313" s="79" t="str">
        <f>REPLACE(INDEX(GroupVertices[Group],MATCH(Edges[[#This Row],[Vertex 2]],GroupVertices[Vertex],0)),1,1,"")</f>
        <v>1</v>
      </c>
      <c r="X313" s="48">
        <v>0</v>
      </c>
      <c r="Y313" s="49">
        <v>0</v>
      </c>
      <c r="Z313" s="48">
        <v>0</v>
      </c>
      <c r="AA313" s="49">
        <v>0</v>
      </c>
      <c r="AB313" s="48">
        <v>0</v>
      </c>
      <c r="AC313" s="49">
        <v>0</v>
      </c>
      <c r="AD313" s="48">
        <v>2</v>
      </c>
      <c r="AE313" s="49">
        <v>100</v>
      </c>
      <c r="AF313" s="48">
        <v>2</v>
      </c>
    </row>
    <row r="314" spans="1:32" ht="15">
      <c r="A314" s="65" t="s">
        <v>387</v>
      </c>
      <c r="B314" s="65" t="s">
        <v>517</v>
      </c>
      <c r="C314" s="66" t="s">
        <v>3375</v>
      </c>
      <c r="D314" s="67">
        <v>4.909090909090909</v>
      </c>
      <c r="E314" s="68"/>
      <c r="F314" s="69">
        <v>39.09090909090909</v>
      </c>
      <c r="G314" s="66"/>
      <c r="H314" s="70"/>
      <c r="I314" s="71"/>
      <c r="J314" s="71"/>
      <c r="K314" s="34" t="s">
        <v>65</v>
      </c>
      <c r="L314" s="78">
        <v>314</v>
      </c>
      <c r="M314" s="78"/>
      <c r="N314" s="73"/>
      <c r="O314" s="80">
        <v>0</v>
      </c>
      <c r="P314" s="80">
        <v>0</v>
      </c>
      <c r="Q314" s="82">
        <v>41380.89165509259</v>
      </c>
      <c r="R314" s="80" t="s">
        <v>846</v>
      </c>
      <c r="S314" s="80">
        <v>0</v>
      </c>
      <c r="T314" s="80"/>
      <c r="U314">
        <v>4</v>
      </c>
      <c r="V314" s="79" t="str">
        <f>REPLACE(INDEX(GroupVertices[Group],MATCH(Edges[[#This Row],[Vertex 1]],GroupVertices[Vertex],0)),1,1,"")</f>
        <v>1</v>
      </c>
      <c r="W314" s="79" t="str">
        <f>REPLACE(INDEX(GroupVertices[Group],MATCH(Edges[[#This Row],[Vertex 2]],GroupVertices[Vertex],0)),1,1,"")</f>
        <v>1</v>
      </c>
      <c r="X314" s="48">
        <v>0</v>
      </c>
      <c r="Y314" s="49">
        <v>0</v>
      </c>
      <c r="Z314" s="48">
        <v>0</v>
      </c>
      <c r="AA314" s="49">
        <v>0</v>
      </c>
      <c r="AB314" s="48">
        <v>0</v>
      </c>
      <c r="AC314" s="49">
        <v>0</v>
      </c>
      <c r="AD314" s="48">
        <v>16</v>
      </c>
      <c r="AE314" s="49">
        <v>100</v>
      </c>
      <c r="AF314" s="48">
        <v>16</v>
      </c>
    </row>
    <row r="315" spans="1:32" ht="15">
      <c r="A315" s="65" t="s">
        <v>387</v>
      </c>
      <c r="B315" s="65" t="s">
        <v>517</v>
      </c>
      <c r="C315" s="66" t="s">
        <v>3375</v>
      </c>
      <c r="D315" s="67">
        <v>4.909090909090909</v>
      </c>
      <c r="E315" s="68"/>
      <c r="F315" s="69">
        <v>39.09090909090909</v>
      </c>
      <c r="G315" s="66"/>
      <c r="H315" s="70"/>
      <c r="I315" s="71"/>
      <c r="J315" s="71"/>
      <c r="K315" s="34" t="s">
        <v>65</v>
      </c>
      <c r="L315" s="78">
        <v>315</v>
      </c>
      <c r="M315" s="78"/>
      <c r="N315" s="73"/>
      <c r="O315" s="80">
        <v>0</v>
      </c>
      <c r="P315" s="80">
        <v>0</v>
      </c>
      <c r="Q315" s="82">
        <v>41380.89179398148</v>
      </c>
      <c r="R315" s="83" t="s">
        <v>847</v>
      </c>
      <c r="S315" s="80">
        <v>0</v>
      </c>
      <c r="T315" s="80"/>
      <c r="U315">
        <v>4</v>
      </c>
      <c r="V315" s="79" t="str">
        <f>REPLACE(INDEX(GroupVertices[Group],MATCH(Edges[[#This Row],[Vertex 1]],GroupVertices[Vertex],0)),1,1,"")</f>
        <v>1</v>
      </c>
      <c r="W315" s="79" t="str">
        <f>REPLACE(INDEX(GroupVertices[Group],MATCH(Edges[[#This Row],[Vertex 2]],GroupVertices[Vertex],0)),1,1,"")</f>
        <v>1</v>
      </c>
      <c r="X315" s="48">
        <v>0</v>
      </c>
      <c r="Y315" s="49">
        <v>0</v>
      </c>
      <c r="Z315" s="48">
        <v>0</v>
      </c>
      <c r="AA315" s="49">
        <v>0</v>
      </c>
      <c r="AB315" s="48">
        <v>0</v>
      </c>
      <c r="AC315" s="49">
        <v>0</v>
      </c>
      <c r="AD315" s="48">
        <v>2</v>
      </c>
      <c r="AE315" s="49">
        <v>100</v>
      </c>
      <c r="AF315" s="48">
        <v>2</v>
      </c>
    </row>
    <row r="316" spans="1:32" ht="15">
      <c r="A316" s="65" t="s">
        <v>387</v>
      </c>
      <c r="B316" s="65" t="s">
        <v>517</v>
      </c>
      <c r="C316" s="66" t="s">
        <v>3375</v>
      </c>
      <c r="D316" s="67">
        <v>4.909090909090909</v>
      </c>
      <c r="E316" s="68"/>
      <c r="F316" s="69">
        <v>39.09090909090909</v>
      </c>
      <c r="G316" s="66"/>
      <c r="H316" s="70"/>
      <c r="I316" s="71"/>
      <c r="J316" s="71"/>
      <c r="K316" s="34" t="s">
        <v>65</v>
      </c>
      <c r="L316" s="78">
        <v>316</v>
      </c>
      <c r="M316" s="78"/>
      <c r="N316" s="73"/>
      <c r="O316" s="80">
        <v>0</v>
      </c>
      <c r="P316" s="80">
        <v>0</v>
      </c>
      <c r="Q316" s="82">
        <v>41381.601122685184</v>
      </c>
      <c r="R316" s="83" t="s">
        <v>848</v>
      </c>
      <c r="S316" s="80">
        <v>0</v>
      </c>
      <c r="T316" s="80"/>
      <c r="U316">
        <v>4</v>
      </c>
      <c r="V316" s="79" t="str">
        <f>REPLACE(INDEX(GroupVertices[Group],MATCH(Edges[[#This Row],[Vertex 1]],GroupVertices[Vertex],0)),1,1,"")</f>
        <v>1</v>
      </c>
      <c r="W316" s="79" t="str">
        <f>REPLACE(INDEX(GroupVertices[Group],MATCH(Edges[[#This Row],[Vertex 2]],GroupVertices[Vertex],0)),1,1,"")</f>
        <v>1</v>
      </c>
      <c r="X316" s="48">
        <v>0</v>
      </c>
      <c r="Y316" s="49">
        <v>0</v>
      </c>
      <c r="Z316" s="48">
        <v>0</v>
      </c>
      <c r="AA316" s="49">
        <v>0</v>
      </c>
      <c r="AB316" s="48">
        <v>0</v>
      </c>
      <c r="AC316" s="49">
        <v>0</v>
      </c>
      <c r="AD316" s="48">
        <v>2</v>
      </c>
      <c r="AE316" s="49">
        <v>100</v>
      </c>
      <c r="AF316" s="48">
        <v>2</v>
      </c>
    </row>
    <row r="317" spans="1:32" ht="15">
      <c r="A317" s="65" t="s">
        <v>388</v>
      </c>
      <c r="B317" s="65" t="s">
        <v>517</v>
      </c>
      <c r="C317" s="66" t="s">
        <v>3373</v>
      </c>
      <c r="D317" s="67">
        <v>3.6363636363636362</v>
      </c>
      <c r="E317" s="68"/>
      <c r="F317" s="69">
        <v>46.36363636363637</v>
      </c>
      <c r="G317" s="66"/>
      <c r="H317" s="70"/>
      <c r="I317" s="71"/>
      <c r="J317" s="71"/>
      <c r="K317" s="34" t="s">
        <v>65</v>
      </c>
      <c r="L317" s="78">
        <v>317</v>
      </c>
      <c r="M317" s="78"/>
      <c r="N317" s="73"/>
      <c r="O317" s="80">
        <v>0</v>
      </c>
      <c r="P317" s="80">
        <v>0</v>
      </c>
      <c r="Q317" s="82">
        <v>41386.08899305556</v>
      </c>
      <c r="R317" s="80" t="s">
        <v>849</v>
      </c>
      <c r="S317" s="80">
        <v>0</v>
      </c>
      <c r="T317" s="80"/>
      <c r="U317">
        <v>2</v>
      </c>
      <c r="V317" s="79" t="str">
        <f>REPLACE(INDEX(GroupVertices[Group],MATCH(Edges[[#This Row],[Vertex 1]],GroupVertices[Vertex],0)),1,1,"")</f>
        <v>1</v>
      </c>
      <c r="W317" s="79" t="str">
        <f>REPLACE(INDEX(GroupVertices[Group],MATCH(Edges[[#This Row],[Vertex 2]],GroupVertices[Vertex],0)),1,1,"")</f>
        <v>1</v>
      </c>
      <c r="X317" s="48">
        <v>0</v>
      </c>
      <c r="Y317" s="49">
        <v>0</v>
      </c>
      <c r="Z317" s="48">
        <v>0</v>
      </c>
      <c r="AA317" s="49">
        <v>0</v>
      </c>
      <c r="AB317" s="48">
        <v>0</v>
      </c>
      <c r="AC317" s="49">
        <v>0</v>
      </c>
      <c r="AD317" s="48">
        <v>7</v>
      </c>
      <c r="AE317" s="49">
        <v>100</v>
      </c>
      <c r="AF317" s="48">
        <v>7</v>
      </c>
    </row>
    <row r="318" spans="1:32" ht="15">
      <c r="A318" s="65" t="s">
        <v>388</v>
      </c>
      <c r="B318" s="65" t="s">
        <v>517</v>
      </c>
      <c r="C318" s="66" t="s">
        <v>3373</v>
      </c>
      <c r="D318" s="67">
        <v>3.6363636363636362</v>
      </c>
      <c r="E318" s="68"/>
      <c r="F318" s="69">
        <v>46.36363636363637</v>
      </c>
      <c r="G318" s="66"/>
      <c r="H318" s="70"/>
      <c r="I318" s="71"/>
      <c r="J318" s="71"/>
      <c r="K318" s="34" t="s">
        <v>65</v>
      </c>
      <c r="L318" s="78">
        <v>318</v>
      </c>
      <c r="M318" s="78"/>
      <c r="N318" s="73"/>
      <c r="O318" s="80">
        <v>0</v>
      </c>
      <c r="P318" s="80">
        <v>0</v>
      </c>
      <c r="Q318" s="82">
        <v>41386.1141087963</v>
      </c>
      <c r="R318" s="80" t="s">
        <v>850</v>
      </c>
      <c r="S318" s="80">
        <v>0</v>
      </c>
      <c r="T318" s="80"/>
      <c r="U318">
        <v>2</v>
      </c>
      <c r="V318" s="79" t="str">
        <f>REPLACE(INDEX(GroupVertices[Group],MATCH(Edges[[#This Row],[Vertex 1]],GroupVertices[Vertex],0)),1,1,"")</f>
        <v>1</v>
      </c>
      <c r="W318" s="79" t="str">
        <f>REPLACE(INDEX(GroupVertices[Group],MATCH(Edges[[#This Row],[Vertex 2]],GroupVertices[Vertex],0)),1,1,"")</f>
        <v>1</v>
      </c>
      <c r="X318" s="48">
        <v>0</v>
      </c>
      <c r="Y318" s="49">
        <v>0</v>
      </c>
      <c r="Z318" s="48">
        <v>2</v>
      </c>
      <c r="AA318" s="49">
        <v>33.333333333333336</v>
      </c>
      <c r="AB318" s="48">
        <v>0</v>
      </c>
      <c r="AC318" s="49">
        <v>0</v>
      </c>
      <c r="AD318" s="48">
        <v>4</v>
      </c>
      <c r="AE318" s="49">
        <v>66.66666666666667</v>
      </c>
      <c r="AF318" s="48">
        <v>6</v>
      </c>
    </row>
    <row r="319" spans="1:32" ht="15">
      <c r="A319" s="65" t="s">
        <v>389</v>
      </c>
      <c r="B319" s="65" t="s">
        <v>517</v>
      </c>
      <c r="C319" s="66" t="s">
        <v>3372</v>
      </c>
      <c r="D319" s="67">
        <v>3</v>
      </c>
      <c r="E319" s="68"/>
      <c r="F319" s="69">
        <v>50</v>
      </c>
      <c r="G319" s="66"/>
      <c r="H319" s="70"/>
      <c r="I319" s="71"/>
      <c r="J319" s="71"/>
      <c r="K319" s="34" t="s">
        <v>65</v>
      </c>
      <c r="L319" s="78">
        <v>319</v>
      </c>
      <c r="M319" s="78"/>
      <c r="N319" s="73"/>
      <c r="O319" s="80">
        <v>0</v>
      </c>
      <c r="P319" s="80">
        <v>0</v>
      </c>
      <c r="Q319" s="82">
        <v>41392.45172453704</v>
      </c>
      <c r="R319" s="80" t="s">
        <v>851</v>
      </c>
      <c r="S319" s="80">
        <v>0</v>
      </c>
      <c r="T319" s="80"/>
      <c r="U319">
        <v>1</v>
      </c>
      <c r="V319" s="79" t="str">
        <f>REPLACE(INDEX(GroupVertices[Group],MATCH(Edges[[#This Row],[Vertex 1]],GroupVertices[Vertex],0)),1,1,"")</f>
        <v>1</v>
      </c>
      <c r="W319" s="79" t="str">
        <f>REPLACE(INDEX(GroupVertices[Group],MATCH(Edges[[#This Row],[Vertex 2]],GroupVertices[Vertex],0)),1,1,"")</f>
        <v>1</v>
      </c>
      <c r="X319" s="48">
        <v>0</v>
      </c>
      <c r="Y319" s="49">
        <v>0</v>
      </c>
      <c r="Z319" s="48">
        <v>0</v>
      </c>
      <c r="AA319" s="49">
        <v>0</v>
      </c>
      <c r="AB319" s="48">
        <v>0</v>
      </c>
      <c r="AC319" s="49">
        <v>0</v>
      </c>
      <c r="AD319" s="48">
        <v>5</v>
      </c>
      <c r="AE319" s="49">
        <v>100</v>
      </c>
      <c r="AF319" s="48">
        <v>5</v>
      </c>
    </row>
    <row r="320" spans="1:32" ht="15">
      <c r="A320" s="65" t="s">
        <v>390</v>
      </c>
      <c r="B320" s="65" t="s">
        <v>517</v>
      </c>
      <c r="C320" s="66" t="s">
        <v>3372</v>
      </c>
      <c r="D320" s="67">
        <v>3</v>
      </c>
      <c r="E320" s="68"/>
      <c r="F320" s="69">
        <v>50</v>
      </c>
      <c r="G320" s="66"/>
      <c r="H320" s="70"/>
      <c r="I320" s="71"/>
      <c r="J320" s="71"/>
      <c r="K320" s="34" t="s">
        <v>65</v>
      </c>
      <c r="L320" s="78">
        <v>320</v>
      </c>
      <c r="M320" s="78"/>
      <c r="N320" s="73"/>
      <c r="O320" s="80">
        <v>0</v>
      </c>
      <c r="P320" s="80">
        <v>0</v>
      </c>
      <c r="Q320" s="82">
        <v>41393.74246527778</v>
      </c>
      <c r="R320" s="80" t="s">
        <v>852</v>
      </c>
      <c r="S320" s="80">
        <v>0</v>
      </c>
      <c r="T320" s="80"/>
      <c r="U320">
        <v>1</v>
      </c>
      <c r="V320" s="79" t="str">
        <f>REPLACE(INDEX(GroupVertices[Group],MATCH(Edges[[#This Row],[Vertex 1]],GroupVertices[Vertex],0)),1,1,"")</f>
        <v>1</v>
      </c>
      <c r="W320" s="79" t="str">
        <f>REPLACE(INDEX(GroupVertices[Group],MATCH(Edges[[#This Row],[Vertex 2]],GroupVertices[Vertex],0)),1,1,"")</f>
        <v>1</v>
      </c>
      <c r="X320" s="48">
        <v>0</v>
      </c>
      <c r="Y320" s="49">
        <v>0</v>
      </c>
      <c r="Z320" s="48">
        <v>1</v>
      </c>
      <c r="AA320" s="49">
        <v>20</v>
      </c>
      <c r="AB320" s="48">
        <v>0</v>
      </c>
      <c r="AC320" s="49">
        <v>0</v>
      </c>
      <c r="AD320" s="48">
        <v>4</v>
      </c>
      <c r="AE320" s="49">
        <v>80</v>
      </c>
      <c r="AF320" s="48">
        <v>5</v>
      </c>
    </row>
    <row r="321" spans="1:32" ht="15">
      <c r="A321" s="65" t="s">
        <v>391</v>
      </c>
      <c r="B321" s="65" t="s">
        <v>517</v>
      </c>
      <c r="C321" s="66" t="s">
        <v>3372</v>
      </c>
      <c r="D321" s="67">
        <v>3</v>
      </c>
      <c r="E321" s="68"/>
      <c r="F321" s="69">
        <v>50</v>
      </c>
      <c r="G321" s="66"/>
      <c r="H321" s="70"/>
      <c r="I321" s="71"/>
      <c r="J321" s="71"/>
      <c r="K321" s="34" t="s">
        <v>65</v>
      </c>
      <c r="L321" s="78">
        <v>321</v>
      </c>
      <c r="M321" s="78"/>
      <c r="N321" s="73"/>
      <c r="O321" s="80">
        <v>0</v>
      </c>
      <c r="P321" s="80">
        <v>0</v>
      </c>
      <c r="Q321" s="82">
        <v>41402.96431712963</v>
      </c>
      <c r="R321" s="80" t="s">
        <v>853</v>
      </c>
      <c r="S321" s="80">
        <v>0</v>
      </c>
      <c r="T321" s="80"/>
      <c r="U321">
        <v>1</v>
      </c>
      <c r="V321" s="79" t="str">
        <f>REPLACE(INDEX(GroupVertices[Group],MATCH(Edges[[#This Row],[Vertex 1]],GroupVertices[Vertex],0)),1,1,"")</f>
        <v>1</v>
      </c>
      <c r="W321" s="79" t="str">
        <f>REPLACE(INDEX(GroupVertices[Group],MATCH(Edges[[#This Row],[Vertex 2]],GroupVertices[Vertex],0)),1,1,"")</f>
        <v>1</v>
      </c>
      <c r="X321" s="48">
        <v>0</v>
      </c>
      <c r="Y321" s="49">
        <v>0</v>
      </c>
      <c r="Z321" s="48">
        <v>1</v>
      </c>
      <c r="AA321" s="49">
        <v>10</v>
      </c>
      <c r="AB321" s="48">
        <v>0</v>
      </c>
      <c r="AC321" s="49">
        <v>0</v>
      </c>
      <c r="AD321" s="48">
        <v>9</v>
      </c>
      <c r="AE321" s="49">
        <v>90</v>
      </c>
      <c r="AF321" s="48">
        <v>10</v>
      </c>
    </row>
    <row r="322" spans="1:32" ht="15">
      <c r="A322" s="65" t="s">
        <v>392</v>
      </c>
      <c r="B322" s="65" t="s">
        <v>517</v>
      </c>
      <c r="C322" s="66" t="s">
        <v>3373</v>
      </c>
      <c r="D322" s="67">
        <v>3.6363636363636362</v>
      </c>
      <c r="E322" s="68"/>
      <c r="F322" s="69">
        <v>46.36363636363637</v>
      </c>
      <c r="G322" s="66"/>
      <c r="H322" s="70"/>
      <c r="I322" s="71"/>
      <c r="J322" s="71"/>
      <c r="K322" s="34" t="s">
        <v>65</v>
      </c>
      <c r="L322" s="78">
        <v>322</v>
      </c>
      <c r="M322" s="78"/>
      <c r="N322" s="73"/>
      <c r="O322" s="80">
        <v>0</v>
      </c>
      <c r="P322" s="80">
        <v>0</v>
      </c>
      <c r="Q322" s="82">
        <v>41392.48633101852</v>
      </c>
      <c r="R322" s="80" t="s">
        <v>854</v>
      </c>
      <c r="S322" s="80">
        <v>0</v>
      </c>
      <c r="T322" s="80"/>
      <c r="U322">
        <v>2</v>
      </c>
      <c r="V322" s="79" t="str">
        <f>REPLACE(INDEX(GroupVertices[Group],MATCH(Edges[[#This Row],[Vertex 1]],GroupVertices[Vertex],0)),1,1,"")</f>
        <v>1</v>
      </c>
      <c r="W322" s="79" t="str">
        <f>REPLACE(INDEX(GroupVertices[Group],MATCH(Edges[[#This Row],[Vertex 2]],GroupVertices[Vertex],0)),1,1,"")</f>
        <v>1</v>
      </c>
      <c r="X322" s="48">
        <v>1</v>
      </c>
      <c r="Y322" s="49">
        <v>1.1627906976744187</v>
      </c>
      <c r="Z322" s="48">
        <v>9</v>
      </c>
      <c r="AA322" s="49">
        <v>10.465116279069768</v>
      </c>
      <c r="AB322" s="48">
        <v>0</v>
      </c>
      <c r="AC322" s="49">
        <v>0</v>
      </c>
      <c r="AD322" s="48">
        <v>76</v>
      </c>
      <c r="AE322" s="49">
        <v>88.37209302325581</v>
      </c>
      <c r="AF322" s="48">
        <v>86</v>
      </c>
    </row>
    <row r="323" spans="1:32" ht="15">
      <c r="A323" s="65" t="s">
        <v>392</v>
      </c>
      <c r="B323" s="65" t="s">
        <v>517</v>
      </c>
      <c r="C323" s="66" t="s">
        <v>3373</v>
      </c>
      <c r="D323" s="67">
        <v>3.6363636363636362</v>
      </c>
      <c r="E323" s="68"/>
      <c r="F323" s="69">
        <v>46.36363636363637</v>
      </c>
      <c r="G323" s="66"/>
      <c r="H323" s="70"/>
      <c r="I323" s="71"/>
      <c r="J323" s="71"/>
      <c r="K323" s="34" t="s">
        <v>65</v>
      </c>
      <c r="L323" s="78">
        <v>323</v>
      </c>
      <c r="M323" s="78"/>
      <c r="N323" s="73"/>
      <c r="O323" s="80">
        <v>0</v>
      </c>
      <c r="P323" s="80">
        <v>0</v>
      </c>
      <c r="Q323" s="82">
        <v>41409.1353125</v>
      </c>
      <c r="R323" s="80" t="s">
        <v>855</v>
      </c>
      <c r="S323" s="80">
        <v>0</v>
      </c>
      <c r="T323" s="80"/>
      <c r="U323">
        <v>2</v>
      </c>
      <c r="V323" s="79" t="str">
        <f>REPLACE(INDEX(GroupVertices[Group],MATCH(Edges[[#This Row],[Vertex 1]],GroupVertices[Vertex],0)),1,1,"")</f>
        <v>1</v>
      </c>
      <c r="W323" s="79" t="str">
        <f>REPLACE(INDEX(GroupVertices[Group],MATCH(Edges[[#This Row],[Vertex 2]],GroupVertices[Vertex],0)),1,1,"")</f>
        <v>1</v>
      </c>
      <c r="X323" s="48">
        <v>0</v>
      </c>
      <c r="Y323" s="49">
        <v>0</v>
      </c>
      <c r="Z323" s="48">
        <v>1</v>
      </c>
      <c r="AA323" s="49">
        <v>6.25</v>
      </c>
      <c r="AB323" s="48">
        <v>0</v>
      </c>
      <c r="AC323" s="49">
        <v>0</v>
      </c>
      <c r="AD323" s="48">
        <v>15</v>
      </c>
      <c r="AE323" s="49">
        <v>93.75</v>
      </c>
      <c r="AF323" s="48">
        <v>16</v>
      </c>
    </row>
    <row r="324" spans="1:32" ht="15">
      <c r="A324" s="65" t="s">
        <v>393</v>
      </c>
      <c r="B324" s="65" t="s">
        <v>517</v>
      </c>
      <c r="C324" s="66" t="s">
        <v>3372</v>
      </c>
      <c r="D324" s="67">
        <v>3</v>
      </c>
      <c r="E324" s="68"/>
      <c r="F324" s="69">
        <v>50</v>
      </c>
      <c r="G324" s="66"/>
      <c r="H324" s="70"/>
      <c r="I324" s="71"/>
      <c r="J324" s="71"/>
      <c r="K324" s="34" t="s">
        <v>65</v>
      </c>
      <c r="L324" s="78">
        <v>324</v>
      </c>
      <c r="M324" s="78"/>
      <c r="N324" s="73"/>
      <c r="O324" s="80">
        <v>0</v>
      </c>
      <c r="P324" s="80">
        <v>0</v>
      </c>
      <c r="Q324" s="82">
        <v>41413.69006944444</v>
      </c>
      <c r="R324" s="80" t="s">
        <v>856</v>
      </c>
      <c r="S324" s="80">
        <v>0</v>
      </c>
      <c r="T324" s="80"/>
      <c r="U324">
        <v>1</v>
      </c>
      <c r="V324" s="79" t="str">
        <f>REPLACE(INDEX(GroupVertices[Group],MATCH(Edges[[#This Row],[Vertex 1]],GroupVertices[Vertex],0)),1,1,"")</f>
        <v>1</v>
      </c>
      <c r="W324" s="79" t="str">
        <f>REPLACE(INDEX(GroupVertices[Group],MATCH(Edges[[#This Row],[Vertex 2]],GroupVertices[Vertex],0)),1,1,"")</f>
        <v>1</v>
      </c>
      <c r="X324" s="48">
        <v>3</v>
      </c>
      <c r="Y324" s="49">
        <v>3.5294117647058822</v>
      </c>
      <c r="Z324" s="48">
        <v>0</v>
      </c>
      <c r="AA324" s="49">
        <v>0</v>
      </c>
      <c r="AB324" s="48">
        <v>0</v>
      </c>
      <c r="AC324" s="49">
        <v>0</v>
      </c>
      <c r="AD324" s="48">
        <v>82</v>
      </c>
      <c r="AE324" s="49">
        <v>96.47058823529412</v>
      </c>
      <c r="AF324" s="48">
        <v>85</v>
      </c>
    </row>
    <row r="325" spans="1:32" ht="15">
      <c r="A325" s="65" t="s">
        <v>394</v>
      </c>
      <c r="B325" s="65" t="s">
        <v>517</v>
      </c>
      <c r="C325" s="66" t="s">
        <v>3372</v>
      </c>
      <c r="D325" s="67">
        <v>3</v>
      </c>
      <c r="E325" s="68"/>
      <c r="F325" s="69">
        <v>50</v>
      </c>
      <c r="G325" s="66"/>
      <c r="H325" s="70"/>
      <c r="I325" s="71"/>
      <c r="J325" s="71"/>
      <c r="K325" s="34" t="s">
        <v>65</v>
      </c>
      <c r="L325" s="78">
        <v>325</v>
      </c>
      <c r="M325" s="78"/>
      <c r="N325" s="73"/>
      <c r="O325" s="80">
        <v>0</v>
      </c>
      <c r="P325" s="80">
        <v>0</v>
      </c>
      <c r="Q325" s="82">
        <v>41419.40304398148</v>
      </c>
      <c r="R325" s="80" t="s">
        <v>857</v>
      </c>
      <c r="S325" s="80">
        <v>0</v>
      </c>
      <c r="T325" s="80"/>
      <c r="U325">
        <v>1</v>
      </c>
      <c r="V325" s="79" t="str">
        <f>REPLACE(INDEX(GroupVertices[Group],MATCH(Edges[[#This Row],[Vertex 1]],GroupVertices[Vertex],0)),1,1,"")</f>
        <v>1</v>
      </c>
      <c r="W325" s="79" t="str">
        <f>REPLACE(INDEX(GroupVertices[Group],MATCH(Edges[[#This Row],[Vertex 2]],GroupVertices[Vertex],0)),1,1,"")</f>
        <v>1</v>
      </c>
      <c r="X325" s="48">
        <v>0</v>
      </c>
      <c r="Y325" s="49">
        <v>0</v>
      </c>
      <c r="Z325" s="48">
        <v>0</v>
      </c>
      <c r="AA325" s="49">
        <v>0</v>
      </c>
      <c r="AB325" s="48">
        <v>0</v>
      </c>
      <c r="AC325" s="49">
        <v>0</v>
      </c>
      <c r="AD325" s="48">
        <v>26</v>
      </c>
      <c r="AE325" s="49">
        <v>100</v>
      </c>
      <c r="AF325" s="48">
        <v>26</v>
      </c>
    </row>
    <row r="326" spans="1:32" ht="15">
      <c r="A326" s="65" t="s">
        <v>395</v>
      </c>
      <c r="B326" s="65" t="s">
        <v>517</v>
      </c>
      <c r="C326" s="66" t="s">
        <v>3372</v>
      </c>
      <c r="D326" s="67">
        <v>3</v>
      </c>
      <c r="E326" s="68"/>
      <c r="F326" s="69">
        <v>50</v>
      </c>
      <c r="G326" s="66"/>
      <c r="H326" s="70"/>
      <c r="I326" s="71"/>
      <c r="J326" s="71"/>
      <c r="K326" s="34" t="s">
        <v>65</v>
      </c>
      <c r="L326" s="78">
        <v>326</v>
      </c>
      <c r="M326" s="78"/>
      <c r="N326" s="73"/>
      <c r="O326" s="80">
        <v>0</v>
      </c>
      <c r="P326" s="80">
        <v>0</v>
      </c>
      <c r="Q326" s="82">
        <v>41419.639861111114</v>
      </c>
      <c r="R326" s="80" t="s">
        <v>858</v>
      </c>
      <c r="S326" s="80">
        <v>0</v>
      </c>
      <c r="T326" s="80"/>
      <c r="U326">
        <v>1</v>
      </c>
      <c r="V326" s="79" t="str">
        <f>REPLACE(INDEX(GroupVertices[Group],MATCH(Edges[[#This Row],[Vertex 1]],GroupVertices[Vertex],0)),1,1,"")</f>
        <v>1</v>
      </c>
      <c r="W326" s="79" t="str">
        <f>REPLACE(INDEX(GroupVertices[Group],MATCH(Edges[[#This Row],[Vertex 2]],GroupVertices[Vertex],0)),1,1,"")</f>
        <v>1</v>
      </c>
      <c r="X326" s="48">
        <v>1</v>
      </c>
      <c r="Y326" s="49">
        <v>1.25</v>
      </c>
      <c r="Z326" s="48">
        <v>6</v>
      </c>
      <c r="AA326" s="49">
        <v>7.5</v>
      </c>
      <c r="AB326" s="48">
        <v>0</v>
      </c>
      <c r="AC326" s="49">
        <v>0</v>
      </c>
      <c r="AD326" s="48">
        <v>73</v>
      </c>
      <c r="AE326" s="49">
        <v>91.25</v>
      </c>
      <c r="AF326" s="48">
        <v>80</v>
      </c>
    </row>
    <row r="327" spans="1:32" ht="15">
      <c r="A327" s="65" t="s">
        <v>396</v>
      </c>
      <c r="B327" s="65" t="s">
        <v>517</v>
      </c>
      <c r="C327" s="66" t="s">
        <v>3372</v>
      </c>
      <c r="D327" s="67">
        <v>3</v>
      </c>
      <c r="E327" s="68"/>
      <c r="F327" s="69">
        <v>50</v>
      </c>
      <c r="G327" s="66"/>
      <c r="H327" s="70"/>
      <c r="I327" s="71"/>
      <c r="J327" s="71"/>
      <c r="K327" s="34" t="s">
        <v>65</v>
      </c>
      <c r="L327" s="78">
        <v>327</v>
      </c>
      <c r="M327" s="78"/>
      <c r="N327" s="73"/>
      <c r="O327" s="80">
        <v>0</v>
      </c>
      <c r="P327" s="80">
        <v>0</v>
      </c>
      <c r="Q327" s="82">
        <v>41425.727789351855</v>
      </c>
      <c r="R327" s="80" t="s">
        <v>859</v>
      </c>
      <c r="S327" s="80">
        <v>0</v>
      </c>
      <c r="T327" s="80"/>
      <c r="U327">
        <v>1</v>
      </c>
      <c r="V327" s="79" t="str">
        <f>REPLACE(INDEX(GroupVertices[Group],MATCH(Edges[[#This Row],[Vertex 1]],GroupVertices[Vertex],0)),1,1,"")</f>
        <v>1</v>
      </c>
      <c r="W327" s="79" t="str">
        <f>REPLACE(INDEX(GroupVertices[Group],MATCH(Edges[[#This Row],[Vertex 2]],GroupVertices[Vertex],0)),1,1,"")</f>
        <v>1</v>
      </c>
      <c r="X327" s="48">
        <v>0</v>
      </c>
      <c r="Y327" s="49">
        <v>0</v>
      </c>
      <c r="Z327" s="48">
        <v>1</v>
      </c>
      <c r="AA327" s="49">
        <v>7.6923076923076925</v>
      </c>
      <c r="AB327" s="48">
        <v>0</v>
      </c>
      <c r="AC327" s="49">
        <v>0</v>
      </c>
      <c r="AD327" s="48">
        <v>12</v>
      </c>
      <c r="AE327" s="49">
        <v>92.3076923076923</v>
      </c>
      <c r="AF327" s="48">
        <v>13</v>
      </c>
    </row>
    <row r="328" spans="1:32" ht="15">
      <c r="A328" s="65" t="s">
        <v>397</v>
      </c>
      <c r="B328" s="65" t="s">
        <v>517</v>
      </c>
      <c r="C328" s="66" t="s">
        <v>3372</v>
      </c>
      <c r="D328" s="67">
        <v>3</v>
      </c>
      <c r="E328" s="68"/>
      <c r="F328" s="69">
        <v>50</v>
      </c>
      <c r="G328" s="66"/>
      <c r="H328" s="70"/>
      <c r="I328" s="71"/>
      <c r="J328" s="71"/>
      <c r="K328" s="34" t="s">
        <v>65</v>
      </c>
      <c r="L328" s="78">
        <v>328</v>
      </c>
      <c r="M328" s="78"/>
      <c r="N328" s="73"/>
      <c r="O328" s="80">
        <v>0</v>
      </c>
      <c r="P328" s="80">
        <v>0</v>
      </c>
      <c r="Q328" s="82">
        <v>41443.08684027778</v>
      </c>
      <c r="R328" s="80" t="s">
        <v>860</v>
      </c>
      <c r="S328" s="80">
        <v>0</v>
      </c>
      <c r="T328" s="80"/>
      <c r="U328">
        <v>1</v>
      </c>
      <c r="V328" s="79" t="str">
        <f>REPLACE(INDEX(GroupVertices[Group],MATCH(Edges[[#This Row],[Vertex 1]],GroupVertices[Vertex],0)),1,1,"")</f>
        <v>1</v>
      </c>
      <c r="W328" s="79" t="str">
        <f>REPLACE(INDEX(GroupVertices[Group],MATCH(Edges[[#This Row],[Vertex 2]],GroupVertices[Vertex],0)),1,1,"")</f>
        <v>1</v>
      </c>
      <c r="X328" s="48">
        <v>6</v>
      </c>
      <c r="Y328" s="49">
        <v>7.792207792207792</v>
      </c>
      <c r="Z328" s="48">
        <v>4</v>
      </c>
      <c r="AA328" s="49">
        <v>5.194805194805195</v>
      </c>
      <c r="AB328" s="48">
        <v>0</v>
      </c>
      <c r="AC328" s="49">
        <v>0</v>
      </c>
      <c r="AD328" s="48">
        <v>67</v>
      </c>
      <c r="AE328" s="49">
        <v>87.01298701298701</v>
      </c>
      <c r="AF328" s="48">
        <v>77</v>
      </c>
    </row>
    <row r="329" spans="1:32" ht="15">
      <c r="A329" s="65" t="s">
        <v>398</v>
      </c>
      <c r="B329" s="65" t="s">
        <v>517</v>
      </c>
      <c r="C329" s="66" t="s">
        <v>3372</v>
      </c>
      <c r="D329" s="67">
        <v>3</v>
      </c>
      <c r="E329" s="68"/>
      <c r="F329" s="69">
        <v>50</v>
      </c>
      <c r="G329" s="66"/>
      <c r="H329" s="70"/>
      <c r="I329" s="71"/>
      <c r="J329" s="71"/>
      <c r="K329" s="34" t="s">
        <v>65</v>
      </c>
      <c r="L329" s="78">
        <v>329</v>
      </c>
      <c r="M329" s="78"/>
      <c r="N329" s="73"/>
      <c r="O329" s="80">
        <v>0</v>
      </c>
      <c r="P329" s="80">
        <v>0</v>
      </c>
      <c r="Q329" s="82">
        <v>41443.68331018519</v>
      </c>
      <c r="R329" s="80" t="s">
        <v>861</v>
      </c>
      <c r="S329" s="80">
        <v>0</v>
      </c>
      <c r="T329" s="80"/>
      <c r="U329">
        <v>1</v>
      </c>
      <c r="V329" s="79" t="str">
        <f>REPLACE(INDEX(GroupVertices[Group],MATCH(Edges[[#This Row],[Vertex 1]],GroupVertices[Vertex],0)),1,1,"")</f>
        <v>1</v>
      </c>
      <c r="W329" s="79" t="str">
        <f>REPLACE(INDEX(GroupVertices[Group],MATCH(Edges[[#This Row],[Vertex 2]],GroupVertices[Vertex],0)),1,1,"")</f>
        <v>1</v>
      </c>
      <c r="X329" s="48">
        <v>1</v>
      </c>
      <c r="Y329" s="49">
        <v>6.666666666666667</v>
      </c>
      <c r="Z329" s="48">
        <v>0</v>
      </c>
      <c r="AA329" s="49">
        <v>0</v>
      </c>
      <c r="AB329" s="48">
        <v>0</v>
      </c>
      <c r="AC329" s="49">
        <v>0</v>
      </c>
      <c r="AD329" s="48">
        <v>14</v>
      </c>
      <c r="AE329" s="49">
        <v>93.33333333333333</v>
      </c>
      <c r="AF329" s="48">
        <v>15</v>
      </c>
    </row>
    <row r="330" spans="1:32" ht="15">
      <c r="A330" s="65" t="s">
        <v>399</v>
      </c>
      <c r="B330" s="65" t="s">
        <v>517</v>
      </c>
      <c r="C330" s="66" t="s">
        <v>3372</v>
      </c>
      <c r="D330" s="67">
        <v>3</v>
      </c>
      <c r="E330" s="68"/>
      <c r="F330" s="69">
        <v>50</v>
      </c>
      <c r="G330" s="66"/>
      <c r="H330" s="70"/>
      <c r="I330" s="71"/>
      <c r="J330" s="71"/>
      <c r="K330" s="34" t="s">
        <v>65</v>
      </c>
      <c r="L330" s="78">
        <v>330</v>
      </c>
      <c r="M330" s="78"/>
      <c r="N330" s="73"/>
      <c r="O330" s="80">
        <v>0</v>
      </c>
      <c r="P330" s="80">
        <v>0</v>
      </c>
      <c r="Q330" s="82">
        <v>41446.92700231481</v>
      </c>
      <c r="R330" s="80" t="s">
        <v>862</v>
      </c>
      <c r="S330" s="80">
        <v>0</v>
      </c>
      <c r="T330" s="80"/>
      <c r="U330">
        <v>1</v>
      </c>
      <c r="V330" s="79" t="str">
        <f>REPLACE(INDEX(GroupVertices[Group],MATCH(Edges[[#This Row],[Vertex 1]],GroupVertices[Vertex],0)),1,1,"")</f>
        <v>1</v>
      </c>
      <c r="W330" s="79" t="str">
        <f>REPLACE(INDEX(GroupVertices[Group],MATCH(Edges[[#This Row],[Vertex 2]],GroupVertices[Vertex],0)),1,1,"")</f>
        <v>1</v>
      </c>
      <c r="X330" s="48">
        <v>1</v>
      </c>
      <c r="Y330" s="49">
        <v>4.761904761904762</v>
      </c>
      <c r="Z330" s="48">
        <v>0</v>
      </c>
      <c r="AA330" s="49">
        <v>0</v>
      </c>
      <c r="AB330" s="48">
        <v>0</v>
      </c>
      <c r="AC330" s="49">
        <v>0</v>
      </c>
      <c r="AD330" s="48">
        <v>20</v>
      </c>
      <c r="AE330" s="49">
        <v>95.23809523809524</v>
      </c>
      <c r="AF330" s="48">
        <v>21</v>
      </c>
    </row>
    <row r="331" spans="1:32" ht="15">
      <c r="A331" s="65" t="s">
        <v>400</v>
      </c>
      <c r="B331" s="65" t="s">
        <v>517</v>
      </c>
      <c r="C331" s="66" t="s">
        <v>3372</v>
      </c>
      <c r="D331" s="67">
        <v>3</v>
      </c>
      <c r="E331" s="68"/>
      <c r="F331" s="69">
        <v>50</v>
      </c>
      <c r="G331" s="66"/>
      <c r="H331" s="70"/>
      <c r="I331" s="71"/>
      <c r="J331" s="71"/>
      <c r="K331" s="34" t="s">
        <v>65</v>
      </c>
      <c r="L331" s="78">
        <v>331</v>
      </c>
      <c r="M331" s="78"/>
      <c r="N331" s="73"/>
      <c r="O331" s="80">
        <v>0</v>
      </c>
      <c r="P331" s="80">
        <v>0</v>
      </c>
      <c r="Q331" s="82">
        <v>41450.24826388889</v>
      </c>
      <c r="R331" s="80" t="s">
        <v>863</v>
      </c>
      <c r="S331" s="80">
        <v>0</v>
      </c>
      <c r="T331" s="80"/>
      <c r="U331">
        <v>1</v>
      </c>
      <c r="V331" s="79" t="str">
        <f>REPLACE(INDEX(GroupVertices[Group],MATCH(Edges[[#This Row],[Vertex 1]],GroupVertices[Vertex],0)),1,1,"")</f>
        <v>1</v>
      </c>
      <c r="W331" s="79" t="str">
        <f>REPLACE(INDEX(GroupVertices[Group],MATCH(Edges[[#This Row],[Vertex 2]],GroupVertices[Vertex],0)),1,1,"")</f>
        <v>1</v>
      </c>
      <c r="X331" s="48">
        <v>0</v>
      </c>
      <c r="Y331" s="49">
        <v>0</v>
      </c>
      <c r="Z331" s="48">
        <v>0</v>
      </c>
      <c r="AA331" s="49">
        <v>0</v>
      </c>
      <c r="AB331" s="48">
        <v>0</v>
      </c>
      <c r="AC331" s="49">
        <v>0</v>
      </c>
      <c r="AD331" s="48">
        <v>15</v>
      </c>
      <c r="AE331" s="49">
        <v>100</v>
      </c>
      <c r="AF331" s="48">
        <v>15</v>
      </c>
    </row>
    <row r="332" spans="1:32" ht="15">
      <c r="A332" s="65" t="s">
        <v>401</v>
      </c>
      <c r="B332" s="65" t="s">
        <v>517</v>
      </c>
      <c r="C332" s="66" t="s">
        <v>3373</v>
      </c>
      <c r="D332" s="67">
        <v>3.6363636363636362</v>
      </c>
      <c r="E332" s="68"/>
      <c r="F332" s="69">
        <v>46.36363636363637</v>
      </c>
      <c r="G332" s="66"/>
      <c r="H332" s="70"/>
      <c r="I332" s="71"/>
      <c r="J332" s="71"/>
      <c r="K332" s="34" t="s">
        <v>65</v>
      </c>
      <c r="L332" s="78">
        <v>332</v>
      </c>
      <c r="M332" s="78"/>
      <c r="N332" s="73"/>
      <c r="O332" s="80">
        <v>0</v>
      </c>
      <c r="P332" s="80">
        <v>0</v>
      </c>
      <c r="Q332" s="82">
        <v>41452.68111111111</v>
      </c>
      <c r="R332" s="80" t="s">
        <v>864</v>
      </c>
      <c r="S332" s="80">
        <v>0</v>
      </c>
      <c r="T332" s="80"/>
      <c r="U332">
        <v>2</v>
      </c>
      <c r="V332" s="79" t="str">
        <f>REPLACE(INDEX(GroupVertices[Group],MATCH(Edges[[#This Row],[Vertex 1]],GroupVertices[Vertex],0)),1,1,"")</f>
        <v>1</v>
      </c>
      <c r="W332" s="79" t="str">
        <f>REPLACE(INDEX(GroupVertices[Group],MATCH(Edges[[#This Row],[Vertex 2]],GroupVertices[Vertex],0)),1,1,"")</f>
        <v>1</v>
      </c>
      <c r="X332" s="48">
        <v>2</v>
      </c>
      <c r="Y332" s="49">
        <v>40</v>
      </c>
      <c r="Z332" s="48">
        <v>0</v>
      </c>
      <c r="AA332" s="49">
        <v>0</v>
      </c>
      <c r="AB332" s="48">
        <v>0</v>
      </c>
      <c r="AC332" s="49">
        <v>0</v>
      </c>
      <c r="AD332" s="48">
        <v>3</v>
      </c>
      <c r="AE332" s="49">
        <v>60</v>
      </c>
      <c r="AF332" s="48">
        <v>5</v>
      </c>
    </row>
    <row r="333" spans="1:32" ht="15">
      <c r="A333" s="65" t="s">
        <v>401</v>
      </c>
      <c r="B333" s="65" t="s">
        <v>517</v>
      </c>
      <c r="C333" s="66" t="s">
        <v>3373</v>
      </c>
      <c r="D333" s="67">
        <v>3.6363636363636362</v>
      </c>
      <c r="E333" s="68"/>
      <c r="F333" s="69">
        <v>46.36363636363637</v>
      </c>
      <c r="G333" s="66"/>
      <c r="H333" s="70"/>
      <c r="I333" s="71"/>
      <c r="J333" s="71"/>
      <c r="K333" s="34" t="s">
        <v>65</v>
      </c>
      <c r="L333" s="78">
        <v>333</v>
      </c>
      <c r="M333" s="78"/>
      <c r="N333" s="73"/>
      <c r="O333" s="80">
        <v>0</v>
      </c>
      <c r="P333" s="80">
        <v>0</v>
      </c>
      <c r="Q333" s="82">
        <v>41452.683796296296</v>
      </c>
      <c r="R333" s="80" t="s">
        <v>865</v>
      </c>
      <c r="S333" s="80">
        <v>0</v>
      </c>
      <c r="T333" s="80"/>
      <c r="U333">
        <v>2</v>
      </c>
      <c r="V333" s="79" t="str">
        <f>REPLACE(INDEX(GroupVertices[Group],MATCH(Edges[[#This Row],[Vertex 1]],GroupVertices[Vertex],0)),1,1,"")</f>
        <v>1</v>
      </c>
      <c r="W333" s="79" t="str">
        <f>REPLACE(INDEX(GroupVertices[Group],MATCH(Edges[[#This Row],[Vertex 2]],GroupVertices[Vertex],0)),1,1,"")</f>
        <v>1</v>
      </c>
      <c r="X333" s="48">
        <v>2</v>
      </c>
      <c r="Y333" s="49">
        <v>40</v>
      </c>
      <c r="Z333" s="48">
        <v>0</v>
      </c>
      <c r="AA333" s="49">
        <v>0</v>
      </c>
      <c r="AB333" s="48">
        <v>0</v>
      </c>
      <c r="AC333" s="49">
        <v>0</v>
      </c>
      <c r="AD333" s="48">
        <v>3</v>
      </c>
      <c r="AE333" s="49">
        <v>60</v>
      </c>
      <c r="AF333" s="48">
        <v>5</v>
      </c>
    </row>
    <row r="334" spans="1:32" ht="15">
      <c r="A334" s="65" t="s">
        <v>402</v>
      </c>
      <c r="B334" s="65" t="s">
        <v>517</v>
      </c>
      <c r="C334" s="66" t="s">
        <v>3372</v>
      </c>
      <c r="D334" s="67">
        <v>3</v>
      </c>
      <c r="E334" s="68"/>
      <c r="F334" s="69">
        <v>50</v>
      </c>
      <c r="G334" s="66"/>
      <c r="H334" s="70"/>
      <c r="I334" s="71"/>
      <c r="J334" s="71"/>
      <c r="K334" s="34" t="s">
        <v>65</v>
      </c>
      <c r="L334" s="78">
        <v>334</v>
      </c>
      <c r="M334" s="78"/>
      <c r="N334" s="73"/>
      <c r="O334" s="80">
        <v>0</v>
      </c>
      <c r="P334" s="80">
        <v>0</v>
      </c>
      <c r="Q334" s="82">
        <v>41453.28028935185</v>
      </c>
      <c r="R334" s="80" t="s">
        <v>866</v>
      </c>
      <c r="S334" s="80">
        <v>0</v>
      </c>
      <c r="T334" s="80"/>
      <c r="U334">
        <v>1</v>
      </c>
      <c r="V334" s="79" t="str">
        <f>REPLACE(INDEX(GroupVertices[Group],MATCH(Edges[[#This Row],[Vertex 1]],GroupVertices[Vertex],0)),1,1,"")</f>
        <v>1</v>
      </c>
      <c r="W334" s="79" t="str">
        <f>REPLACE(INDEX(GroupVertices[Group],MATCH(Edges[[#This Row],[Vertex 2]],GroupVertices[Vertex],0)),1,1,"")</f>
        <v>1</v>
      </c>
      <c r="X334" s="48">
        <v>1</v>
      </c>
      <c r="Y334" s="49">
        <v>11.11111111111111</v>
      </c>
      <c r="Z334" s="48">
        <v>0</v>
      </c>
      <c r="AA334" s="49">
        <v>0</v>
      </c>
      <c r="AB334" s="48">
        <v>0</v>
      </c>
      <c r="AC334" s="49">
        <v>0</v>
      </c>
      <c r="AD334" s="48">
        <v>8</v>
      </c>
      <c r="AE334" s="49">
        <v>88.88888888888889</v>
      </c>
      <c r="AF334" s="48">
        <v>9</v>
      </c>
    </row>
    <row r="335" spans="1:32" ht="15">
      <c r="A335" s="65" t="s">
        <v>403</v>
      </c>
      <c r="B335" s="65" t="s">
        <v>517</v>
      </c>
      <c r="C335" s="66" t="s">
        <v>3372</v>
      </c>
      <c r="D335" s="67">
        <v>3</v>
      </c>
      <c r="E335" s="68"/>
      <c r="F335" s="69">
        <v>50</v>
      </c>
      <c r="G335" s="66"/>
      <c r="H335" s="70"/>
      <c r="I335" s="71"/>
      <c r="J335" s="71"/>
      <c r="K335" s="34" t="s">
        <v>65</v>
      </c>
      <c r="L335" s="78">
        <v>335</v>
      </c>
      <c r="M335" s="78"/>
      <c r="N335" s="73"/>
      <c r="O335" s="80">
        <v>0</v>
      </c>
      <c r="P335" s="80">
        <v>0</v>
      </c>
      <c r="Q335" s="82">
        <v>41454.28068287037</v>
      </c>
      <c r="R335" s="80" t="s">
        <v>867</v>
      </c>
      <c r="S335" s="80">
        <v>0</v>
      </c>
      <c r="T335" s="80"/>
      <c r="U335">
        <v>1</v>
      </c>
      <c r="V335" s="79" t="str">
        <f>REPLACE(INDEX(GroupVertices[Group],MATCH(Edges[[#This Row],[Vertex 1]],GroupVertices[Vertex],0)),1,1,"")</f>
        <v>1</v>
      </c>
      <c r="W335" s="79" t="str">
        <f>REPLACE(INDEX(GroupVertices[Group],MATCH(Edges[[#This Row],[Vertex 2]],GroupVertices[Vertex],0)),1,1,"")</f>
        <v>1</v>
      </c>
      <c r="X335" s="48">
        <v>1</v>
      </c>
      <c r="Y335" s="49">
        <v>1.639344262295082</v>
      </c>
      <c r="Z335" s="48">
        <v>0</v>
      </c>
      <c r="AA335" s="49">
        <v>0</v>
      </c>
      <c r="AB335" s="48">
        <v>0</v>
      </c>
      <c r="AC335" s="49">
        <v>0</v>
      </c>
      <c r="AD335" s="48">
        <v>60</v>
      </c>
      <c r="AE335" s="49">
        <v>98.36065573770492</v>
      </c>
      <c r="AF335" s="48">
        <v>61</v>
      </c>
    </row>
    <row r="336" spans="1:32" ht="15">
      <c r="A336" s="65" t="s">
        <v>404</v>
      </c>
      <c r="B336" s="65" t="s">
        <v>517</v>
      </c>
      <c r="C336" s="66" t="s">
        <v>3372</v>
      </c>
      <c r="D336" s="67">
        <v>3</v>
      </c>
      <c r="E336" s="68"/>
      <c r="F336" s="69">
        <v>50</v>
      </c>
      <c r="G336" s="66"/>
      <c r="H336" s="70"/>
      <c r="I336" s="71"/>
      <c r="J336" s="71"/>
      <c r="K336" s="34" t="s">
        <v>65</v>
      </c>
      <c r="L336" s="78">
        <v>336</v>
      </c>
      <c r="M336" s="78"/>
      <c r="N336" s="73"/>
      <c r="O336" s="80">
        <v>0</v>
      </c>
      <c r="P336" s="80">
        <v>0</v>
      </c>
      <c r="Q336" s="82">
        <v>41477.12795138889</v>
      </c>
      <c r="R336" s="80" t="s">
        <v>868</v>
      </c>
      <c r="S336" s="80">
        <v>0</v>
      </c>
      <c r="T336" s="80"/>
      <c r="U336">
        <v>1</v>
      </c>
      <c r="V336" s="79" t="str">
        <f>REPLACE(INDEX(GroupVertices[Group],MATCH(Edges[[#This Row],[Vertex 1]],GroupVertices[Vertex],0)),1,1,"")</f>
        <v>1</v>
      </c>
      <c r="W336" s="79" t="str">
        <f>REPLACE(INDEX(GroupVertices[Group],MATCH(Edges[[#This Row],[Vertex 2]],GroupVertices[Vertex],0)),1,1,"")</f>
        <v>1</v>
      </c>
      <c r="X336" s="48">
        <v>0</v>
      </c>
      <c r="Y336" s="49">
        <v>0</v>
      </c>
      <c r="Z336" s="48">
        <v>0</v>
      </c>
      <c r="AA336" s="49">
        <v>0</v>
      </c>
      <c r="AB336" s="48">
        <v>0</v>
      </c>
      <c r="AC336" s="49">
        <v>0</v>
      </c>
      <c r="AD336" s="48">
        <v>5</v>
      </c>
      <c r="AE336" s="49">
        <v>100</v>
      </c>
      <c r="AF336" s="48">
        <v>5</v>
      </c>
    </row>
    <row r="337" spans="1:32" ht="15">
      <c r="A337" s="65" t="s">
        <v>405</v>
      </c>
      <c r="B337" s="65" t="s">
        <v>517</v>
      </c>
      <c r="C337" s="66" t="s">
        <v>3373</v>
      </c>
      <c r="D337" s="67">
        <v>3.6363636363636362</v>
      </c>
      <c r="E337" s="68"/>
      <c r="F337" s="69">
        <v>46.36363636363637</v>
      </c>
      <c r="G337" s="66"/>
      <c r="H337" s="70"/>
      <c r="I337" s="71"/>
      <c r="J337" s="71"/>
      <c r="K337" s="34" t="s">
        <v>65</v>
      </c>
      <c r="L337" s="78">
        <v>337</v>
      </c>
      <c r="M337" s="78"/>
      <c r="N337" s="73"/>
      <c r="O337" s="80">
        <v>0</v>
      </c>
      <c r="P337" s="80">
        <v>0</v>
      </c>
      <c r="Q337" s="82">
        <v>41483.78538194444</v>
      </c>
      <c r="R337" s="80" t="s">
        <v>869</v>
      </c>
      <c r="S337" s="80">
        <v>0</v>
      </c>
      <c r="T337" s="80"/>
      <c r="U337">
        <v>2</v>
      </c>
      <c r="V337" s="79" t="str">
        <f>REPLACE(INDEX(GroupVertices[Group],MATCH(Edges[[#This Row],[Vertex 1]],GroupVertices[Vertex],0)),1,1,"")</f>
        <v>1</v>
      </c>
      <c r="W337" s="79" t="str">
        <f>REPLACE(INDEX(GroupVertices[Group],MATCH(Edges[[#This Row],[Vertex 2]],GroupVertices[Vertex],0)),1,1,"")</f>
        <v>1</v>
      </c>
      <c r="X337" s="48">
        <v>0</v>
      </c>
      <c r="Y337" s="49">
        <v>0</v>
      </c>
      <c r="Z337" s="48">
        <v>0</v>
      </c>
      <c r="AA337" s="49">
        <v>0</v>
      </c>
      <c r="AB337" s="48">
        <v>0</v>
      </c>
      <c r="AC337" s="49">
        <v>0</v>
      </c>
      <c r="AD337" s="48">
        <v>12</v>
      </c>
      <c r="AE337" s="49">
        <v>100</v>
      </c>
      <c r="AF337" s="48">
        <v>12</v>
      </c>
    </row>
    <row r="338" spans="1:32" ht="15">
      <c r="A338" s="65" t="s">
        <v>405</v>
      </c>
      <c r="B338" s="65" t="s">
        <v>517</v>
      </c>
      <c r="C338" s="66" t="s">
        <v>3373</v>
      </c>
      <c r="D338" s="67">
        <v>3.6363636363636362</v>
      </c>
      <c r="E338" s="68"/>
      <c r="F338" s="69">
        <v>46.36363636363637</v>
      </c>
      <c r="G338" s="66"/>
      <c r="H338" s="70"/>
      <c r="I338" s="71"/>
      <c r="J338" s="71"/>
      <c r="K338" s="34" t="s">
        <v>65</v>
      </c>
      <c r="L338" s="78">
        <v>338</v>
      </c>
      <c r="M338" s="78"/>
      <c r="N338" s="73"/>
      <c r="O338" s="80">
        <v>0</v>
      </c>
      <c r="P338" s="80">
        <v>0</v>
      </c>
      <c r="Q338" s="82">
        <v>41523.528402777774</v>
      </c>
      <c r="R338" s="80" t="s">
        <v>870</v>
      </c>
      <c r="S338" s="80">
        <v>0</v>
      </c>
      <c r="T338" s="80"/>
      <c r="U338">
        <v>2</v>
      </c>
      <c r="V338" s="79" t="str">
        <f>REPLACE(INDEX(GroupVertices[Group],MATCH(Edges[[#This Row],[Vertex 1]],GroupVertices[Vertex],0)),1,1,"")</f>
        <v>1</v>
      </c>
      <c r="W338" s="79" t="str">
        <f>REPLACE(INDEX(GroupVertices[Group],MATCH(Edges[[#This Row],[Vertex 2]],GroupVertices[Vertex],0)),1,1,"")</f>
        <v>1</v>
      </c>
      <c r="X338" s="48">
        <v>4</v>
      </c>
      <c r="Y338" s="49">
        <v>9.523809523809524</v>
      </c>
      <c r="Z338" s="48">
        <v>0</v>
      </c>
      <c r="AA338" s="49">
        <v>0</v>
      </c>
      <c r="AB338" s="48">
        <v>0</v>
      </c>
      <c r="AC338" s="49">
        <v>0</v>
      </c>
      <c r="AD338" s="48">
        <v>38</v>
      </c>
      <c r="AE338" s="49">
        <v>90.47619047619048</v>
      </c>
      <c r="AF338" s="48">
        <v>42</v>
      </c>
    </row>
    <row r="339" spans="1:32" ht="15">
      <c r="A339" s="65" t="s">
        <v>406</v>
      </c>
      <c r="B339" s="65" t="s">
        <v>517</v>
      </c>
      <c r="C339" s="66" t="s">
        <v>3374</v>
      </c>
      <c r="D339" s="67">
        <v>4.2727272727272725</v>
      </c>
      <c r="E339" s="68"/>
      <c r="F339" s="69">
        <v>42.72727272727273</v>
      </c>
      <c r="G339" s="66"/>
      <c r="H339" s="70"/>
      <c r="I339" s="71"/>
      <c r="J339" s="71"/>
      <c r="K339" s="34" t="s">
        <v>65</v>
      </c>
      <c r="L339" s="78">
        <v>339</v>
      </c>
      <c r="M339" s="78"/>
      <c r="N339" s="73"/>
      <c r="O339" s="80">
        <v>0</v>
      </c>
      <c r="P339" s="80">
        <v>0</v>
      </c>
      <c r="Q339" s="82">
        <v>41523.26292824074</v>
      </c>
      <c r="R339" s="80" t="s">
        <v>871</v>
      </c>
      <c r="S339" s="80">
        <v>0</v>
      </c>
      <c r="T339" s="80"/>
      <c r="U339">
        <v>3</v>
      </c>
      <c r="V339" s="79" t="str">
        <f>REPLACE(INDEX(GroupVertices[Group],MATCH(Edges[[#This Row],[Vertex 1]],GroupVertices[Vertex],0)),1,1,"")</f>
        <v>1</v>
      </c>
      <c r="W339" s="79" t="str">
        <f>REPLACE(INDEX(GroupVertices[Group],MATCH(Edges[[#This Row],[Vertex 2]],GroupVertices[Vertex],0)),1,1,"")</f>
        <v>1</v>
      </c>
      <c r="X339" s="48">
        <v>1</v>
      </c>
      <c r="Y339" s="49">
        <v>5.555555555555555</v>
      </c>
      <c r="Z339" s="48">
        <v>0</v>
      </c>
      <c r="AA339" s="49">
        <v>0</v>
      </c>
      <c r="AB339" s="48">
        <v>0</v>
      </c>
      <c r="AC339" s="49">
        <v>0</v>
      </c>
      <c r="AD339" s="48">
        <v>17</v>
      </c>
      <c r="AE339" s="49">
        <v>94.44444444444444</v>
      </c>
      <c r="AF339" s="48">
        <v>18</v>
      </c>
    </row>
    <row r="340" spans="1:32" ht="15">
      <c r="A340" s="65" t="s">
        <v>406</v>
      </c>
      <c r="B340" s="65" t="s">
        <v>517</v>
      </c>
      <c r="C340" s="66" t="s">
        <v>3374</v>
      </c>
      <c r="D340" s="67">
        <v>4.2727272727272725</v>
      </c>
      <c r="E340" s="68"/>
      <c r="F340" s="69">
        <v>42.72727272727273</v>
      </c>
      <c r="G340" s="66"/>
      <c r="H340" s="70"/>
      <c r="I340" s="71"/>
      <c r="J340" s="71"/>
      <c r="K340" s="34" t="s">
        <v>65</v>
      </c>
      <c r="L340" s="78">
        <v>340</v>
      </c>
      <c r="M340" s="78"/>
      <c r="N340" s="73"/>
      <c r="O340" s="80">
        <v>0</v>
      </c>
      <c r="P340" s="80">
        <v>0</v>
      </c>
      <c r="Q340" s="82">
        <v>41523.2631712963</v>
      </c>
      <c r="R340" s="80" t="s">
        <v>872</v>
      </c>
      <c r="S340" s="80">
        <v>0</v>
      </c>
      <c r="T340" s="80"/>
      <c r="U340">
        <v>3</v>
      </c>
      <c r="V340" s="79" t="str">
        <f>REPLACE(INDEX(GroupVertices[Group],MATCH(Edges[[#This Row],[Vertex 1]],GroupVertices[Vertex],0)),1,1,"")</f>
        <v>1</v>
      </c>
      <c r="W340" s="79" t="str">
        <f>REPLACE(INDEX(GroupVertices[Group],MATCH(Edges[[#This Row],[Vertex 2]],GroupVertices[Vertex],0)),1,1,"")</f>
        <v>1</v>
      </c>
      <c r="X340" s="48">
        <v>0</v>
      </c>
      <c r="Y340" s="49">
        <v>0</v>
      </c>
      <c r="Z340" s="48">
        <v>0</v>
      </c>
      <c r="AA340" s="49">
        <v>0</v>
      </c>
      <c r="AB340" s="48">
        <v>0</v>
      </c>
      <c r="AC340" s="49">
        <v>0</v>
      </c>
      <c r="AD340" s="48">
        <v>4</v>
      </c>
      <c r="AE340" s="49">
        <v>100</v>
      </c>
      <c r="AF340" s="48">
        <v>4</v>
      </c>
    </row>
    <row r="341" spans="1:32" ht="15">
      <c r="A341" s="65" t="s">
        <v>406</v>
      </c>
      <c r="B341" s="65" t="s">
        <v>517</v>
      </c>
      <c r="C341" s="66" t="s">
        <v>3374</v>
      </c>
      <c r="D341" s="67">
        <v>4.2727272727272725</v>
      </c>
      <c r="E341" s="68"/>
      <c r="F341" s="69">
        <v>42.72727272727273</v>
      </c>
      <c r="G341" s="66"/>
      <c r="H341" s="70"/>
      <c r="I341" s="71"/>
      <c r="J341" s="71"/>
      <c r="K341" s="34" t="s">
        <v>65</v>
      </c>
      <c r="L341" s="78">
        <v>341</v>
      </c>
      <c r="M341" s="78"/>
      <c r="N341" s="73"/>
      <c r="O341" s="80">
        <v>0</v>
      </c>
      <c r="P341" s="80">
        <v>0</v>
      </c>
      <c r="Q341" s="82">
        <v>41525.265706018516</v>
      </c>
      <c r="R341" s="80" t="s">
        <v>873</v>
      </c>
      <c r="S341" s="80">
        <v>0</v>
      </c>
      <c r="T341" s="80"/>
      <c r="U341">
        <v>3</v>
      </c>
      <c r="V341" s="79" t="str">
        <f>REPLACE(INDEX(GroupVertices[Group],MATCH(Edges[[#This Row],[Vertex 1]],GroupVertices[Vertex],0)),1,1,"")</f>
        <v>1</v>
      </c>
      <c r="W341" s="79" t="str">
        <f>REPLACE(INDEX(GroupVertices[Group],MATCH(Edges[[#This Row],[Vertex 2]],GroupVertices[Vertex],0)),1,1,"")</f>
        <v>1</v>
      </c>
      <c r="X341" s="48">
        <v>0</v>
      </c>
      <c r="Y341" s="49">
        <v>0</v>
      </c>
      <c r="Z341" s="48">
        <v>1</v>
      </c>
      <c r="AA341" s="49">
        <v>2.1739130434782608</v>
      </c>
      <c r="AB341" s="48">
        <v>0</v>
      </c>
      <c r="AC341" s="49">
        <v>0</v>
      </c>
      <c r="AD341" s="48">
        <v>45</v>
      </c>
      <c r="AE341" s="49">
        <v>97.82608695652173</v>
      </c>
      <c r="AF341" s="48">
        <v>46</v>
      </c>
    </row>
    <row r="342" spans="1:32" ht="15">
      <c r="A342" s="65" t="s">
        <v>407</v>
      </c>
      <c r="B342" s="65" t="s">
        <v>517</v>
      </c>
      <c r="C342" s="66" t="s">
        <v>3372</v>
      </c>
      <c r="D342" s="67">
        <v>3</v>
      </c>
      <c r="E342" s="68"/>
      <c r="F342" s="69">
        <v>50</v>
      </c>
      <c r="G342" s="66"/>
      <c r="H342" s="70"/>
      <c r="I342" s="71"/>
      <c r="J342" s="71"/>
      <c r="K342" s="34" t="s">
        <v>65</v>
      </c>
      <c r="L342" s="78">
        <v>342</v>
      </c>
      <c r="M342" s="78"/>
      <c r="N342" s="73"/>
      <c r="O342" s="80">
        <v>0</v>
      </c>
      <c r="P342" s="80">
        <v>0</v>
      </c>
      <c r="Q342" s="82">
        <v>41535.98333333333</v>
      </c>
      <c r="R342" s="80" t="s">
        <v>874</v>
      </c>
      <c r="S342" s="80">
        <v>0</v>
      </c>
      <c r="T342" s="80"/>
      <c r="U342">
        <v>1</v>
      </c>
      <c r="V342" s="79" t="str">
        <f>REPLACE(INDEX(GroupVertices[Group],MATCH(Edges[[#This Row],[Vertex 1]],GroupVertices[Vertex],0)),1,1,"")</f>
        <v>1</v>
      </c>
      <c r="W342" s="79" t="str">
        <f>REPLACE(INDEX(GroupVertices[Group],MATCH(Edges[[#This Row],[Vertex 2]],GroupVertices[Vertex],0)),1,1,"")</f>
        <v>1</v>
      </c>
      <c r="X342" s="48">
        <v>0</v>
      </c>
      <c r="Y342" s="49">
        <v>0</v>
      </c>
      <c r="Z342" s="48">
        <v>0</v>
      </c>
      <c r="AA342" s="49">
        <v>0</v>
      </c>
      <c r="AB342" s="48">
        <v>0</v>
      </c>
      <c r="AC342" s="49">
        <v>0</v>
      </c>
      <c r="AD342" s="48">
        <v>11</v>
      </c>
      <c r="AE342" s="49">
        <v>100</v>
      </c>
      <c r="AF342" s="48">
        <v>11</v>
      </c>
    </row>
    <row r="343" spans="1:32" ht="15">
      <c r="A343" s="65" t="s">
        <v>408</v>
      </c>
      <c r="B343" s="65" t="s">
        <v>517</v>
      </c>
      <c r="C343" s="66" t="s">
        <v>3373</v>
      </c>
      <c r="D343" s="67">
        <v>3.6363636363636362</v>
      </c>
      <c r="E343" s="68"/>
      <c r="F343" s="69">
        <v>46.36363636363637</v>
      </c>
      <c r="G343" s="66"/>
      <c r="H343" s="70"/>
      <c r="I343" s="71"/>
      <c r="J343" s="71"/>
      <c r="K343" s="34" t="s">
        <v>65</v>
      </c>
      <c r="L343" s="78">
        <v>343</v>
      </c>
      <c r="M343" s="78"/>
      <c r="N343" s="73"/>
      <c r="O343" s="80">
        <v>0</v>
      </c>
      <c r="P343" s="80">
        <v>0</v>
      </c>
      <c r="Q343" s="82">
        <v>41481.93622685185</v>
      </c>
      <c r="R343" s="80" t="s">
        <v>875</v>
      </c>
      <c r="S343" s="80">
        <v>0</v>
      </c>
      <c r="T343" s="80"/>
      <c r="U343">
        <v>2</v>
      </c>
      <c r="V343" s="79" t="str">
        <f>REPLACE(INDEX(GroupVertices[Group],MATCH(Edges[[#This Row],[Vertex 1]],GroupVertices[Vertex],0)),1,1,"")</f>
        <v>1</v>
      </c>
      <c r="W343" s="79" t="str">
        <f>REPLACE(INDEX(GroupVertices[Group],MATCH(Edges[[#This Row],[Vertex 2]],GroupVertices[Vertex],0)),1,1,"")</f>
        <v>1</v>
      </c>
      <c r="X343" s="48">
        <v>3</v>
      </c>
      <c r="Y343" s="49">
        <v>2.9411764705882355</v>
      </c>
      <c r="Z343" s="48">
        <v>4</v>
      </c>
      <c r="AA343" s="49">
        <v>3.9215686274509802</v>
      </c>
      <c r="AB343" s="48">
        <v>0</v>
      </c>
      <c r="AC343" s="49">
        <v>0</v>
      </c>
      <c r="AD343" s="48">
        <v>95</v>
      </c>
      <c r="AE343" s="49">
        <v>93.13725490196079</v>
      </c>
      <c r="AF343" s="48">
        <v>102</v>
      </c>
    </row>
    <row r="344" spans="1:32" ht="15">
      <c r="A344" s="65" t="s">
        <v>408</v>
      </c>
      <c r="B344" s="65" t="s">
        <v>517</v>
      </c>
      <c r="C344" s="66" t="s">
        <v>3373</v>
      </c>
      <c r="D344" s="67">
        <v>3.6363636363636362</v>
      </c>
      <c r="E344" s="68"/>
      <c r="F344" s="69">
        <v>46.36363636363637</v>
      </c>
      <c r="G344" s="66"/>
      <c r="H344" s="70"/>
      <c r="I344" s="71"/>
      <c r="J344" s="71"/>
      <c r="K344" s="34" t="s">
        <v>65</v>
      </c>
      <c r="L344" s="78">
        <v>344</v>
      </c>
      <c r="M344" s="78"/>
      <c r="N344" s="73"/>
      <c r="O344" s="80">
        <v>0</v>
      </c>
      <c r="P344" s="80">
        <v>0</v>
      </c>
      <c r="Q344" s="82">
        <v>41537.37954861111</v>
      </c>
      <c r="R344" s="80" t="s">
        <v>876</v>
      </c>
      <c r="S344" s="80">
        <v>0</v>
      </c>
      <c r="T344" s="80"/>
      <c r="U344">
        <v>2</v>
      </c>
      <c r="V344" s="79" t="str">
        <f>REPLACE(INDEX(GroupVertices[Group],MATCH(Edges[[#This Row],[Vertex 1]],GroupVertices[Vertex],0)),1,1,"")</f>
        <v>1</v>
      </c>
      <c r="W344" s="79" t="str">
        <f>REPLACE(INDEX(GroupVertices[Group],MATCH(Edges[[#This Row],[Vertex 2]],GroupVertices[Vertex],0)),1,1,"")</f>
        <v>1</v>
      </c>
      <c r="X344" s="48">
        <v>0</v>
      </c>
      <c r="Y344" s="49">
        <v>0</v>
      </c>
      <c r="Z344" s="48">
        <v>0</v>
      </c>
      <c r="AA344" s="49">
        <v>0</v>
      </c>
      <c r="AB344" s="48">
        <v>0</v>
      </c>
      <c r="AC344" s="49">
        <v>0</v>
      </c>
      <c r="AD344" s="48">
        <v>24</v>
      </c>
      <c r="AE344" s="49">
        <v>100</v>
      </c>
      <c r="AF344" s="48">
        <v>24</v>
      </c>
    </row>
    <row r="345" spans="1:32" ht="15">
      <c r="A345" s="65" t="s">
        <v>409</v>
      </c>
      <c r="B345" s="65" t="s">
        <v>517</v>
      </c>
      <c r="C345" s="66" t="s">
        <v>3372</v>
      </c>
      <c r="D345" s="67">
        <v>3</v>
      </c>
      <c r="E345" s="68"/>
      <c r="F345" s="69">
        <v>50</v>
      </c>
      <c r="G345" s="66"/>
      <c r="H345" s="70"/>
      <c r="I345" s="71"/>
      <c r="J345" s="71"/>
      <c r="K345" s="34" t="s">
        <v>65</v>
      </c>
      <c r="L345" s="78">
        <v>345</v>
      </c>
      <c r="M345" s="78"/>
      <c r="N345" s="73"/>
      <c r="O345" s="80">
        <v>0</v>
      </c>
      <c r="P345" s="80">
        <v>0</v>
      </c>
      <c r="Q345" s="82">
        <v>41551.31232638889</v>
      </c>
      <c r="R345" s="80" t="s">
        <v>877</v>
      </c>
      <c r="S345" s="80">
        <v>0</v>
      </c>
      <c r="T345" s="80"/>
      <c r="U345">
        <v>1</v>
      </c>
      <c r="V345" s="79" t="str">
        <f>REPLACE(INDEX(GroupVertices[Group],MATCH(Edges[[#This Row],[Vertex 1]],GroupVertices[Vertex],0)),1,1,"")</f>
        <v>1</v>
      </c>
      <c r="W345" s="79" t="str">
        <f>REPLACE(INDEX(GroupVertices[Group],MATCH(Edges[[#This Row],[Vertex 2]],GroupVertices[Vertex],0)),1,1,"")</f>
        <v>1</v>
      </c>
      <c r="X345" s="48">
        <v>0</v>
      </c>
      <c r="Y345" s="49">
        <v>0</v>
      </c>
      <c r="Z345" s="48">
        <v>0</v>
      </c>
      <c r="AA345" s="49">
        <v>0</v>
      </c>
      <c r="AB345" s="48">
        <v>0</v>
      </c>
      <c r="AC345" s="49">
        <v>0</v>
      </c>
      <c r="AD345" s="48">
        <v>2</v>
      </c>
      <c r="AE345" s="49">
        <v>100</v>
      </c>
      <c r="AF345" s="48">
        <v>2</v>
      </c>
    </row>
    <row r="346" spans="1:32" ht="15">
      <c r="A346" s="65" t="s">
        <v>410</v>
      </c>
      <c r="B346" s="65" t="s">
        <v>517</v>
      </c>
      <c r="C346" s="66" t="s">
        <v>3372</v>
      </c>
      <c r="D346" s="67">
        <v>3</v>
      </c>
      <c r="E346" s="68"/>
      <c r="F346" s="69">
        <v>50</v>
      </c>
      <c r="G346" s="66"/>
      <c r="H346" s="70"/>
      <c r="I346" s="71"/>
      <c r="J346" s="71"/>
      <c r="K346" s="34" t="s">
        <v>65</v>
      </c>
      <c r="L346" s="78">
        <v>346</v>
      </c>
      <c r="M346" s="78"/>
      <c r="N346" s="73"/>
      <c r="O346" s="80">
        <v>0</v>
      </c>
      <c r="P346" s="80">
        <v>0</v>
      </c>
      <c r="Q346" s="82">
        <v>41554.92068287037</v>
      </c>
      <c r="R346" s="80" t="s">
        <v>878</v>
      </c>
      <c r="S346" s="80">
        <v>0</v>
      </c>
      <c r="T346" s="80"/>
      <c r="U346">
        <v>1</v>
      </c>
      <c r="V346" s="79" t="str">
        <f>REPLACE(INDEX(GroupVertices[Group],MATCH(Edges[[#This Row],[Vertex 1]],GroupVertices[Vertex],0)),1,1,"")</f>
        <v>1</v>
      </c>
      <c r="W346" s="79" t="str">
        <f>REPLACE(INDEX(GroupVertices[Group],MATCH(Edges[[#This Row],[Vertex 2]],GroupVertices[Vertex],0)),1,1,"")</f>
        <v>1</v>
      </c>
      <c r="X346" s="48">
        <v>1</v>
      </c>
      <c r="Y346" s="49">
        <v>1.6666666666666667</v>
      </c>
      <c r="Z346" s="48">
        <v>0</v>
      </c>
      <c r="AA346" s="49">
        <v>0</v>
      </c>
      <c r="AB346" s="48">
        <v>0</v>
      </c>
      <c r="AC346" s="49">
        <v>0</v>
      </c>
      <c r="AD346" s="48">
        <v>59</v>
      </c>
      <c r="AE346" s="49">
        <v>98.33333333333333</v>
      </c>
      <c r="AF346" s="48">
        <v>60</v>
      </c>
    </row>
    <row r="347" spans="1:32" ht="15">
      <c r="A347" s="65" t="s">
        <v>411</v>
      </c>
      <c r="B347" s="65" t="s">
        <v>517</v>
      </c>
      <c r="C347" s="66" t="s">
        <v>3372</v>
      </c>
      <c r="D347" s="67">
        <v>3</v>
      </c>
      <c r="E347" s="68"/>
      <c r="F347" s="69">
        <v>50</v>
      </c>
      <c r="G347" s="66"/>
      <c r="H347" s="70"/>
      <c r="I347" s="71"/>
      <c r="J347" s="71"/>
      <c r="K347" s="34" t="s">
        <v>65</v>
      </c>
      <c r="L347" s="78">
        <v>347</v>
      </c>
      <c r="M347" s="78"/>
      <c r="N347" s="73"/>
      <c r="O347" s="80">
        <v>0</v>
      </c>
      <c r="P347" s="80">
        <v>0</v>
      </c>
      <c r="Q347" s="82">
        <v>41571.941145833334</v>
      </c>
      <c r="R347" s="80" t="s">
        <v>879</v>
      </c>
      <c r="S347" s="80">
        <v>0</v>
      </c>
      <c r="T347" s="80"/>
      <c r="U347">
        <v>1</v>
      </c>
      <c r="V347" s="79" t="str">
        <f>REPLACE(INDEX(GroupVertices[Group],MATCH(Edges[[#This Row],[Vertex 1]],GroupVertices[Vertex],0)),1,1,"")</f>
        <v>1</v>
      </c>
      <c r="W347" s="79" t="str">
        <f>REPLACE(INDEX(GroupVertices[Group],MATCH(Edges[[#This Row],[Vertex 2]],GroupVertices[Vertex],0)),1,1,"")</f>
        <v>1</v>
      </c>
      <c r="X347" s="48">
        <v>0</v>
      </c>
      <c r="Y347" s="49">
        <v>0</v>
      </c>
      <c r="Z347" s="48">
        <v>1</v>
      </c>
      <c r="AA347" s="49">
        <v>20</v>
      </c>
      <c r="AB347" s="48">
        <v>0</v>
      </c>
      <c r="AC347" s="49">
        <v>0</v>
      </c>
      <c r="AD347" s="48">
        <v>4</v>
      </c>
      <c r="AE347" s="49">
        <v>80</v>
      </c>
      <c r="AF347" s="48">
        <v>5</v>
      </c>
    </row>
    <row r="348" spans="1:32" ht="15">
      <c r="A348" s="65" t="s">
        <v>412</v>
      </c>
      <c r="B348" s="65" t="s">
        <v>517</v>
      </c>
      <c r="C348" s="66" t="s">
        <v>3372</v>
      </c>
      <c r="D348" s="67">
        <v>3</v>
      </c>
      <c r="E348" s="68"/>
      <c r="F348" s="69">
        <v>50</v>
      </c>
      <c r="G348" s="66"/>
      <c r="H348" s="70"/>
      <c r="I348" s="71"/>
      <c r="J348" s="71"/>
      <c r="K348" s="34" t="s">
        <v>65</v>
      </c>
      <c r="L348" s="78">
        <v>348</v>
      </c>
      <c r="M348" s="78"/>
      <c r="N348" s="73"/>
      <c r="O348" s="80">
        <v>0</v>
      </c>
      <c r="P348" s="80">
        <v>0</v>
      </c>
      <c r="Q348" s="82">
        <v>41572.88789351852</v>
      </c>
      <c r="R348" s="80" t="s">
        <v>880</v>
      </c>
      <c r="S348" s="80">
        <v>0</v>
      </c>
      <c r="T348" s="80"/>
      <c r="U348">
        <v>1</v>
      </c>
      <c r="V348" s="79" t="str">
        <f>REPLACE(INDEX(GroupVertices[Group],MATCH(Edges[[#This Row],[Vertex 1]],GroupVertices[Vertex],0)),1,1,"")</f>
        <v>1</v>
      </c>
      <c r="W348" s="79" t="str">
        <f>REPLACE(INDEX(GroupVertices[Group],MATCH(Edges[[#This Row],[Vertex 2]],GroupVertices[Vertex],0)),1,1,"")</f>
        <v>1</v>
      </c>
      <c r="X348" s="48">
        <v>1</v>
      </c>
      <c r="Y348" s="49">
        <v>20</v>
      </c>
      <c r="Z348" s="48">
        <v>0</v>
      </c>
      <c r="AA348" s="49">
        <v>0</v>
      </c>
      <c r="AB348" s="48">
        <v>0</v>
      </c>
      <c r="AC348" s="49">
        <v>0</v>
      </c>
      <c r="AD348" s="48">
        <v>4</v>
      </c>
      <c r="AE348" s="49">
        <v>80</v>
      </c>
      <c r="AF348" s="48">
        <v>5</v>
      </c>
    </row>
    <row r="349" spans="1:32" ht="15">
      <c r="A349" s="65" t="s">
        <v>413</v>
      </c>
      <c r="B349" s="65" t="s">
        <v>517</v>
      </c>
      <c r="C349" s="66" t="s">
        <v>3372</v>
      </c>
      <c r="D349" s="67">
        <v>3</v>
      </c>
      <c r="E349" s="68"/>
      <c r="F349" s="69">
        <v>50</v>
      </c>
      <c r="G349" s="66"/>
      <c r="H349" s="70"/>
      <c r="I349" s="71"/>
      <c r="J349" s="71"/>
      <c r="K349" s="34" t="s">
        <v>65</v>
      </c>
      <c r="L349" s="78">
        <v>349</v>
      </c>
      <c r="M349" s="78"/>
      <c r="N349" s="73"/>
      <c r="O349" s="80">
        <v>0</v>
      </c>
      <c r="P349" s="80">
        <v>0</v>
      </c>
      <c r="Q349" s="82">
        <v>41575.66548611111</v>
      </c>
      <c r="R349" s="80" t="s">
        <v>881</v>
      </c>
      <c r="S349" s="80">
        <v>0</v>
      </c>
      <c r="T349" s="80"/>
      <c r="U349">
        <v>1</v>
      </c>
      <c r="V349" s="79" t="str">
        <f>REPLACE(INDEX(GroupVertices[Group],MATCH(Edges[[#This Row],[Vertex 1]],GroupVertices[Vertex],0)),1,1,"")</f>
        <v>1</v>
      </c>
      <c r="W349" s="79" t="str">
        <f>REPLACE(INDEX(GroupVertices[Group],MATCH(Edges[[#This Row],[Vertex 2]],GroupVertices[Vertex],0)),1,1,"")</f>
        <v>1</v>
      </c>
      <c r="X349" s="48">
        <v>1</v>
      </c>
      <c r="Y349" s="49">
        <v>50</v>
      </c>
      <c r="Z349" s="48">
        <v>0</v>
      </c>
      <c r="AA349" s="49">
        <v>0</v>
      </c>
      <c r="AB349" s="48">
        <v>0</v>
      </c>
      <c r="AC349" s="49">
        <v>0</v>
      </c>
      <c r="AD349" s="48">
        <v>1</v>
      </c>
      <c r="AE349" s="49">
        <v>50</v>
      </c>
      <c r="AF349" s="48">
        <v>2</v>
      </c>
    </row>
    <row r="350" spans="1:32" ht="15">
      <c r="A350" s="65" t="s">
        <v>414</v>
      </c>
      <c r="B350" s="65" t="s">
        <v>517</v>
      </c>
      <c r="C350" s="66" t="s">
        <v>3372</v>
      </c>
      <c r="D350" s="67">
        <v>3</v>
      </c>
      <c r="E350" s="68"/>
      <c r="F350" s="69">
        <v>50</v>
      </c>
      <c r="G350" s="66"/>
      <c r="H350" s="70"/>
      <c r="I350" s="71"/>
      <c r="J350" s="71"/>
      <c r="K350" s="34" t="s">
        <v>65</v>
      </c>
      <c r="L350" s="78">
        <v>350</v>
      </c>
      <c r="M350" s="78"/>
      <c r="N350" s="73"/>
      <c r="O350" s="80">
        <v>0</v>
      </c>
      <c r="P350" s="80">
        <v>0</v>
      </c>
      <c r="Q350" s="82">
        <v>41577.071388888886</v>
      </c>
      <c r="R350" s="80" t="s">
        <v>882</v>
      </c>
      <c r="S350" s="80">
        <v>0</v>
      </c>
      <c r="T350" s="80"/>
      <c r="U350">
        <v>1</v>
      </c>
      <c r="V350" s="79" t="str">
        <f>REPLACE(INDEX(GroupVertices[Group],MATCH(Edges[[#This Row],[Vertex 1]],GroupVertices[Vertex],0)),1,1,"")</f>
        <v>1</v>
      </c>
      <c r="W350" s="79" t="str">
        <f>REPLACE(INDEX(GroupVertices[Group],MATCH(Edges[[#This Row],[Vertex 2]],GroupVertices[Vertex],0)),1,1,"")</f>
        <v>1</v>
      </c>
      <c r="X350" s="48">
        <v>0</v>
      </c>
      <c r="Y350" s="49">
        <v>0</v>
      </c>
      <c r="Z350" s="48">
        <v>2</v>
      </c>
      <c r="AA350" s="49">
        <v>7.142857142857143</v>
      </c>
      <c r="AB350" s="48">
        <v>0</v>
      </c>
      <c r="AC350" s="49">
        <v>0</v>
      </c>
      <c r="AD350" s="48">
        <v>26</v>
      </c>
      <c r="AE350" s="49">
        <v>92.85714285714286</v>
      </c>
      <c r="AF350" s="48">
        <v>28</v>
      </c>
    </row>
    <row r="351" spans="1:32" ht="15">
      <c r="A351" s="65" t="s">
        <v>415</v>
      </c>
      <c r="B351" s="65" t="s">
        <v>517</v>
      </c>
      <c r="C351" s="66" t="s">
        <v>3372</v>
      </c>
      <c r="D351" s="67">
        <v>3</v>
      </c>
      <c r="E351" s="68"/>
      <c r="F351" s="69">
        <v>50</v>
      </c>
      <c r="G351" s="66"/>
      <c r="H351" s="70"/>
      <c r="I351" s="71"/>
      <c r="J351" s="71"/>
      <c r="K351" s="34" t="s">
        <v>65</v>
      </c>
      <c r="L351" s="78">
        <v>351</v>
      </c>
      <c r="M351" s="78"/>
      <c r="N351" s="73"/>
      <c r="O351" s="80">
        <v>0</v>
      </c>
      <c r="P351" s="80">
        <v>0</v>
      </c>
      <c r="Q351" s="82">
        <v>41580.01341435185</v>
      </c>
      <c r="R351" s="80" t="s">
        <v>883</v>
      </c>
      <c r="S351" s="80">
        <v>0</v>
      </c>
      <c r="T351" s="80"/>
      <c r="U351">
        <v>1</v>
      </c>
      <c r="V351" s="79" t="str">
        <f>REPLACE(INDEX(GroupVertices[Group],MATCH(Edges[[#This Row],[Vertex 1]],GroupVertices[Vertex],0)),1,1,"")</f>
        <v>1</v>
      </c>
      <c r="W351" s="79" t="str">
        <f>REPLACE(INDEX(GroupVertices[Group],MATCH(Edges[[#This Row],[Vertex 2]],GroupVertices[Vertex],0)),1,1,"")</f>
        <v>1</v>
      </c>
      <c r="X351" s="48">
        <v>0</v>
      </c>
      <c r="Y351" s="49">
        <v>0</v>
      </c>
      <c r="Z351" s="48">
        <v>0</v>
      </c>
      <c r="AA351" s="49">
        <v>0</v>
      </c>
      <c r="AB351" s="48">
        <v>0</v>
      </c>
      <c r="AC351" s="49">
        <v>0</v>
      </c>
      <c r="AD351" s="48">
        <v>6</v>
      </c>
      <c r="AE351" s="49">
        <v>100</v>
      </c>
      <c r="AF351" s="48">
        <v>6</v>
      </c>
    </row>
    <row r="352" spans="1:32" ht="15">
      <c r="A352" s="65" t="s">
        <v>416</v>
      </c>
      <c r="B352" s="65" t="s">
        <v>517</v>
      </c>
      <c r="C352" s="66" t="s">
        <v>3372</v>
      </c>
      <c r="D352" s="67">
        <v>3</v>
      </c>
      <c r="E352" s="68"/>
      <c r="F352" s="69">
        <v>50</v>
      </c>
      <c r="G352" s="66"/>
      <c r="H352" s="70"/>
      <c r="I352" s="71"/>
      <c r="J352" s="71"/>
      <c r="K352" s="34" t="s">
        <v>65</v>
      </c>
      <c r="L352" s="78">
        <v>352</v>
      </c>
      <c r="M352" s="78"/>
      <c r="N352" s="73"/>
      <c r="O352" s="80">
        <v>0</v>
      </c>
      <c r="P352" s="80">
        <v>1</v>
      </c>
      <c r="Q352" s="82">
        <v>41642.94226851852</v>
      </c>
      <c r="R352" s="80" t="s">
        <v>884</v>
      </c>
      <c r="S352" s="80">
        <v>0</v>
      </c>
      <c r="T352" s="80"/>
      <c r="U352">
        <v>1</v>
      </c>
      <c r="V352" s="79" t="str">
        <f>REPLACE(INDEX(GroupVertices[Group],MATCH(Edges[[#This Row],[Vertex 1]],GroupVertices[Vertex],0)),1,1,"")</f>
        <v>1</v>
      </c>
      <c r="W352" s="79" t="str">
        <f>REPLACE(INDEX(GroupVertices[Group],MATCH(Edges[[#This Row],[Vertex 2]],GroupVertices[Vertex],0)),1,1,"")</f>
        <v>1</v>
      </c>
      <c r="X352" s="48">
        <v>0</v>
      </c>
      <c r="Y352" s="49">
        <v>0</v>
      </c>
      <c r="Z352" s="48">
        <v>1</v>
      </c>
      <c r="AA352" s="49">
        <v>16.666666666666668</v>
      </c>
      <c r="AB352" s="48">
        <v>0</v>
      </c>
      <c r="AC352" s="49">
        <v>0</v>
      </c>
      <c r="AD352" s="48">
        <v>5</v>
      </c>
      <c r="AE352" s="49">
        <v>83.33333333333333</v>
      </c>
      <c r="AF352" s="48">
        <v>6</v>
      </c>
    </row>
    <row r="353" spans="1:32" ht="15">
      <c r="A353" s="65" t="s">
        <v>417</v>
      </c>
      <c r="B353" s="65" t="s">
        <v>517</v>
      </c>
      <c r="C353" s="66" t="s">
        <v>3372</v>
      </c>
      <c r="D353" s="67">
        <v>3</v>
      </c>
      <c r="E353" s="68"/>
      <c r="F353" s="69">
        <v>50</v>
      </c>
      <c r="G353" s="66"/>
      <c r="H353" s="70"/>
      <c r="I353" s="71"/>
      <c r="J353" s="71"/>
      <c r="K353" s="34" t="s">
        <v>65</v>
      </c>
      <c r="L353" s="78">
        <v>353</v>
      </c>
      <c r="M353" s="78"/>
      <c r="N353" s="73"/>
      <c r="O353" s="80">
        <v>0</v>
      </c>
      <c r="P353" s="80">
        <v>0</v>
      </c>
      <c r="Q353" s="82">
        <v>41671.57271990741</v>
      </c>
      <c r="R353" s="80" t="s">
        <v>885</v>
      </c>
      <c r="S353" s="80">
        <v>0</v>
      </c>
      <c r="T353" s="80"/>
      <c r="U353">
        <v>1</v>
      </c>
      <c r="V353" s="79" t="str">
        <f>REPLACE(INDEX(GroupVertices[Group],MATCH(Edges[[#This Row],[Vertex 1]],GroupVertices[Vertex],0)),1,1,"")</f>
        <v>1</v>
      </c>
      <c r="W353" s="79" t="str">
        <f>REPLACE(INDEX(GroupVertices[Group],MATCH(Edges[[#This Row],[Vertex 2]],GroupVertices[Vertex],0)),1,1,"")</f>
        <v>1</v>
      </c>
      <c r="X353" s="48">
        <v>3</v>
      </c>
      <c r="Y353" s="49">
        <v>9.375</v>
      </c>
      <c r="Z353" s="48">
        <v>0</v>
      </c>
      <c r="AA353" s="49">
        <v>0</v>
      </c>
      <c r="AB353" s="48">
        <v>0</v>
      </c>
      <c r="AC353" s="49">
        <v>0</v>
      </c>
      <c r="AD353" s="48">
        <v>29</v>
      </c>
      <c r="AE353" s="49">
        <v>90.625</v>
      </c>
      <c r="AF353" s="48">
        <v>32</v>
      </c>
    </row>
    <row r="354" spans="1:32" ht="15">
      <c r="A354" s="65" t="s">
        <v>418</v>
      </c>
      <c r="B354" s="65" t="s">
        <v>517</v>
      </c>
      <c r="C354" s="66" t="s">
        <v>3372</v>
      </c>
      <c r="D354" s="67">
        <v>3</v>
      </c>
      <c r="E354" s="68"/>
      <c r="F354" s="69">
        <v>50</v>
      </c>
      <c r="G354" s="66"/>
      <c r="H354" s="70"/>
      <c r="I354" s="71"/>
      <c r="J354" s="71"/>
      <c r="K354" s="34" t="s">
        <v>65</v>
      </c>
      <c r="L354" s="78">
        <v>354</v>
      </c>
      <c r="M354" s="78"/>
      <c r="N354" s="73"/>
      <c r="O354" s="80">
        <v>0</v>
      </c>
      <c r="P354" s="80">
        <v>0</v>
      </c>
      <c r="Q354" s="82">
        <v>41678.231087962966</v>
      </c>
      <c r="R354" s="80" t="s">
        <v>886</v>
      </c>
      <c r="S354" s="80">
        <v>0</v>
      </c>
      <c r="T354" s="80"/>
      <c r="U354">
        <v>1</v>
      </c>
      <c r="V354" s="79" t="str">
        <f>REPLACE(INDEX(GroupVertices[Group],MATCH(Edges[[#This Row],[Vertex 1]],GroupVertices[Vertex],0)),1,1,"")</f>
        <v>1</v>
      </c>
      <c r="W354" s="79" t="str">
        <f>REPLACE(INDEX(GroupVertices[Group],MATCH(Edges[[#This Row],[Vertex 2]],GroupVertices[Vertex],0)),1,1,"")</f>
        <v>1</v>
      </c>
      <c r="X354" s="48">
        <v>0</v>
      </c>
      <c r="Y354" s="49">
        <v>0</v>
      </c>
      <c r="Z354" s="48">
        <v>1</v>
      </c>
      <c r="AA354" s="49">
        <v>4.3478260869565215</v>
      </c>
      <c r="AB354" s="48">
        <v>0</v>
      </c>
      <c r="AC354" s="49">
        <v>0</v>
      </c>
      <c r="AD354" s="48">
        <v>22</v>
      </c>
      <c r="AE354" s="49">
        <v>95.65217391304348</v>
      </c>
      <c r="AF354" s="48">
        <v>23</v>
      </c>
    </row>
    <row r="355" spans="1:32" ht="15">
      <c r="A355" s="65" t="s">
        <v>419</v>
      </c>
      <c r="B355" s="65" t="s">
        <v>517</v>
      </c>
      <c r="C355" s="66" t="s">
        <v>3372</v>
      </c>
      <c r="D355" s="67">
        <v>3</v>
      </c>
      <c r="E355" s="68"/>
      <c r="F355" s="69">
        <v>50</v>
      </c>
      <c r="G355" s="66"/>
      <c r="H355" s="70"/>
      <c r="I355" s="71"/>
      <c r="J355" s="71"/>
      <c r="K355" s="34" t="s">
        <v>65</v>
      </c>
      <c r="L355" s="78">
        <v>355</v>
      </c>
      <c r="M355" s="78"/>
      <c r="N355" s="73"/>
      <c r="O355" s="80">
        <v>0</v>
      </c>
      <c r="P355" s="80">
        <v>0</v>
      </c>
      <c r="Q355" s="82">
        <v>41727.29883101852</v>
      </c>
      <c r="R355" s="80" t="s">
        <v>887</v>
      </c>
      <c r="S355" s="80">
        <v>0</v>
      </c>
      <c r="T355" s="80"/>
      <c r="U355">
        <v>1</v>
      </c>
      <c r="V355" s="79" t="str">
        <f>REPLACE(INDEX(GroupVertices[Group],MATCH(Edges[[#This Row],[Vertex 1]],GroupVertices[Vertex],0)),1,1,"")</f>
        <v>1</v>
      </c>
      <c r="W355" s="79" t="str">
        <f>REPLACE(INDEX(GroupVertices[Group],MATCH(Edges[[#This Row],[Vertex 2]],GroupVertices[Vertex],0)),1,1,"")</f>
        <v>1</v>
      </c>
      <c r="X355" s="48">
        <v>0</v>
      </c>
      <c r="Y355" s="49">
        <v>0</v>
      </c>
      <c r="Z355" s="48">
        <v>0</v>
      </c>
      <c r="AA355" s="49">
        <v>0</v>
      </c>
      <c r="AB355" s="48">
        <v>0</v>
      </c>
      <c r="AC355" s="49">
        <v>0</v>
      </c>
      <c r="AD355" s="48">
        <v>8</v>
      </c>
      <c r="AE355" s="49">
        <v>100</v>
      </c>
      <c r="AF355" s="48">
        <v>8</v>
      </c>
    </row>
    <row r="356" spans="1:32" ht="15">
      <c r="A356" s="65" t="s">
        <v>420</v>
      </c>
      <c r="B356" s="65" t="s">
        <v>517</v>
      </c>
      <c r="C356" s="66" t="s">
        <v>3372</v>
      </c>
      <c r="D356" s="67">
        <v>3</v>
      </c>
      <c r="E356" s="68"/>
      <c r="F356" s="69">
        <v>50</v>
      </c>
      <c r="G356" s="66"/>
      <c r="H356" s="70"/>
      <c r="I356" s="71"/>
      <c r="J356" s="71"/>
      <c r="K356" s="34" t="s">
        <v>65</v>
      </c>
      <c r="L356" s="78">
        <v>356</v>
      </c>
      <c r="M356" s="78"/>
      <c r="N356" s="73"/>
      <c r="O356" s="80">
        <v>0</v>
      </c>
      <c r="P356" s="80">
        <v>0</v>
      </c>
      <c r="Q356" s="82">
        <v>41781.53878472222</v>
      </c>
      <c r="R356" s="80" t="s">
        <v>888</v>
      </c>
      <c r="S356" s="80">
        <v>0</v>
      </c>
      <c r="T356" s="80"/>
      <c r="U356">
        <v>1</v>
      </c>
      <c r="V356" s="79" t="str">
        <f>REPLACE(INDEX(GroupVertices[Group],MATCH(Edges[[#This Row],[Vertex 1]],GroupVertices[Vertex],0)),1,1,"")</f>
        <v>1</v>
      </c>
      <c r="W356" s="79" t="str">
        <f>REPLACE(INDEX(GroupVertices[Group],MATCH(Edges[[#This Row],[Vertex 2]],GroupVertices[Vertex],0)),1,1,"")</f>
        <v>1</v>
      </c>
      <c r="X356" s="48">
        <v>2</v>
      </c>
      <c r="Y356" s="49">
        <v>3.6363636363636362</v>
      </c>
      <c r="Z356" s="48">
        <v>0</v>
      </c>
      <c r="AA356" s="49">
        <v>0</v>
      </c>
      <c r="AB356" s="48">
        <v>0</v>
      </c>
      <c r="AC356" s="49">
        <v>0</v>
      </c>
      <c r="AD356" s="48">
        <v>53</v>
      </c>
      <c r="AE356" s="49">
        <v>96.36363636363636</v>
      </c>
      <c r="AF356" s="48">
        <v>55</v>
      </c>
    </row>
    <row r="357" spans="1:32" ht="15">
      <c r="A357" s="65" t="s">
        <v>421</v>
      </c>
      <c r="B357" s="65" t="s">
        <v>517</v>
      </c>
      <c r="C357" s="66" t="s">
        <v>3372</v>
      </c>
      <c r="D357" s="67">
        <v>3</v>
      </c>
      <c r="E357" s="68"/>
      <c r="F357" s="69">
        <v>50</v>
      </c>
      <c r="G357" s="66"/>
      <c r="H357" s="70"/>
      <c r="I357" s="71"/>
      <c r="J357" s="71"/>
      <c r="K357" s="34" t="s">
        <v>65</v>
      </c>
      <c r="L357" s="78">
        <v>357</v>
      </c>
      <c r="M357" s="78"/>
      <c r="N357" s="73"/>
      <c r="O357" s="80">
        <v>0</v>
      </c>
      <c r="P357" s="80">
        <v>0</v>
      </c>
      <c r="Q357" s="82">
        <v>41810.05564814815</v>
      </c>
      <c r="R357" s="80" t="s">
        <v>889</v>
      </c>
      <c r="S357" s="80">
        <v>0</v>
      </c>
      <c r="T357" s="80"/>
      <c r="U357">
        <v>1</v>
      </c>
      <c r="V357" s="79" t="str">
        <f>REPLACE(INDEX(GroupVertices[Group],MATCH(Edges[[#This Row],[Vertex 1]],GroupVertices[Vertex],0)),1,1,"")</f>
        <v>1</v>
      </c>
      <c r="W357" s="79" t="str">
        <f>REPLACE(INDEX(GroupVertices[Group],MATCH(Edges[[#This Row],[Vertex 2]],GroupVertices[Vertex],0)),1,1,"")</f>
        <v>1</v>
      </c>
      <c r="X357" s="48">
        <v>0</v>
      </c>
      <c r="Y357" s="49">
        <v>0</v>
      </c>
      <c r="Z357" s="48">
        <v>0</v>
      </c>
      <c r="AA357" s="49">
        <v>0</v>
      </c>
      <c r="AB357" s="48">
        <v>0</v>
      </c>
      <c r="AC357" s="49">
        <v>0</v>
      </c>
      <c r="AD357" s="48">
        <v>61</v>
      </c>
      <c r="AE357" s="49">
        <v>100</v>
      </c>
      <c r="AF357" s="48">
        <v>61</v>
      </c>
    </row>
    <row r="358" spans="1:32" ht="15">
      <c r="A358" s="65" t="s">
        <v>422</v>
      </c>
      <c r="B358" s="65" t="s">
        <v>517</v>
      </c>
      <c r="C358" s="66" t="s">
        <v>3372</v>
      </c>
      <c r="D358" s="67">
        <v>3</v>
      </c>
      <c r="E358" s="68"/>
      <c r="F358" s="69">
        <v>50</v>
      </c>
      <c r="G358" s="66"/>
      <c r="H358" s="70"/>
      <c r="I358" s="71"/>
      <c r="J358" s="71"/>
      <c r="K358" s="34" t="s">
        <v>65</v>
      </c>
      <c r="L358" s="78">
        <v>358</v>
      </c>
      <c r="M358" s="78"/>
      <c r="N358" s="73"/>
      <c r="O358" s="80">
        <v>0</v>
      </c>
      <c r="P358" s="80">
        <v>0</v>
      </c>
      <c r="Q358" s="82">
        <v>41829.83305555556</v>
      </c>
      <c r="R358" s="80" t="s">
        <v>890</v>
      </c>
      <c r="S358" s="80">
        <v>0</v>
      </c>
      <c r="T358" s="80"/>
      <c r="U358">
        <v>1</v>
      </c>
      <c r="V358" s="79" t="str">
        <f>REPLACE(INDEX(GroupVertices[Group],MATCH(Edges[[#This Row],[Vertex 1]],GroupVertices[Vertex],0)),1,1,"")</f>
        <v>1</v>
      </c>
      <c r="W358" s="79" t="str">
        <f>REPLACE(INDEX(GroupVertices[Group],MATCH(Edges[[#This Row],[Vertex 2]],GroupVertices[Vertex],0)),1,1,"")</f>
        <v>1</v>
      </c>
      <c r="X358" s="48">
        <v>2</v>
      </c>
      <c r="Y358" s="49">
        <v>2</v>
      </c>
      <c r="Z358" s="48">
        <v>4</v>
      </c>
      <c r="AA358" s="49">
        <v>4</v>
      </c>
      <c r="AB358" s="48">
        <v>0</v>
      </c>
      <c r="AC358" s="49">
        <v>0</v>
      </c>
      <c r="AD358" s="48">
        <v>94</v>
      </c>
      <c r="AE358" s="49">
        <v>94</v>
      </c>
      <c r="AF358" s="48">
        <v>100</v>
      </c>
    </row>
    <row r="359" spans="1:32" ht="15">
      <c r="A359" s="65" t="s">
        <v>423</v>
      </c>
      <c r="B359" s="65" t="s">
        <v>517</v>
      </c>
      <c r="C359" s="66" t="s">
        <v>3373</v>
      </c>
      <c r="D359" s="67">
        <v>3.6363636363636362</v>
      </c>
      <c r="E359" s="68"/>
      <c r="F359" s="69">
        <v>46.36363636363637</v>
      </c>
      <c r="G359" s="66"/>
      <c r="H359" s="70"/>
      <c r="I359" s="71"/>
      <c r="J359" s="71"/>
      <c r="K359" s="34" t="s">
        <v>65</v>
      </c>
      <c r="L359" s="78">
        <v>359</v>
      </c>
      <c r="M359" s="78"/>
      <c r="N359" s="73"/>
      <c r="O359" s="80">
        <v>0</v>
      </c>
      <c r="P359" s="80">
        <v>0</v>
      </c>
      <c r="Q359" s="82">
        <v>41472.075219907405</v>
      </c>
      <c r="R359" s="80" t="s">
        <v>891</v>
      </c>
      <c r="S359" s="80">
        <v>0</v>
      </c>
      <c r="T359" s="80"/>
      <c r="U359">
        <v>2</v>
      </c>
      <c r="V359" s="79" t="str">
        <f>REPLACE(INDEX(GroupVertices[Group],MATCH(Edges[[#This Row],[Vertex 1]],GroupVertices[Vertex],0)),1,1,"")</f>
        <v>1</v>
      </c>
      <c r="W359" s="79" t="str">
        <f>REPLACE(INDEX(GroupVertices[Group],MATCH(Edges[[#This Row],[Vertex 2]],GroupVertices[Vertex],0)),1,1,"")</f>
        <v>1</v>
      </c>
      <c r="X359" s="48">
        <v>0</v>
      </c>
      <c r="Y359" s="49">
        <v>0</v>
      </c>
      <c r="Z359" s="48">
        <v>0</v>
      </c>
      <c r="AA359" s="49">
        <v>0</v>
      </c>
      <c r="AB359" s="48">
        <v>0</v>
      </c>
      <c r="AC359" s="49">
        <v>0</v>
      </c>
      <c r="AD359" s="48">
        <v>36</v>
      </c>
      <c r="AE359" s="49">
        <v>100</v>
      </c>
      <c r="AF359" s="48">
        <v>36</v>
      </c>
    </row>
    <row r="360" spans="1:32" ht="15">
      <c r="A360" s="65" t="s">
        <v>423</v>
      </c>
      <c r="B360" s="65" t="s">
        <v>517</v>
      </c>
      <c r="C360" s="66" t="s">
        <v>3373</v>
      </c>
      <c r="D360" s="67">
        <v>3.6363636363636362</v>
      </c>
      <c r="E360" s="68"/>
      <c r="F360" s="69">
        <v>46.36363636363637</v>
      </c>
      <c r="G360" s="66"/>
      <c r="H360" s="70"/>
      <c r="I360" s="71"/>
      <c r="J360" s="71"/>
      <c r="K360" s="34" t="s">
        <v>65</v>
      </c>
      <c r="L360" s="78">
        <v>360</v>
      </c>
      <c r="M360" s="78"/>
      <c r="N360" s="73"/>
      <c r="O360" s="80">
        <v>0</v>
      </c>
      <c r="P360" s="80">
        <v>0</v>
      </c>
      <c r="Q360" s="82">
        <v>41834.66548611111</v>
      </c>
      <c r="R360" s="80"/>
      <c r="S360" s="80">
        <v>0</v>
      </c>
      <c r="T360" s="80"/>
      <c r="U360">
        <v>2</v>
      </c>
      <c r="V360" s="79" t="str">
        <f>REPLACE(INDEX(GroupVertices[Group],MATCH(Edges[[#This Row],[Vertex 1]],GroupVertices[Vertex],0)),1,1,"")</f>
        <v>1</v>
      </c>
      <c r="W360" s="79" t="str">
        <f>REPLACE(INDEX(GroupVertices[Group],MATCH(Edges[[#This Row],[Vertex 2]],GroupVertices[Vertex],0)),1,1,"")</f>
        <v>1</v>
      </c>
      <c r="X360" s="48"/>
      <c r="Y360" s="49"/>
      <c r="Z360" s="48"/>
      <c r="AA360" s="49"/>
      <c r="AB360" s="48"/>
      <c r="AC360" s="49"/>
      <c r="AD360" s="48"/>
      <c r="AE360" s="49"/>
      <c r="AF360" s="48"/>
    </row>
    <row r="361" spans="1:32" ht="15">
      <c r="A361" s="65" t="s">
        <v>424</v>
      </c>
      <c r="B361" s="65" t="s">
        <v>517</v>
      </c>
      <c r="C361" s="66" t="s">
        <v>3372</v>
      </c>
      <c r="D361" s="67">
        <v>3</v>
      </c>
      <c r="E361" s="68"/>
      <c r="F361" s="69">
        <v>50</v>
      </c>
      <c r="G361" s="66"/>
      <c r="H361" s="70"/>
      <c r="I361" s="71"/>
      <c r="J361" s="71"/>
      <c r="K361" s="34" t="s">
        <v>65</v>
      </c>
      <c r="L361" s="78">
        <v>361</v>
      </c>
      <c r="M361" s="78"/>
      <c r="N361" s="73"/>
      <c r="O361" s="80">
        <v>0</v>
      </c>
      <c r="P361" s="80">
        <v>3</v>
      </c>
      <c r="Q361" s="82">
        <v>41852.07065972222</v>
      </c>
      <c r="R361" s="80" t="s">
        <v>892</v>
      </c>
      <c r="S361" s="80">
        <v>0</v>
      </c>
      <c r="T361" s="80"/>
      <c r="U361">
        <v>1</v>
      </c>
      <c r="V361" s="79" t="str">
        <f>REPLACE(INDEX(GroupVertices[Group],MATCH(Edges[[#This Row],[Vertex 1]],GroupVertices[Vertex],0)),1,1,"")</f>
        <v>1</v>
      </c>
      <c r="W361" s="79" t="str">
        <f>REPLACE(INDEX(GroupVertices[Group],MATCH(Edges[[#This Row],[Vertex 2]],GroupVertices[Vertex],0)),1,1,"")</f>
        <v>1</v>
      </c>
      <c r="X361" s="48">
        <v>1</v>
      </c>
      <c r="Y361" s="49">
        <v>11.11111111111111</v>
      </c>
      <c r="Z361" s="48">
        <v>0</v>
      </c>
      <c r="AA361" s="49">
        <v>0</v>
      </c>
      <c r="AB361" s="48">
        <v>0</v>
      </c>
      <c r="AC361" s="49">
        <v>0</v>
      </c>
      <c r="AD361" s="48">
        <v>8</v>
      </c>
      <c r="AE361" s="49">
        <v>88.88888888888889</v>
      </c>
      <c r="AF361" s="48">
        <v>9</v>
      </c>
    </row>
    <row r="362" spans="1:32" ht="15">
      <c r="A362" s="65" t="s">
        <v>425</v>
      </c>
      <c r="B362" s="65" t="s">
        <v>517</v>
      </c>
      <c r="C362" s="66" t="s">
        <v>3372</v>
      </c>
      <c r="D362" s="67">
        <v>3</v>
      </c>
      <c r="E362" s="68"/>
      <c r="F362" s="69">
        <v>50</v>
      </c>
      <c r="G362" s="66"/>
      <c r="H362" s="70"/>
      <c r="I362" s="71"/>
      <c r="J362" s="71"/>
      <c r="K362" s="34" t="s">
        <v>65</v>
      </c>
      <c r="L362" s="78">
        <v>362</v>
      </c>
      <c r="M362" s="78"/>
      <c r="N362" s="73"/>
      <c r="O362" s="80">
        <v>0</v>
      </c>
      <c r="P362" s="80">
        <v>0</v>
      </c>
      <c r="Q362" s="82">
        <v>41881.12190972222</v>
      </c>
      <c r="R362" s="80" t="s">
        <v>893</v>
      </c>
      <c r="S362" s="80">
        <v>0</v>
      </c>
      <c r="T362" s="80"/>
      <c r="U362">
        <v>1</v>
      </c>
      <c r="V362" s="79" t="str">
        <f>REPLACE(INDEX(GroupVertices[Group],MATCH(Edges[[#This Row],[Vertex 1]],GroupVertices[Vertex],0)),1,1,"")</f>
        <v>1</v>
      </c>
      <c r="W362" s="79" t="str">
        <f>REPLACE(INDEX(GroupVertices[Group],MATCH(Edges[[#This Row],[Vertex 2]],GroupVertices[Vertex],0)),1,1,"")</f>
        <v>1</v>
      </c>
      <c r="X362" s="48">
        <v>2</v>
      </c>
      <c r="Y362" s="49">
        <v>3.225806451612903</v>
      </c>
      <c r="Z362" s="48">
        <v>0</v>
      </c>
      <c r="AA362" s="49">
        <v>0</v>
      </c>
      <c r="AB362" s="48">
        <v>0</v>
      </c>
      <c r="AC362" s="49">
        <v>0</v>
      </c>
      <c r="AD362" s="48">
        <v>60</v>
      </c>
      <c r="AE362" s="49">
        <v>96.7741935483871</v>
      </c>
      <c r="AF362" s="48">
        <v>62</v>
      </c>
    </row>
    <row r="363" spans="1:32" ht="15">
      <c r="A363" s="65" t="s">
        <v>426</v>
      </c>
      <c r="B363" s="65" t="s">
        <v>517</v>
      </c>
      <c r="C363" s="66" t="s">
        <v>3372</v>
      </c>
      <c r="D363" s="67">
        <v>3</v>
      </c>
      <c r="E363" s="68"/>
      <c r="F363" s="69">
        <v>50</v>
      </c>
      <c r="G363" s="66"/>
      <c r="H363" s="70"/>
      <c r="I363" s="71"/>
      <c r="J363" s="71"/>
      <c r="K363" s="34" t="s">
        <v>65</v>
      </c>
      <c r="L363" s="78">
        <v>363</v>
      </c>
      <c r="M363" s="78"/>
      <c r="N363" s="73"/>
      <c r="O363" s="80">
        <v>0</v>
      </c>
      <c r="P363" s="80">
        <v>0</v>
      </c>
      <c r="Q363" s="82">
        <v>41920.033530092594</v>
      </c>
      <c r="R363" s="80" t="s">
        <v>894</v>
      </c>
      <c r="S363" s="80">
        <v>0</v>
      </c>
      <c r="T363" s="80"/>
      <c r="U363">
        <v>1</v>
      </c>
      <c r="V363" s="79" t="str">
        <f>REPLACE(INDEX(GroupVertices[Group],MATCH(Edges[[#This Row],[Vertex 1]],GroupVertices[Vertex],0)),1,1,"")</f>
        <v>1</v>
      </c>
      <c r="W363" s="79" t="str">
        <f>REPLACE(INDEX(GroupVertices[Group],MATCH(Edges[[#This Row],[Vertex 2]],GroupVertices[Vertex],0)),1,1,"")</f>
        <v>1</v>
      </c>
      <c r="X363" s="48">
        <v>0</v>
      </c>
      <c r="Y363" s="49">
        <v>0</v>
      </c>
      <c r="Z363" s="48">
        <v>2</v>
      </c>
      <c r="AA363" s="49">
        <v>6.896551724137931</v>
      </c>
      <c r="AB363" s="48">
        <v>0</v>
      </c>
      <c r="AC363" s="49">
        <v>0</v>
      </c>
      <c r="AD363" s="48">
        <v>27</v>
      </c>
      <c r="AE363" s="49">
        <v>93.10344827586206</v>
      </c>
      <c r="AF363" s="48">
        <v>29</v>
      </c>
    </row>
    <row r="364" spans="1:32" ht="15">
      <c r="A364" s="65" t="s">
        <v>427</v>
      </c>
      <c r="B364" s="65" t="s">
        <v>517</v>
      </c>
      <c r="C364" s="66" t="s">
        <v>3372</v>
      </c>
      <c r="D364" s="67">
        <v>3</v>
      </c>
      <c r="E364" s="68"/>
      <c r="F364" s="69">
        <v>50</v>
      </c>
      <c r="G364" s="66"/>
      <c r="H364" s="70"/>
      <c r="I364" s="71"/>
      <c r="J364" s="71"/>
      <c r="K364" s="34" t="s">
        <v>65</v>
      </c>
      <c r="L364" s="78">
        <v>364</v>
      </c>
      <c r="M364" s="78"/>
      <c r="N364" s="73"/>
      <c r="O364" s="80">
        <v>0</v>
      </c>
      <c r="P364" s="80">
        <v>1</v>
      </c>
      <c r="Q364" s="82">
        <v>41929.58599537037</v>
      </c>
      <c r="R364" s="80" t="s">
        <v>895</v>
      </c>
      <c r="S364" s="80">
        <v>0</v>
      </c>
      <c r="T364" s="80"/>
      <c r="U364">
        <v>1</v>
      </c>
      <c r="V364" s="79" t="str">
        <f>REPLACE(INDEX(GroupVertices[Group],MATCH(Edges[[#This Row],[Vertex 1]],GroupVertices[Vertex],0)),1,1,"")</f>
        <v>1</v>
      </c>
      <c r="W364" s="79" t="str">
        <f>REPLACE(INDEX(GroupVertices[Group],MATCH(Edges[[#This Row],[Vertex 2]],GroupVertices[Vertex],0)),1,1,"")</f>
        <v>1</v>
      </c>
      <c r="X364" s="48">
        <v>0</v>
      </c>
      <c r="Y364" s="49">
        <v>0</v>
      </c>
      <c r="Z364" s="48">
        <v>0</v>
      </c>
      <c r="AA364" s="49">
        <v>0</v>
      </c>
      <c r="AB364" s="48">
        <v>0</v>
      </c>
      <c r="AC364" s="49">
        <v>0</v>
      </c>
      <c r="AD364" s="48">
        <v>9</v>
      </c>
      <c r="AE364" s="49">
        <v>100</v>
      </c>
      <c r="AF364" s="48">
        <v>9</v>
      </c>
    </row>
    <row r="365" spans="1:32" ht="15">
      <c r="A365" s="65" t="s">
        <v>428</v>
      </c>
      <c r="B365" s="65" t="s">
        <v>517</v>
      </c>
      <c r="C365" s="66" t="s">
        <v>3372</v>
      </c>
      <c r="D365" s="67">
        <v>3</v>
      </c>
      <c r="E365" s="68"/>
      <c r="F365" s="69">
        <v>50</v>
      </c>
      <c r="G365" s="66"/>
      <c r="H365" s="70"/>
      <c r="I365" s="71"/>
      <c r="J365" s="71"/>
      <c r="K365" s="34" t="s">
        <v>65</v>
      </c>
      <c r="L365" s="78">
        <v>365</v>
      </c>
      <c r="M365" s="78"/>
      <c r="N365" s="73"/>
      <c r="O365" s="80">
        <v>0</v>
      </c>
      <c r="P365" s="80">
        <v>0</v>
      </c>
      <c r="Q365" s="82">
        <v>41959.23243055555</v>
      </c>
      <c r="R365" s="80" t="s">
        <v>896</v>
      </c>
      <c r="S365" s="80">
        <v>0</v>
      </c>
      <c r="T365" s="80"/>
      <c r="U365">
        <v>1</v>
      </c>
      <c r="V365" s="79" t="str">
        <f>REPLACE(INDEX(GroupVertices[Group],MATCH(Edges[[#This Row],[Vertex 1]],GroupVertices[Vertex],0)),1,1,"")</f>
        <v>1</v>
      </c>
      <c r="W365" s="79" t="str">
        <f>REPLACE(INDEX(GroupVertices[Group],MATCH(Edges[[#This Row],[Vertex 2]],GroupVertices[Vertex],0)),1,1,"")</f>
        <v>1</v>
      </c>
      <c r="X365" s="48">
        <v>4</v>
      </c>
      <c r="Y365" s="49">
        <v>21.05263157894737</v>
      </c>
      <c r="Z365" s="48">
        <v>0</v>
      </c>
      <c r="AA365" s="49">
        <v>0</v>
      </c>
      <c r="AB365" s="48">
        <v>0</v>
      </c>
      <c r="AC365" s="49">
        <v>0</v>
      </c>
      <c r="AD365" s="48">
        <v>15</v>
      </c>
      <c r="AE365" s="49">
        <v>78.94736842105263</v>
      </c>
      <c r="AF365" s="48">
        <v>19</v>
      </c>
    </row>
    <row r="366" spans="1:32" ht="15">
      <c r="A366" s="65" t="s">
        <v>429</v>
      </c>
      <c r="B366" s="65" t="s">
        <v>517</v>
      </c>
      <c r="C366" s="66" t="s">
        <v>3372</v>
      </c>
      <c r="D366" s="67">
        <v>3</v>
      </c>
      <c r="E366" s="68"/>
      <c r="F366" s="69">
        <v>50</v>
      </c>
      <c r="G366" s="66"/>
      <c r="H366" s="70"/>
      <c r="I366" s="71"/>
      <c r="J366" s="71"/>
      <c r="K366" s="34" t="s">
        <v>65</v>
      </c>
      <c r="L366" s="78">
        <v>366</v>
      </c>
      <c r="M366" s="78"/>
      <c r="N366" s="73"/>
      <c r="O366" s="80">
        <v>0</v>
      </c>
      <c r="P366" s="80">
        <v>46</v>
      </c>
      <c r="Q366" s="82">
        <v>42137.09056712963</v>
      </c>
      <c r="R366" s="80" t="s">
        <v>897</v>
      </c>
      <c r="S366" s="80">
        <v>0</v>
      </c>
      <c r="T366" s="80"/>
      <c r="U366">
        <v>1</v>
      </c>
      <c r="V366" s="79" t="str">
        <f>REPLACE(INDEX(GroupVertices[Group],MATCH(Edges[[#This Row],[Vertex 1]],GroupVertices[Vertex],0)),1,1,"")</f>
        <v>1</v>
      </c>
      <c r="W366" s="79" t="str">
        <f>REPLACE(INDEX(GroupVertices[Group],MATCH(Edges[[#This Row],[Vertex 2]],GroupVertices[Vertex],0)),1,1,"")</f>
        <v>1</v>
      </c>
      <c r="X366" s="48">
        <v>0</v>
      </c>
      <c r="Y366" s="49">
        <v>0</v>
      </c>
      <c r="Z366" s="48">
        <v>0</v>
      </c>
      <c r="AA366" s="49">
        <v>0</v>
      </c>
      <c r="AB366" s="48">
        <v>0</v>
      </c>
      <c r="AC366" s="49">
        <v>0</v>
      </c>
      <c r="AD366" s="48">
        <v>10</v>
      </c>
      <c r="AE366" s="49">
        <v>100</v>
      </c>
      <c r="AF366" s="48">
        <v>10</v>
      </c>
    </row>
    <row r="367" spans="1:32" ht="15">
      <c r="A367" s="65" t="s">
        <v>430</v>
      </c>
      <c r="B367" s="65" t="s">
        <v>517</v>
      </c>
      <c r="C367" s="66" t="s">
        <v>3372</v>
      </c>
      <c r="D367" s="67">
        <v>3</v>
      </c>
      <c r="E367" s="68"/>
      <c r="F367" s="69">
        <v>50</v>
      </c>
      <c r="G367" s="66"/>
      <c r="H367" s="70"/>
      <c r="I367" s="71"/>
      <c r="J367" s="71"/>
      <c r="K367" s="34" t="s">
        <v>65</v>
      </c>
      <c r="L367" s="78">
        <v>367</v>
      </c>
      <c r="M367" s="78"/>
      <c r="N367" s="73"/>
      <c r="O367" s="80">
        <v>0</v>
      </c>
      <c r="P367" s="80">
        <v>0</v>
      </c>
      <c r="Q367" s="82">
        <v>42157.14528935185</v>
      </c>
      <c r="R367" s="80" t="s">
        <v>898</v>
      </c>
      <c r="S367" s="80">
        <v>0</v>
      </c>
      <c r="T367" s="80"/>
      <c r="U367">
        <v>1</v>
      </c>
      <c r="V367" s="79" t="str">
        <f>REPLACE(INDEX(GroupVertices[Group],MATCH(Edges[[#This Row],[Vertex 1]],GroupVertices[Vertex],0)),1,1,"")</f>
        <v>1</v>
      </c>
      <c r="W367" s="79" t="str">
        <f>REPLACE(INDEX(GroupVertices[Group],MATCH(Edges[[#This Row],[Vertex 2]],GroupVertices[Vertex],0)),1,1,"")</f>
        <v>1</v>
      </c>
      <c r="X367" s="48">
        <v>0</v>
      </c>
      <c r="Y367" s="49">
        <v>0</v>
      </c>
      <c r="Z367" s="48">
        <v>0</v>
      </c>
      <c r="AA367" s="49">
        <v>0</v>
      </c>
      <c r="AB367" s="48">
        <v>0</v>
      </c>
      <c r="AC367" s="49">
        <v>0</v>
      </c>
      <c r="AD367" s="48">
        <v>10</v>
      </c>
      <c r="AE367" s="49">
        <v>100</v>
      </c>
      <c r="AF367" s="48">
        <v>10</v>
      </c>
    </row>
    <row r="368" spans="1:32" ht="15">
      <c r="A368" s="65" t="s">
        <v>431</v>
      </c>
      <c r="B368" s="65" t="s">
        <v>517</v>
      </c>
      <c r="C368" s="66" t="s">
        <v>3372</v>
      </c>
      <c r="D368" s="67">
        <v>3</v>
      </c>
      <c r="E368" s="68"/>
      <c r="F368" s="69">
        <v>50</v>
      </c>
      <c r="G368" s="66"/>
      <c r="H368" s="70"/>
      <c r="I368" s="71"/>
      <c r="J368" s="71"/>
      <c r="K368" s="34" t="s">
        <v>65</v>
      </c>
      <c r="L368" s="78">
        <v>368</v>
      </c>
      <c r="M368" s="78"/>
      <c r="N368" s="73"/>
      <c r="O368" s="80">
        <v>0</v>
      </c>
      <c r="P368" s="80">
        <v>0</v>
      </c>
      <c r="Q368" s="82">
        <v>42160.61800925926</v>
      </c>
      <c r="R368" s="80" t="s">
        <v>899</v>
      </c>
      <c r="S368" s="80">
        <v>0</v>
      </c>
      <c r="T368" s="80"/>
      <c r="U368">
        <v>1</v>
      </c>
      <c r="V368" s="79" t="str">
        <f>REPLACE(INDEX(GroupVertices[Group],MATCH(Edges[[#This Row],[Vertex 1]],GroupVertices[Vertex],0)),1,1,"")</f>
        <v>1</v>
      </c>
      <c r="W368" s="79" t="str">
        <f>REPLACE(INDEX(GroupVertices[Group],MATCH(Edges[[#This Row],[Vertex 2]],GroupVertices[Vertex],0)),1,1,"")</f>
        <v>1</v>
      </c>
      <c r="X368" s="48">
        <v>1</v>
      </c>
      <c r="Y368" s="49">
        <v>50</v>
      </c>
      <c r="Z368" s="48">
        <v>0</v>
      </c>
      <c r="AA368" s="49">
        <v>0</v>
      </c>
      <c r="AB368" s="48">
        <v>0</v>
      </c>
      <c r="AC368" s="49">
        <v>0</v>
      </c>
      <c r="AD368" s="48">
        <v>1</v>
      </c>
      <c r="AE368" s="49">
        <v>50</v>
      </c>
      <c r="AF368" s="48">
        <v>2</v>
      </c>
    </row>
    <row r="369" spans="1:32" ht="15">
      <c r="A369" s="65" t="s">
        <v>432</v>
      </c>
      <c r="B369" s="65" t="s">
        <v>517</v>
      </c>
      <c r="C369" s="66" t="s">
        <v>3372</v>
      </c>
      <c r="D369" s="67">
        <v>3</v>
      </c>
      <c r="E369" s="68"/>
      <c r="F369" s="69">
        <v>50</v>
      </c>
      <c r="G369" s="66"/>
      <c r="H369" s="70"/>
      <c r="I369" s="71"/>
      <c r="J369" s="71"/>
      <c r="K369" s="34" t="s">
        <v>65</v>
      </c>
      <c r="L369" s="78">
        <v>369</v>
      </c>
      <c r="M369" s="78"/>
      <c r="N369" s="73"/>
      <c r="O369" s="80">
        <v>0</v>
      </c>
      <c r="P369" s="80">
        <v>0</v>
      </c>
      <c r="Q369" s="82">
        <v>42218.61702546296</v>
      </c>
      <c r="R369" s="80" t="s">
        <v>900</v>
      </c>
      <c r="S369" s="80">
        <v>0</v>
      </c>
      <c r="T369" s="80"/>
      <c r="U369">
        <v>1</v>
      </c>
      <c r="V369" s="79" t="str">
        <f>REPLACE(INDEX(GroupVertices[Group],MATCH(Edges[[#This Row],[Vertex 1]],GroupVertices[Vertex],0)),1,1,"")</f>
        <v>1</v>
      </c>
      <c r="W369" s="79" t="str">
        <f>REPLACE(INDEX(GroupVertices[Group],MATCH(Edges[[#This Row],[Vertex 2]],GroupVertices[Vertex],0)),1,1,"")</f>
        <v>1</v>
      </c>
      <c r="X369" s="48">
        <v>1</v>
      </c>
      <c r="Y369" s="49">
        <v>1.0416666666666667</v>
      </c>
      <c r="Z369" s="48">
        <v>0</v>
      </c>
      <c r="AA369" s="49">
        <v>0</v>
      </c>
      <c r="AB369" s="48">
        <v>0</v>
      </c>
      <c r="AC369" s="49">
        <v>0</v>
      </c>
      <c r="AD369" s="48">
        <v>95</v>
      </c>
      <c r="AE369" s="49">
        <v>98.95833333333333</v>
      </c>
      <c r="AF369" s="48">
        <v>96</v>
      </c>
    </row>
    <row r="370" spans="1:32" ht="15">
      <c r="A370" s="65" t="s">
        <v>433</v>
      </c>
      <c r="B370" s="65" t="s">
        <v>517</v>
      </c>
      <c r="C370" s="66" t="s">
        <v>3372</v>
      </c>
      <c r="D370" s="67">
        <v>3</v>
      </c>
      <c r="E370" s="68"/>
      <c r="F370" s="69">
        <v>50</v>
      </c>
      <c r="G370" s="66"/>
      <c r="H370" s="70"/>
      <c r="I370" s="71"/>
      <c r="J370" s="71"/>
      <c r="K370" s="34" t="s">
        <v>65</v>
      </c>
      <c r="L370" s="78">
        <v>370</v>
      </c>
      <c r="M370" s="78"/>
      <c r="N370" s="73"/>
      <c r="O370" s="80">
        <v>0</v>
      </c>
      <c r="P370" s="80">
        <v>2</v>
      </c>
      <c r="Q370" s="82">
        <v>42253.608831018515</v>
      </c>
      <c r="R370" s="80" t="s">
        <v>901</v>
      </c>
      <c r="S370" s="80">
        <v>0</v>
      </c>
      <c r="T370" s="80"/>
      <c r="U370">
        <v>1</v>
      </c>
      <c r="V370" s="79" t="str">
        <f>REPLACE(INDEX(GroupVertices[Group],MATCH(Edges[[#This Row],[Vertex 1]],GroupVertices[Vertex],0)),1,1,"")</f>
        <v>1</v>
      </c>
      <c r="W370" s="79" t="str">
        <f>REPLACE(INDEX(GroupVertices[Group],MATCH(Edges[[#This Row],[Vertex 2]],GroupVertices[Vertex],0)),1,1,"")</f>
        <v>1</v>
      </c>
      <c r="X370" s="48">
        <v>1</v>
      </c>
      <c r="Y370" s="49">
        <v>100</v>
      </c>
      <c r="Z370" s="48">
        <v>0</v>
      </c>
      <c r="AA370" s="49">
        <v>0</v>
      </c>
      <c r="AB370" s="48">
        <v>0</v>
      </c>
      <c r="AC370" s="49">
        <v>0</v>
      </c>
      <c r="AD370" s="48">
        <v>0</v>
      </c>
      <c r="AE370" s="49">
        <v>0</v>
      </c>
      <c r="AF370" s="48">
        <v>1</v>
      </c>
    </row>
    <row r="371" spans="1:32" ht="15">
      <c r="A371" s="65" t="s">
        <v>434</v>
      </c>
      <c r="B371" s="65" t="s">
        <v>517</v>
      </c>
      <c r="C371" s="66" t="s">
        <v>3372</v>
      </c>
      <c r="D371" s="67">
        <v>3</v>
      </c>
      <c r="E371" s="68"/>
      <c r="F371" s="69">
        <v>50</v>
      </c>
      <c r="G371" s="66"/>
      <c r="H371" s="70"/>
      <c r="I371" s="71"/>
      <c r="J371" s="71"/>
      <c r="K371" s="34" t="s">
        <v>65</v>
      </c>
      <c r="L371" s="78">
        <v>371</v>
      </c>
      <c r="M371" s="78"/>
      <c r="N371" s="73"/>
      <c r="O371" s="80">
        <v>0</v>
      </c>
      <c r="P371" s="80">
        <v>13</v>
      </c>
      <c r="Q371" s="82">
        <v>42265.12965277778</v>
      </c>
      <c r="R371" s="80" t="s">
        <v>902</v>
      </c>
      <c r="S371" s="80">
        <v>0</v>
      </c>
      <c r="T371" s="80"/>
      <c r="U371">
        <v>1</v>
      </c>
      <c r="V371" s="79" t="str">
        <f>REPLACE(INDEX(GroupVertices[Group],MATCH(Edges[[#This Row],[Vertex 1]],GroupVertices[Vertex],0)),1,1,"")</f>
        <v>1</v>
      </c>
      <c r="W371" s="79" t="str">
        <f>REPLACE(INDEX(GroupVertices[Group],MATCH(Edges[[#This Row],[Vertex 2]],GroupVertices[Vertex],0)),1,1,"")</f>
        <v>1</v>
      </c>
      <c r="X371" s="48">
        <v>0</v>
      </c>
      <c r="Y371" s="49">
        <v>0</v>
      </c>
      <c r="Z371" s="48">
        <v>3</v>
      </c>
      <c r="AA371" s="49">
        <v>25</v>
      </c>
      <c r="AB371" s="48">
        <v>0</v>
      </c>
      <c r="AC371" s="49">
        <v>0</v>
      </c>
      <c r="AD371" s="48">
        <v>9</v>
      </c>
      <c r="AE371" s="49">
        <v>75</v>
      </c>
      <c r="AF371" s="48">
        <v>12</v>
      </c>
    </row>
    <row r="372" spans="1:32" ht="15">
      <c r="A372" s="65" t="s">
        <v>435</v>
      </c>
      <c r="B372" s="65" t="s">
        <v>517</v>
      </c>
      <c r="C372" s="66" t="s">
        <v>3372</v>
      </c>
      <c r="D372" s="67">
        <v>3</v>
      </c>
      <c r="E372" s="68"/>
      <c r="F372" s="69">
        <v>50</v>
      </c>
      <c r="G372" s="66"/>
      <c r="H372" s="70"/>
      <c r="I372" s="71"/>
      <c r="J372" s="71"/>
      <c r="K372" s="34" t="s">
        <v>65</v>
      </c>
      <c r="L372" s="78">
        <v>372</v>
      </c>
      <c r="M372" s="78"/>
      <c r="N372" s="73"/>
      <c r="O372" s="80">
        <v>0</v>
      </c>
      <c r="P372" s="80">
        <v>1</v>
      </c>
      <c r="Q372" s="82">
        <v>42277.77050925926</v>
      </c>
      <c r="R372" s="80" t="s">
        <v>903</v>
      </c>
      <c r="S372" s="80">
        <v>0</v>
      </c>
      <c r="T372" s="80"/>
      <c r="U372">
        <v>1</v>
      </c>
      <c r="V372" s="79" t="str">
        <f>REPLACE(INDEX(GroupVertices[Group],MATCH(Edges[[#This Row],[Vertex 1]],GroupVertices[Vertex],0)),1,1,"")</f>
        <v>1</v>
      </c>
      <c r="W372" s="79" t="str">
        <f>REPLACE(INDEX(GroupVertices[Group],MATCH(Edges[[#This Row],[Vertex 2]],GroupVertices[Vertex],0)),1,1,"")</f>
        <v>1</v>
      </c>
      <c r="X372" s="48">
        <v>2</v>
      </c>
      <c r="Y372" s="49">
        <v>28.571428571428573</v>
      </c>
      <c r="Z372" s="48">
        <v>0</v>
      </c>
      <c r="AA372" s="49">
        <v>0</v>
      </c>
      <c r="AB372" s="48">
        <v>0</v>
      </c>
      <c r="AC372" s="49">
        <v>0</v>
      </c>
      <c r="AD372" s="48">
        <v>5</v>
      </c>
      <c r="AE372" s="49">
        <v>71.42857142857143</v>
      </c>
      <c r="AF372" s="48">
        <v>7</v>
      </c>
    </row>
    <row r="373" spans="1:32" ht="15">
      <c r="A373" s="65" t="s">
        <v>436</v>
      </c>
      <c r="B373" s="65" t="s">
        <v>517</v>
      </c>
      <c r="C373" s="66" t="s">
        <v>3372</v>
      </c>
      <c r="D373" s="67">
        <v>3</v>
      </c>
      <c r="E373" s="68"/>
      <c r="F373" s="69">
        <v>50</v>
      </c>
      <c r="G373" s="66"/>
      <c r="H373" s="70"/>
      <c r="I373" s="71"/>
      <c r="J373" s="71"/>
      <c r="K373" s="34" t="s">
        <v>65</v>
      </c>
      <c r="L373" s="78">
        <v>373</v>
      </c>
      <c r="M373" s="78"/>
      <c r="N373" s="73"/>
      <c r="O373" s="80">
        <v>0</v>
      </c>
      <c r="P373" s="80">
        <v>2</v>
      </c>
      <c r="Q373" s="82">
        <v>42316.70680555556</v>
      </c>
      <c r="R373" s="80" t="s">
        <v>904</v>
      </c>
      <c r="S373" s="80">
        <v>0</v>
      </c>
      <c r="T373" s="80"/>
      <c r="U373">
        <v>1</v>
      </c>
      <c r="V373" s="79" t="str">
        <f>REPLACE(INDEX(GroupVertices[Group],MATCH(Edges[[#This Row],[Vertex 1]],GroupVertices[Vertex],0)),1,1,"")</f>
        <v>1</v>
      </c>
      <c r="W373" s="79" t="str">
        <f>REPLACE(INDEX(GroupVertices[Group],MATCH(Edges[[#This Row],[Vertex 2]],GroupVertices[Vertex],0)),1,1,"")</f>
        <v>1</v>
      </c>
      <c r="X373" s="48">
        <v>1</v>
      </c>
      <c r="Y373" s="49">
        <v>50</v>
      </c>
      <c r="Z373" s="48">
        <v>0</v>
      </c>
      <c r="AA373" s="49">
        <v>0</v>
      </c>
      <c r="AB373" s="48">
        <v>0</v>
      </c>
      <c r="AC373" s="49">
        <v>0</v>
      </c>
      <c r="AD373" s="48">
        <v>1</v>
      </c>
      <c r="AE373" s="49">
        <v>50</v>
      </c>
      <c r="AF373" s="48">
        <v>2</v>
      </c>
    </row>
    <row r="374" spans="1:32" ht="15">
      <c r="A374" s="65" t="s">
        <v>437</v>
      </c>
      <c r="B374" s="65" t="s">
        <v>517</v>
      </c>
      <c r="C374" s="66" t="s">
        <v>3372</v>
      </c>
      <c r="D374" s="67">
        <v>3</v>
      </c>
      <c r="E374" s="68"/>
      <c r="F374" s="69">
        <v>50</v>
      </c>
      <c r="G374" s="66"/>
      <c r="H374" s="70"/>
      <c r="I374" s="71"/>
      <c r="J374" s="71"/>
      <c r="K374" s="34" t="s">
        <v>65</v>
      </c>
      <c r="L374" s="78">
        <v>374</v>
      </c>
      <c r="M374" s="78"/>
      <c r="N374" s="73"/>
      <c r="O374" s="80">
        <v>0</v>
      </c>
      <c r="P374" s="80">
        <v>0</v>
      </c>
      <c r="Q374" s="82">
        <v>42326.02050925926</v>
      </c>
      <c r="R374" s="80" t="s">
        <v>905</v>
      </c>
      <c r="S374" s="80">
        <v>0</v>
      </c>
      <c r="T374" s="80"/>
      <c r="U374">
        <v>1</v>
      </c>
      <c r="V374" s="79" t="str">
        <f>REPLACE(INDEX(GroupVertices[Group],MATCH(Edges[[#This Row],[Vertex 1]],GroupVertices[Vertex],0)),1,1,"")</f>
        <v>1</v>
      </c>
      <c r="W374" s="79" t="str">
        <f>REPLACE(INDEX(GroupVertices[Group],MATCH(Edges[[#This Row],[Vertex 2]],GroupVertices[Vertex],0)),1,1,"")</f>
        <v>1</v>
      </c>
      <c r="X374" s="48">
        <v>0</v>
      </c>
      <c r="Y374" s="49">
        <v>0</v>
      </c>
      <c r="Z374" s="48">
        <v>0</v>
      </c>
      <c r="AA374" s="49">
        <v>0</v>
      </c>
      <c r="AB374" s="48">
        <v>0</v>
      </c>
      <c r="AC374" s="49">
        <v>0</v>
      </c>
      <c r="AD374" s="48">
        <v>4</v>
      </c>
      <c r="AE374" s="49">
        <v>100</v>
      </c>
      <c r="AF374" s="48">
        <v>4</v>
      </c>
    </row>
    <row r="375" spans="1:32" ht="15">
      <c r="A375" s="65" t="s">
        <v>438</v>
      </c>
      <c r="B375" s="65" t="s">
        <v>517</v>
      </c>
      <c r="C375" s="66" t="s">
        <v>3372</v>
      </c>
      <c r="D375" s="67">
        <v>3</v>
      </c>
      <c r="E375" s="68"/>
      <c r="F375" s="69">
        <v>50</v>
      </c>
      <c r="G375" s="66"/>
      <c r="H375" s="70"/>
      <c r="I375" s="71"/>
      <c r="J375" s="71"/>
      <c r="K375" s="34" t="s">
        <v>65</v>
      </c>
      <c r="L375" s="78">
        <v>375</v>
      </c>
      <c r="M375" s="78"/>
      <c r="N375" s="73"/>
      <c r="O375" s="80">
        <v>0</v>
      </c>
      <c r="P375" s="80">
        <v>0</v>
      </c>
      <c r="Q375" s="82">
        <v>42378.69094907407</v>
      </c>
      <c r="R375" s="80" t="s">
        <v>906</v>
      </c>
      <c r="S375" s="80">
        <v>0</v>
      </c>
      <c r="T375" s="80"/>
      <c r="U375">
        <v>1</v>
      </c>
      <c r="V375" s="79" t="str">
        <f>REPLACE(INDEX(GroupVertices[Group],MATCH(Edges[[#This Row],[Vertex 1]],GroupVertices[Vertex],0)),1,1,"")</f>
        <v>1</v>
      </c>
      <c r="W375" s="79" t="str">
        <f>REPLACE(INDEX(GroupVertices[Group],MATCH(Edges[[#This Row],[Vertex 2]],GroupVertices[Vertex],0)),1,1,"")</f>
        <v>1</v>
      </c>
      <c r="X375" s="48">
        <v>1</v>
      </c>
      <c r="Y375" s="49">
        <v>50</v>
      </c>
      <c r="Z375" s="48">
        <v>0</v>
      </c>
      <c r="AA375" s="49">
        <v>0</v>
      </c>
      <c r="AB375" s="48">
        <v>0</v>
      </c>
      <c r="AC375" s="49">
        <v>0</v>
      </c>
      <c r="AD375" s="48">
        <v>1</v>
      </c>
      <c r="AE375" s="49">
        <v>50</v>
      </c>
      <c r="AF375" s="48">
        <v>2</v>
      </c>
    </row>
    <row r="376" spans="1:32" ht="15">
      <c r="A376" s="65" t="s">
        <v>439</v>
      </c>
      <c r="B376" s="65" t="s">
        <v>517</v>
      </c>
      <c r="C376" s="66" t="s">
        <v>3373</v>
      </c>
      <c r="D376" s="67">
        <v>3.6363636363636362</v>
      </c>
      <c r="E376" s="68"/>
      <c r="F376" s="69">
        <v>46.36363636363637</v>
      </c>
      <c r="G376" s="66"/>
      <c r="H376" s="70"/>
      <c r="I376" s="71"/>
      <c r="J376" s="71"/>
      <c r="K376" s="34" t="s">
        <v>65</v>
      </c>
      <c r="L376" s="78">
        <v>376</v>
      </c>
      <c r="M376" s="78"/>
      <c r="N376" s="73"/>
      <c r="O376" s="80">
        <v>0</v>
      </c>
      <c r="P376" s="80">
        <v>0</v>
      </c>
      <c r="Q376" s="82">
        <v>42388.87699074074</v>
      </c>
      <c r="R376" s="80" t="s">
        <v>907</v>
      </c>
      <c r="S376" s="80">
        <v>0</v>
      </c>
      <c r="T376" s="80"/>
      <c r="U376">
        <v>2</v>
      </c>
      <c r="V376" s="79" t="str">
        <f>REPLACE(INDEX(GroupVertices[Group],MATCH(Edges[[#This Row],[Vertex 1]],GroupVertices[Vertex],0)),1,1,"")</f>
        <v>1</v>
      </c>
      <c r="W376" s="79" t="str">
        <f>REPLACE(INDEX(GroupVertices[Group],MATCH(Edges[[#This Row],[Vertex 2]],GroupVertices[Vertex],0)),1,1,"")</f>
        <v>1</v>
      </c>
      <c r="X376" s="48">
        <v>0</v>
      </c>
      <c r="Y376" s="49">
        <v>0</v>
      </c>
      <c r="Z376" s="48">
        <v>1</v>
      </c>
      <c r="AA376" s="49">
        <v>10</v>
      </c>
      <c r="AB376" s="48">
        <v>0</v>
      </c>
      <c r="AC376" s="49">
        <v>0</v>
      </c>
      <c r="AD376" s="48">
        <v>9</v>
      </c>
      <c r="AE376" s="49">
        <v>90</v>
      </c>
      <c r="AF376" s="48">
        <v>10</v>
      </c>
    </row>
    <row r="377" spans="1:32" ht="15">
      <c r="A377" s="65" t="s">
        <v>439</v>
      </c>
      <c r="B377" s="65" t="s">
        <v>517</v>
      </c>
      <c r="C377" s="66" t="s">
        <v>3373</v>
      </c>
      <c r="D377" s="67">
        <v>3.6363636363636362</v>
      </c>
      <c r="E377" s="68"/>
      <c r="F377" s="69">
        <v>46.36363636363637</v>
      </c>
      <c r="G377" s="66"/>
      <c r="H377" s="70"/>
      <c r="I377" s="71"/>
      <c r="J377" s="71"/>
      <c r="K377" s="34" t="s">
        <v>65</v>
      </c>
      <c r="L377" s="78">
        <v>377</v>
      </c>
      <c r="M377" s="78"/>
      <c r="N377" s="73"/>
      <c r="O377" s="80">
        <v>0</v>
      </c>
      <c r="P377" s="80">
        <v>0</v>
      </c>
      <c r="Q377" s="82">
        <v>42388.89701388889</v>
      </c>
      <c r="R377" s="80" t="s">
        <v>908</v>
      </c>
      <c r="S377" s="80">
        <v>0</v>
      </c>
      <c r="T377" s="80"/>
      <c r="U377">
        <v>2</v>
      </c>
      <c r="V377" s="79" t="str">
        <f>REPLACE(INDEX(GroupVertices[Group],MATCH(Edges[[#This Row],[Vertex 1]],GroupVertices[Vertex],0)),1,1,"")</f>
        <v>1</v>
      </c>
      <c r="W377" s="79" t="str">
        <f>REPLACE(INDEX(GroupVertices[Group],MATCH(Edges[[#This Row],[Vertex 2]],GroupVertices[Vertex],0)),1,1,"")</f>
        <v>1</v>
      </c>
      <c r="X377" s="48">
        <v>6</v>
      </c>
      <c r="Y377" s="49">
        <v>18.181818181818183</v>
      </c>
      <c r="Z377" s="48">
        <v>0</v>
      </c>
      <c r="AA377" s="49">
        <v>0</v>
      </c>
      <c r="AB377" s="48">
        <v>0</v>
      </c>
      <c r="AC377" s="49">
        <v>0</v>
      </c>
      <c r="AD377" s="48">
        <v>27</v>
      </c>
      <c r="AE377" s="49">
        <v>81.81818181818181</v>
      </c>
      <c r="AF377" s="48">
        <v>33</v>
      </c>
    </row>
    <row r="378" spans="1:32" ht="15">
      <c r="A378" s="65" t="s">
        <v>440</v>
      </c>
      <c r="B378" s="65" t="s">
        <v>517</v>
      </c>
      <c r="C378" s="66" t="s">
        <v>3372</v>
      </c>
      <c r="D378" s="67">
        <v>3</v>
      </c>
      <c r="E378" s="68"/>
      <c r="F378" s="69">
        <v>50</v>
      </c>
      <c r="G378" s="66"/>
      <c r="H378" s="70"/>
      <c r="I378" s="71"/>
      <c r="J378" s="71"/>
      <c r="K378" s="34" t="s">
        <v>65</v>
      </c>
      <c r="L378" s="78">
        <v>378</v>
      </c>
      <c r="M378" s="78"/>
      <c r="N378" s="73"/>
      <c r="O378" s="80">
        <v>0</v>
      </c>
      <c r="P378" s="80">
        <v>0</v>
      </c>
      <c r="Q378" s="82">
        <v>42506.32262731482</v>
      </c>
      <c r="R378" s="80" t="s">
        <v>909</v>
      </c>
      <c r="S378" s="80">
        <v>0</v>
      </c>
      <c r="T378" s="80"/>
      <c r="U378">
        <v>1</v>
      </c>
      <c r="V378" s="79" t="str">
        <f>REPLACE(INDEX(GroupVertices[Group],MATCH(Edges[[#This Row],[Vertex 1]],GroupVertices[Vertex],0)),1,1,"")</f>
        <v>1</v>
      </c>
      <c r="W378" s="79" t="str">
        <f>REPLACE(INDEX(GroupVertices[Group],MATCH(Edges[[#This Row],[Vertex 2]],GroupVertices[Vertex],0)),1,1,"")</f>
        <v>1</v>
      </c>
      <c r="X378" s="48">
        <v>3</v>
      </c>
      <c r="Y378" s="49">
        <v>2.272727272727273</v>
      </c>
      <c r="Z378" s="48">
        <v>8</v>
      </c>
      <c r="AA378" s="49">
        <v>6.0606060606060606</v>
      </c>
      <c r="AB378" s="48">
        <v>0</v>
      </c>
      <c r="AC378" s="49">
        <v>0</v>
      </c>
      <c r="AD378" s="48">
        <v>121</v>
      </c>
      <c r="AE378" s="49">
        <v>91.66666666666667</v>
      </c>
      <c r="AF378" s="48">
        <v>132</v>
      </c>
    </row>
    <row r="379" spans="1:32" ht="15">
      <c r="A379" s="65" t="s">
        <v>441</v>
      </c>
      <c r="B379" s="65" t="s">
        <v>517</v>
      </c>
      <c r="C379" s="66" t="s">
        <v>3372</v>
      </c>
      <c r="D379" s="67">
        <v>3</v>
      </c>
      <c r="E379" s="68"/>
      <c r="F379" s="69">
        <v>50</v>
      </c>
      <c r="G379" s="66"/>
      <c r="H379" s="70"/>
      <c r="I379" s="71"/>
      <c r="J379" s="71"/>
      <c r="K379" s="34" t="s">
        <v>65</v>
      </c>
      <c r="L379" s="78">
        <v>379</v>
      </c>
      <c r="M379" s="78"/>
      <c r="N379" s="73"/>
      <c r="O379" s="80">
        <v>0</v>
      </c>
      <c r="P379" s="80">
        <v>0</v>
      </c>
      <c r="Q379" s="82">
        <v>42521.78728009259</v>
      </c>
      <c r="R379" s="80" t="s">
        <v>910</v>
      </c>
      <c r="S379" s="80">
        <v>0</v>
      </c>
      <c r="T379" s="80"/>
      <c r="U379">
        <v>1</v>
      </c>
      <c r="V379" s="79" t="str">
        <f>REPLACE(INDEX(GroupVertices[Group],MATCH(Edges[[#This Row],[Vertex 1]],GroupVertices[Vertex],0)),1,1,"")</f>
        <v>1</v>
      </c>
      <c r="W379" s="79" t="str">
        <f>REPLACE(INDEX(GroupVertices[Group],MATCH(Edges[[#This Row],[Vertex 2]],GroupVertices[Vertex],0)),1,1,"")</f>
        <v>1</v>
      </c>
      <c r="X379" s="48">
        <v>0</v>
      </c>
      <c r="Y379" s="49">
        <v>0</v>
      </c>
      <c r="Z379" s="48">
        <v>0</v>
      </c>
      <c r="AA379" s="49">
        <v>0</v>
      </c>
      <c r="AB379" s="48">
        <v>0</v>
      </c>
      <c r="AC379" s="49">
        <v>0</v>
      </c>
      <c r="AD379" s="48">
        <v>7</v>
      </c>
      <c r="AE379" s="49">
        <v>100</v>
      </c>
      <c r="AF379" s="48">
        <v>7</v>
      </c>
    </row>
    <row r="380" spans="1:32" ht="15">
      <c r="A380" s="65" t="s">
        <v>442</v>
      </c>
      <c r="B380" s="65" t="s">
        <v>517</v>
      </c>
      <c r="C380" s="66" t="s">
        <v>3372</v>
      </c>
      <c r="D380" s="67">
        <v>3</v>
      </c>
      <c r="E380" s="68"/>
      <c r="F380" s="69">
        <v>50</v>
      </c>
      <c r="G380" s="66"/>
      <c r="H380" s="70"/>
      <c r="I380" s="71"/>
      <c r="J380" s="71"/>
      <c r="K380" s="34" t="s">
        <v>65</v>
      </c>
      <c r="L380" s="78">
        <v>380</v>
      </c>
      <c r="M380" s="78"/>
      <c r="N380" s="73"/>
      <c r="O380" s="80">
        <v>0</v>
      </c>
      <c r="P380" s="80">
        <v>2</v>
      </c>
      <c r="Q380" s="82">
        <v>42620.91924768518</v>
      </c>
      <c r="R380" s="80" t="s">
        <v>911</v>
      </c>
      <c r="S380" s="80">
        <v>0</v>
      </c>
      <c r="T380" s="80"/>
      <c r="U380">
        <v>1</v>
      </c>
      <c r="V380" s="79" t="str">
        <f>REPLACE(INDEX(GroupVertices[Group],MATCH(Edges[[#This Row],[Vertex 1]],GroupVertices[Vertex],0)),1,1,"")</f>
        <v>1</v>
      </c>
      <c r="W380" s="79" t="str">
        <f>REPLACE(INDEX(GroupVertices[Group],MATCH(Edges[[#This Row],[Vertex 2]],GroupVertices[Vertex],0)),1,1,"")</f>
        <v>1</v>
      </c>
      <c r="X380" s="48">
        <v>5</v>
      </c>
      <c r="Y380" s="49">
        <v>3.816793893129771</v>
      </c>
      <c r="Z380" s="48">
        <v>4</v>
      </c>
      <c r="AA380" s="49">
        <v>3.053435114503817</v>
      </c>
      <c r="AB380" s="48">
        <v>0</v>
      </c>
      <c r="AC380" s="49">
        <v>0</v>
      </c>
      <c r="AD380" s="48">
        <v>122</v>
      </c>
      <c r="AE380" s="49">
        <v>93.12977099236642</v>
      </c>
      <c r="AF380" s="48">
        <v>131</v>
      </c>
    </row>
    <row r="381" spans="1:32" ht="15">
      <c r="A381" s="65" t="s">
        <v>443</v>
      </c>
      <c r="B381" s="65" t="s">
        <v>517</v>
      </c>
      <c r="C381" s="66" t="s">
        <v>3372</v>
      </c>
      <c r="D381" s="67">
        <v>3</v>
      </c>
      <c r="E381" s="68"/>
      <c r="F381" s="69">
        <v>50</v>
      </c>
      <c r="G381" s="66"/>
      <c r="H381" s="70"/>
      <c r="I381" s="71"/>
      <c r="J381" s="71"/>
      <c r="K381" s="34" t="s">
        <v>65</v>
      </c>
      <c r="L381" s="78">
        <v>381</v>
      </c>
      <c r="M381" s="78"/>
      <c r="N381" s="73"/>
      <c r="O381" s="80">
        <v>0</v>
      </c>
      <c r="P381" s="80">
        <v>0</v>
      </c>
      <c r="Q381" s="82">
        <v>42631.2353125</v>
      </c>
      <c r="R381" s="80" t="s">
        <v>912</v>
      </c>
      <c r="S381" s="80">
        <v>0</v>
      </c>
      <c r="T381" s="80"/>
      <c r="U381">
        <v>1</v>
      </c>
      <c r="V381" s="79" t="str">
        <f>REPLACE(INDEX(GroupVertices[Group],MATCH(Edges[[#This Row],[Vertex 1]],GroupVertices[Vertex],0)),1,1,"")</f>
        <v>1</v>
      </c>
      <c r="W381" s="79" t="str">
        <f>REPLACE(INDEX(GroupVertices[Group],MATCH(Edges[[#This Row],[Vertex 2]],GroupVertices[Vertex],0)),1,1,"")</f>
        <v>1</v>
      </c>
      <c r="X381" s="48">
        <v>3</v>
      </c>
      <c r="Y381" s="49">
        <v>5.357142857142857</v>
      </c>
      <c r="Z381" s="48">
        <v>0</v>
      </c>
      <c r="AA381" s="49">
        <v>0</v>
      </c>
      <c r="AB381" s="48">
        <v>0</v>
      </c>
      <c r="AC381" s="49">
        <v>0</v>
      </c>
      <c r="AD381" s="48">
        <v>53</v>
      </c>
      <c r="AE381" s="49">
        <v>94.64285714285714</v>
      </c>
      <c r="AF381" s="48">
        <v>56</v>
      </c>
    </row>
    <row r="382" spans="1:32" ht="15">
      <c r="A382" s="65" t="s">
        <v>444</v>
      </c>
      <c r="B382" s="65" t="s">
        <v>517</v>
      </c>
      <c r="C382" s="66" t="s">
        <v>3372</v>
      </c>
      <c r="D382" s="67">
        <v>3</v>
      </c>
      <c r="E382" s="68"/>
      <c r="F382" s="69">
        <v>50</v>
      </c>
      <c r="G382" s="66"/>
      <c r="H382" s="70"/>
      <c r="I382" s="71"/>
      <c r="J382" s="71"/>
      <c r="K382" s="34" t="s">
        <v>65</v>
      </c>
      <c r="L382" s="78">
        <v>382</v>
      </c>
      <c r="M382" s="78"/>
      <c r="N382" s="73"/>
      <c r="O382" s="80">
        <v>0</v>
      </c>
      <c r="P382" s="80">
        <v>0</v>
      </c>
      <c r="Q382" s="82">
        <v>42758.508935185186</v>
      </c>
      <c r="R382" s="80" t="s">
        <v>913</v>
      </c>
      <c r="S382" s="80">
        <v>0</v>
      </c>
      <c r="T382" s="80"/>
      <c r="U382">
        <v>1</v>
      </c>
      <c r="V382" s="79" t="str">
        <f>REPLACE(INDEX(GroupVertices[Group],MATCH(Edges[[#This Row],[Vertex 1]],GroupVertices[Vertex],0)),1,1,"")</f>
        <v>1</v>
      </c>
      <c r="W382" s="79" t="str">
        <f>REPLACE(INDEX(GroupVertices[Group],MATCH(Edges[[#This Row],[Vertex 2]],GroupVertices[Vertex],0)),1,1,"")</f>
        <v>1</v>
      </c>
      <c r="X382" s="48">
        <v>0</v>
      </c>
      <c r="Y382" s="49">
        <v>0</v>
      </c>
      <c r="Z382" s="48">
        <v>0</v>
      </c>
      <c r="AA382" s="49">
        <v>0</v>
      </c>
      <c r="AB382" s="48">
        <v>0</v>
      </c>
      <c r="AC382" s="49">
        <v>0</v>
      </c>
      <c r="AD382" s="48">
        <v>5</v>
      </c>
      <c r="AE382" s="49">
        <v>100</v>
      </c>
      <c r="AF382" s="48">
        <v>5</v>
      </c>
    </row>
    <row r="383" spans="1:32" ht="15">
      <c r="A383" s="65" t="s">
        <v>445</v>
      </c>
      <c r="B383" s="65" t="s">
        <v>517</v>
      </c>
      <c r="C383" s="66" t="s">
        <v>3372</v>
      </c>
      <c r="D383" s="67">
        <v>3</v>
      </c>
      <c r="E383" s="68"/>
      <c r="F383" s="69">
        <v>50</v>
      </c>
      <c r="G383" s="66"/>
      <c r="H383" s="70"/>
      <c r="I383" s="71"/>
      <c r="J383" s="71"/>
      <c r="K383" s="34" t="s">
        <v>65</v>
      </c>
      <c r="L383" s="78">
        <v>383</v>
      </c>
      <c r="M383" s="78"/>
      <c r="N383" s="73"/>
      <c r="O383" s="80">
        <v>0</v>
      </c>
      <c r="P383" s="80">
        <v>0</v>
      </c>
      <c r="Q383" s="82">
        <v>42785.07608796296</v>
      </c>
      <c r="R383" s="80" t="s">
        <v>914</v>
      </c>
      <c r="S383" s="80">
        <v>0</v>
      </c>
      <c r="T383" s="80"/>
      <c r="U383">
        <v>1</v>
      </c>
      <c r="V383" s="79" t="str">
        <f>REPLACE(INDEX(GroupVertices[Group],MATCH(Edges[[#This Row],[Vertex 1]],GroupVertices[Vertex],0)),1,1,"")</f>
        <v>1</v>
      </c>
      <c r="W383" s="79" t="str">
        <f>REPLACE(INDEX(GroupVertices[Group],MATCH(Edges[[#This Row],[Vertex 2]],GroupVertices[Vertex],0)),1,1,"")</f>
        <v>1</v>
      </c>
      <c r="X383" s="48">
        <v>1</v>
      </c>
      <c r="Y383" s="49">
        <v>33.333333333333336</v>
      </c>
      <c r="Z383" s="48">
        <v>0</v>
      </c>
      <c r="AA383" s="49">
        <v>0</v>
      </c>
      <c r="AB383" s="48">
        <v>0</v>
      </c>
      <c r="AC383" s="49">
        <v>0</v>
      </c>
      <c r="AD383" s="48">
        <v>2</v>
      </c>
      <c r="AE383" s="49">
        <v>66.66666666666667</v>
      </c>
      <c r="AF383" s="48">
        <v>3</v>
      </c>
    </row>
    <row r="384" spans="1:32" ht="15">
      <c r="A384" s="65" t="s">
        <v>446</v>
      </c>
      <c r="B384" s="65" t="s">
        <v>517</v>
      </c>
      <c r="C384" s="66" t="s">
        <v>3373</v>
      </c>
      <c r="D384" s="67">
        <v>3.6363636363636362</v>
      </c>
      <c r="E384" s="68"/>
      <c r="F384" s="69">
        <v>46.36363636363637</v>
      </c>
      <c r="G384" s="66"/>
      <c r="H384" s="70"/>
      <c r="I384" s="71"/>
      <c r="J384" s="71"/>
      <c r="K384" s="34" t="s">
        <v>65</v>
      </c>
      <c r="L384" s="78">
        <v>384</v>
      </c>
      <c r="M384" s="78"/>
      <c r="N384" s="73"/>
      <c r="O384" s="80">
        <v>0</v>
      </c>
      <c r="P384" s="80">
        <v>0</v>
      </c>
      <c r="Q384" s="82">
        <v>42801.00777777778</v>
      </c>
      <c r="R384" s="80" t="s">
        <v>915</v>
      </c>
      <c r="S384" s="80">
        <v>0</v>
      </c>
      <c r="T384" s="80"/>
      <c r="U384">
        <v>2</v>
      </c>
      <c r="V384" s="79" t="str">
        <f>REPLACE(INDEX(GroupVertices[Group],MATCH(Edges[[#This Row],[Vertex 1]],GroupVertices[Vertex],0)),1,1,"")</f>
        <v>1</v>
      </c>
      <c r="W384" s="79" t="str">
        <f>REPLACE(INDEX(GroupVertices[Group],MATCH(Edges[[#This Row],[Vertex 2]],GroupVertices[Vertex],0)),1,1,"")</f>
        <v>1</v>
      </c>
      <c r="X384" s="48">
        <v>0</v>
      </c>
      <c r="Y384" s="49">
        <v>0</v>
      </c>
      <c r="Z384" s="48">
        <v>4</v>
      </c>
      <c r="AA384" s="49">
        <v>25</v>
      </c>
      <c r="AB384" s="48">
        <v>0</v>
      </c>
      <c r="AC384" s="49">
        <v>0</v>
      </c>
      <c r="AD384" s="48">
        <v>12</v>
      </c>
      <c r="AE384" s="49">
        <v>75</v>
      </c>
      <c r="AF384" s="48">
        <v>16</v>
      </c>
    </row>
    <row r="385" spans="1:32" ht="15">
      <c r="A385" s="65" t="s">
        <v>446</v>
      </c>
      <c r="B385" s="65" t="s">
        <v>517</v>
      </c>
      <c r="C385" s="66" t="s">
        <v>3373</v>
      </c>
      <c r="D385" s="67">
        <v>3.6363636363636362</v>
      </c>
      <c r="E385" s="68"/>
      <c r="F385" s="69">
        <v>46.36363636363637</v>
      </c>
      <c r="G385" s="66"/>
      <c r="H385" s="70"/>
      <c r="I385" s="71"/>
      <c r="J385" s="71"/>
      <c r="K385" s="34" t="s">
        <v>65</v>
      </c>
      <c r="L385" s="78">
        <v>385</v>
      </c>
      <c r="M385" s="78"/>
      <c r="N385" s="73"/>
      <c r="O385" s="80">
        <v>0</v>
      </c>
      <c r="P385" s="80">
        <v>0</v>
      </c>
      <c r="Q385" s="82">
        <v>42801.01936342593</v>
      </c>
      <c r="R385" s="80" t="s">
        <v>916</v>
      </c>
      <c r="S385" s="80">
        <v>0</v>
      </c>
      <c r="T385" s="80"/>
      <c r="U385">
        <v>2</v>
      </c>
      <c r="V385" s="79" t="str">
        <f>REPLACE(INDEX(GroupVertices[Group],MATCH(Edges[[#This Row],[Vertex 1]],GroupVertices[Vertex],0)),1,1,"")</f>
        <v>1</v>
      </c>
      <c r="W385" s="79" t="str">
        <f>REPLACE(INDEX(GroupVertices[Group],MATCH(Edges[[#This Row],[Vertex 2]],GroupVertices[Vertex],0)),1,1,"")</f>
        <v>1</v>
      </c>
      <c r="X385" s="48">
        <v>7</v>
      </c>
      <c r="Y385" s="49">
        <v>4.761904761904762</v>
      </c>
      <c r="Z385" s="48">
        <v>3</v>
      </c>
      <c r="AA385" s="49">
        <v>2.0408163265306123</v>
      </c>
      <c r="AB385" s="48">
        <v>0</v>
      </c>
      <c r="AC385" s="49">
        <v>0</v>
      </c>
      <c r="AD385" s="48">
        <v>137</v>
      </c>
      <c r="AE385" s="49">
        <v>93.19727891156462</v>
      </c>
      <c r="AF385" s="48">
        <v>147</v>
      </c>
    </row>
    <row r="386" spans="1:32" ht="15">
      <c r="A386" s="65" t="s">
        <v>447</v>
      </c>
      <c r="B386" s="65" t="s">
        <v>517</v>
      </c>
      <c r="C386" s="66" t="s">
        <v>3372</v>
      </c>
      <c r="D386" s="67">
        <v>3</v>
      </c>
      <c r="E386" s="68"/>
      <c r="F386" s="69">
        <v>50</v>
      </c>
      <c r="G386" s="66"/>
      <c r="H386" s="70"/>
      <c r="I386" s="71"/>
      <c r="J386" s="71"/>
      <c r="K386" s="34" t="s">
        <v>65</v>
      </c>
      <c r="L386" s="78">
        <v>386</v>
      </c>
      <c r="M386" s="78"/>
      <c r="N386" s="73"/>
      <c r="O386" s="80">
        <v>0</v>
      </c>
      <c r="P386" s="80">
        <v>0</v>
      </c>
      <c r="Q386" s="82">
        <v>42819.13795138889</v>
      </c>
      <c r="R386" s="80" t="s">
        <v>917</v>
      </c>
      <c r="S386" s="80">
        <v>0</v>
      </c>
      <c r="T386" s="80"/>
      <c r="U386">
        <v>1</v>
      </c>
      <c r="V386" s="79" t="str">
        <f>REPLACE(INDEX(GroupVertices[Group],MATCH(Edges[[#This Row],[Vertex 1]],GroupVertices[Vertex],0)),1,1,"")</f>
        <v>1</v>
      </c>
      <c r="W386" s="79" t="str">
        <f>REPLACE(INDEX(GroupVertices[Group],MATCH(Edges[[#This Row],[Vertex 2]],GroupVertices[Vertex],0)),1,1,"")</f>
        <v>1</v>
      </c>
      <c r="X386" s="48">
        <v>0</v>
      </c>
      <c r="Y386" s="49">
        <v>0</v>
      </c>
      <c r="Z386" s="48">
        <v>0</v>
      </c>
      <c r="AA386" s="49">
        <v>0</v>
      </c>
      <c r="AB386" s="48">
        <v>0</v>
      </c>
      <c r="AC386" s="49">
        <v>0</v>
      </c>
      <c r="AD386" s="48">
        <v>18</v>
      </c>
      <c r="AE386" s="49">
        <v>100</v>
      </c>
      <c r="AF386" s="48">
        <v>18</v>
      </c>
    </row>
    <row r="387" spans="1:32" ht="15">
      <c r="A387" s="65" t="s">
        <v>448</v>
      </c>
      <c r="B387" s="65" t="s">
        <v>517</v>
      </c>
      <c r="C387" s="66" t="s">
        <v>3372</v>
      </c>
      <c r="D387" s="67">
        <v>3</v>
      </c>
      <c r="E387" s="68"/>
      <c r="F387" s="69">
        <v>50</v>
      </c>
      <c r="G387" s="66"/>
      <c r="H387" s="70"/>
      <c r="I387" s="71"/>
      <c r="J387" s="71"/>
      <c r="K387" s="34" t="s">
        <v>65</v>
      </c>
      <c r="L387" s="78">
        <v>387</v>
      </c>
      <c r="M387" s="78"/>
      <c r="N387" s="73"/>
      <c r="O387" s="80">
        <v>0</v>
      </c>
      <c r="P387" s="80">
        <v>0</v>
      </c>
      <c r="Q387" s="82">
        <v>42850.1471875</v>
      </c>
      <c r="R387" s="80" t="s">
        <v>918</v>
      </c>
      <c r="S387" s="80">
        <v>0</v>
      </c>
      <c r="T387" s="80"/>
      <c r="U387">
        <v>1</v>
      </c>
      <c r="V387" s="79" t="str">
        <f>REPLACE(INDEX(GroupVertices[Group],MATCH(Edges[[#This Row],[Vertex 1]],GroupVertices[Vertex],0)),1,1,"")</f>
        <v>1</v>
      </c>
      <c r="W387" s="79" t="str">
        <f>REPLACE(INDEX(GroupVertices[Group],MATCH(Edges[[#This Row],[Vertex 2]],GroupVertices[Vertex],0)),1,1,"")</f>
        <v>1</v>
      </c>
      <c r="X387" s="48">
        <v>1</v>
      </c>
      <c r="Y387" s="49">
        <v>4.166666666666667</v>
      </c>
      <c r="Z387" s="48">
        <v>2</v>
      </c>
      <c r="AA387" s="49">
        <v>8.333333333333334</v>
      </c>
      <c r="AB387" s="48">
        <v>0</v>
      </c>
      <c r="AC387" s="49">
        <v>0</v>
      </c>
      <c r="AD387" s="48">
        <v>21</v>
      </c>
      <c r="AE387" s="49">
        <v>87.5</v>
      </c>
      <c r="AF387" s="48">
        <v>24</v>
      </c>
    </row>
    <row r="388" spans="1:32" ht="15">
      <c r="A388" s="65" t="s">
        <v>449</v>
      </c>
      <c r="B388" s="65" t="s">
        <v>517</v>
      </c>
      <c r="C388" s="66" t="s">
        <v>3372</v>
      </c>
      <c r="D388" s="67">
        <v>3</v>
      </c>
      <c r="E388" s="68"/>
      <c r="F388" s="69">
        <v>50</v>
      </c>
      <c r="G388" s="66"/>
      <c r="H388" s="70"/>
      <c r="I388" s="71"/>
      <c r="J388" s="71"/>
      <c r="K388" s="34" t="s">
        <v>65</v>
      </c>
      <c r="L388" s="78">
        <v>388</v>
      </c>
      <c r="M388" s="78"/>
      <c r="N388" s="73"/>
      <c r="O388" s="80">
        <v>0</v>
      </c>
      <c r="P388" s="80">
        <v>2</v>
      </c>
      <c r="Q388" s="82">
        <v>42856.25850694445</v>
      </c>
      <c r="R388" s="80" t="s">
        <v>919</v>
      </c>
      <c r="S388" s="80">
        <v>0</v>
      </c>
      <c r="T388" s="80"/>
      <c r="U388">
        <v>1</v>
      </c>
      <c r="V388" s="79" t="str">
        <f>REPLACE(INDEX(GroupVertices[Group],MATCH(Edges[[#This Row],[Vertex 1]],GroupVertices[Vertex],0)),1,1,"")</f>
        <v>1</v>
      </c>
      <c r="W388" s="79" t="str">
        <f>REPLACE(INDEX(GroupVertices[Group],MATCH(Edges[[#This Row],[Vertex 2]],GroupVertices[Vertex],0)),1,1,"")</f>
        <v>1</v>
      </c>
      <c r="X388" s="48">
        <v>1</v>
      </c>
      <c r="Y388" s="49">
        <v>11.11111111111111</v>
      </c>
      <c r="Z388" s="48">
        <v>0</v>
      </c>
      <c r="AA388" s="49">
        <v>0</v>
      </c>
      <c r="AB388" s="48">
        <v>0</v>
      </c>
      <c r="AC388" s="49">
        <v>0</v>
      </c>
      <c r="AD388" s="48">
        <v>8</v>
      </c>
      <c r="AE388" s="49">
        <v>88.88888888888889</v>
      </c>
      <c r="AF388" s="48">
        <v>9</v>
      </c>
    </row>
    <row r="389" spans="1:32" ht="15">
      <c r="A389" s="65" t="s">
        <v>450</v>
      </c>
      <c r="B389" s="65" t="s">
        <v>517</v>
      </c>
      <c r="C389" s="66" t="s">
        <v>3372</v>
      </c>
      <c r="D389" s="67">
        <v>3</v>
      </c>
      <c r="E389" s="68"/>
      <c r="F389" s="69">
        <v>50</v>
      </c>
      <c r="G389" s="66"/>
      <c r="H389" s="70"/>
      <c r="I389" s="71"/>
      <c r="J389" s="71"/>
      <c r="K389" s="34" t="s">
        <v>65</v>
      </c>
      <c r="L389" s="78">
        <v>389</v>
      </c>
      <c r="M389" s="78"/>
      <c r="N389" s="73"/>
      <c r="O389" s="80">
        <v>0</v>
      </c>
      <c r="P389" s="80">
        <v>0</v>
      </c>
      <c r="Q389" s="82">
        <v>42882.633877314816</v>
      </c>
      <c r="R389" s="80" t="s">
        <v>920</v>
      </c>
      <c r="S389" s="80">
        <v>0</v>
      </c>
      <c r="T389" s="80"/>
      <c r="U389">
        <v>1</v>
      </c>
      <c r="V389" s="79" t="str">
        <f>REPLACE(INDEX(GroupVertices[Group],MATCH(Edges[[#This Row],[Vertex 1]],GroupVertices[Vertex],0)),1,1,"")</f>
        <v>1</v>
      </c>
      <c r="W389" s="79" t="str">
        <f>REPLACE(INDEX(GroupVertices[Group],MATCH(Edges[[#This Row],[Vertex 2]],GroupVertices[Vertex],0)),1,1,"")</f>
        <v>1</v>
      </c>
      <c r="X389" s="48">
        <v>0</v>
      </c>
      <c r="Y389" s="49">
        <v>0</v>
      </c>
      <c r="Z389" s="48">
        <v>0</v>
      </c>
      <c r="AA389" s="49">
        <v>0</v>
      </c>
      <c r="AB389" s="48">
        <v>0</v>
      </c>
      <c r="AC389" s="49">
        <v>0</v>
      </c>
      <c r="AD389" s="48">
        <v>4</v>
      </c>
      <c r="AE389" s="49">
        <v>100</v>
      </c>
      <c r="AF389" s="48">
        <v>4</v>
      </c>
    </row>
    <row r="390" spans="1:32" ht="15">
      <c r="A390" s="65" t="s">
        <v>451</v>
      </c>
      <c r="B390" s="65" t="s">
        <v>517</v>
      </c>
      <c r="C390" s="66" t="s">
        <v>3372</v>
      </c>
      <c r="D390" s="67">
        <v>3</v>
      </c>
      <c r="E390" s="68"/>
      <c r="F390" s="69">
        <v>50</v>
      </c>
      <c r="G390" s="66"/>
      <c r="H390" s="70"/>
      <c r="I390" s="71"/>
      <c r="J390" s="71"/>
      <c r="K390" s="34" t="s">
        <v>65</v>
      </c>
      <c r="L390" s="78">
        <v>390</v>
      </c>
      <c r="M390" s="78"/>
      <c r="N390" s="73"/>
      <c r="O390" s="80">
        <v>0</v>
      </c>
      <c r="P390" s="80">
        <v>0</v>
      </c>
      <c r="Q390" s="82">
        <v>42908.12587962963</v>
      </c>
      <c r="R390" s="80" t="s">
        <v>921</v>
      </c>
      <c r="S390" s="80">
        <v>0</v>
      </c>
      <c r="T390" s="80"/>
      <c r="U390">
        <v>1</v>
      </c>
      <c r="V390" s="79" t="str">
        <f>REPLACE(INDEX(GroupVertices[Group],MATCH(Edges[[#This Row],[Vertex 1]],GroupVertices[Vertex],0)),1,1,"")</f>
        <v>1</v>
      </c>
      <c r="W390" s="79" t="str">
        <f>REPLACE(INDEX(GroupVertices[Group],MATCH(Edges[[#This Row],[Vertex 2]],GroupVertices[Vertex],0)),1,1,"")</f>
        <v>1</v>
      </c>
      <c r="X390" s="48">
        <v>0</v>
      </c>
      <c r="Y390" s="49">
        <v>0</v>
      </c>
      <c r="Z390" s="48">
        <v>0</v>
      </c>
      <c r="AA390" s="49">
        <v>0</v>
      </c>
      <c r="AB390" s="48">
        <v>0</v>
      </c>
      <c r="AC390" s="49">
        <v>0</v>
      </c>
      <c r="AD390" s="48">
        <v>6</v>
      </c>
      <c r="AE390" s="49">
        <v>100</v>
      </c>
      <c r="AF390" s="48">
        <v>6</v>
      </c>
    </row>
    <row r="391" spans="1:32" ht="15">
      <c r="A391" s="65" t="s">
        <v>452</v>
      </c>
      <c r="B391" s="65" t="s">
        <v>517</v>
      </c>
      <c r="C391" s="66" t="s">
        <v>3372</v>
      </c>
      <c r="D391" s="67">
        <v>3</v>
      </c>
      <c r="E391" s="68"/>
      <c r="F391" s="69">
        <v>50</v>
      </c>
      <c r="G391" s="66"/>
      <c r="H391" s="70"/>
      <c r="I391" s="71"/>
      <c r="J391" s="71"/>
      <c r="K391" s="34" t="s">
        <v>65</v>
      </c>
      <c r="L391" s="78">
        <v>391</v>
      </c>
      <c r="M391" s="78"/>
      <c r="N391" s="73"/>
      <c r="O391" s="80">
        <v>0</v>
      </c>
      <c r="P391" s="80">
        <v>0</v>
      </c>
      <c r="Q391" s="82">
        <v>43016.38459490741</v>
      </c>
      <c r="R391" s="80" t="s">
        <v>841</v>
      </c>
      <c r="S391" s="80">
        <v>0</v>
      </c>
      <c r="T391" s="80"/>
      <c r="U391">
        <v>1</v>
      </c>
      <c r="V391" s="79" t="str">
        <f>REPLACE(INDEX(GroupVertices[Group],MATCH(Edges[[#This Row],[Vertex 1]],GroupVertices[Vertex],0)),1,1,"")</f>
        <v>1</v>
      </c>
      <c r="W391" s="79" t="str">
        <f>REPLACE(INDEX(GroupVertices[Group],MATCH(Edges[[#This Row],[Vertex 2]],GroupVertices[Vertex],0)),1,1,"")</f>
        <v>1</v>
      </c>
      <c r="X391" s="48">
        <v>1</v>
      </c>
      <c r="Y391" s="49">
        <v>33.333333333333336</v>
      </c>
      <c r="Z391" s="48">
        <v>0</v>
      </c>
      <c r="AA391" s="49">
        <v>0</v>
      </c>
      <c r="AB391" s="48">
        <v>0</v>
      </c>
      <c r="AC391" s="49">
        <v>0</v>
      </c>
      <c r="AD391" s="48">
        <v>2</v>
      </c>
      <c r="AE391" s="49">
        <v>66.66666666666667</v>
      </c>
      <c r="AF391" s="48">
        <v>3</v>
      </c>
    </row>
    <row r="392" spans="1:32" ht="15">
      <c r="A392" s="65" t="s">
        <v>453</v>
      </c>
      <c r="B392" s="65" t="s">
        <v>517</v>
      </c>
      <c r="C392" s="66" t="s">
        <v>3372</v>
      </c>
      <c r="D392" s="67">
        <v>3</v>
      </c>
      <c r="E392" s="68"/>
      <c r="F392" s="69">
        <v>50</v>
      </c>
      <c r="G392" s="66"/>
      <c r="H392" s="70"/>
      <c r="I392" s="71"/>
      <c r="J392" s="71"/>
      <c r="K392" s="34" t="s">
        <v>65</v>
      </c>
      <c r="L392" s="78">
        <v>392</v>
      </c>
      <c r="M392" s="78"/>
      <c r="N392" s="73"/>
      <c r="O392" s="80">
        <v>0</v>
      </c>
      <c r="P392" s="80">
        <v>0</v>
      </c>
      <c r="Q392" s="82">
        <v>43023.18246527778</v>
      </c>
      <c r="R392" s="80" t="s">
        <v>922</v>
      </c>
      <c r="S392" s="80">
        <v>0</v>
      </c>
      <c r="T392" s="80"/>
      <c r="U392">
        <v>1</v>
      </c>
      <c r="V392" s="79" t="str">
        <f>REPLACE(INDEX(GroupVertices[Group],MATCH(Edges[[#This Row],[Vertex 1]],GroupVertices[Vertex],0)),1,1,"")</f>
        <v>1</v>
      </c>
      <c r="W392" s="79" t="str">
        <f>REPLACE(INDEX(GroupVertices[Group],MATCH(Edges[[#This Row],[Vertex 2]],GroupVertices[Vertex],0)),1,1,"")</f>
        <v>1</v>
      </c>
      <c r="X392" s="48">
        <v>0</v>
      </c>
      <c r="Y392" s="49">
        <v>0</v>
      </c>
      <c r="Z392" s="48">
        <v>2</v>
      </c>
      <c r="AA392" s="49">
        <v>13.333333333333334</v>
      </c>
      <c r="AB392" s="48">
        <v>0</v>
      </c>
      <c r="AC392" s="49">
        <v>0</v>
      </c>
      <c r="AD392" s="48">
        <v>13</v>
      </c>
      <c r="AE392" s="49">
        <v>86.66666666666667</v>
      </c>
      <c r="AF392" s="48">
        <v>15</v>
      </c>
    </row>
    <row r="393" spans="1:32" ht="15">
      <c r="A393" s="65" t="s">
        <v>454</v>
      </c>
      <c r="B393" s="65" t="s">
        <v>517</v>
      </c>
      <c r="C393" s="66" t="s">
        <v>3376</v>
      </c>
      <c r="D393" s="67">
        <v>10</v>
      </c>
      <c r="E393" s="68"/>
      <c r="F393" s="69">
        <v>10</v>
      </c>
      <c r="G393" s="66"/>
      <c r="H393" s="70"/>
      <c r="I393" s="71"/>
      <c r="J393" s="71"/>
      <c r="K393" s="34" t="s">
        <v>65</v>
      </c>
      <c r="L393" s="78">
        <v>393</v>
      </c>
      <c r="M393" s="78"/>
      <c r="N393" s="73"/>
      <c r="O393" s="80">
        <v>0</v>
      </c>
      <c r="P393" s="80">
        <v>0</v>
      </c>
      <c r="Q393" s="82">
        <v>42598.670127314814</v>
      </c>
      <c r="R393" s="83" t="s">
        <v>923</v>
      </c>
      <c r="S393" s="80">
        <v>0</v>
      </c>
      <c r="T393" s="80"/>
      <c r="U393">
        <v>12</v>
      </c>
      <c r="V393" s="79" t="str">
        <f>REPLACE(INDEX(GroupVertices[Group],MATCH(Edges[[#This Row],[Vertex 1]],GroupVertices[Vertex],0)),1,1,"")</f>
        <v>1</v>
      </c>
      <c r="W393" s="79" t="str">
        <f>REPLACE(INDEX(GroupVertices[Group],MATCH(Edges[[#This Row],[Vertex 2]],GroupVertices[Vertex],0)),1,1,"")</f>
        <v>1</v>
      </c>
      <c r="X393" s="48">
        <v>0</v>
      </c>
      <c r="Y393" s="49">
        <v>0</v>
      </c>
      <c r="Z393" s="48">
        <v>0</v>
      </c>
      <c r="AA393" s="49">
        <v>0</v>
      </c>
      <c r="AB393" s="48">
        <v>0</v>
      </c>
      <c r="AC393" s="49">
        <v>0</v>
      </c>
      <c r="AD393" s="48">
        <v>2</v>
      </c>
      <c r="AE393" s="49">
        <v>100</v>
      </c>
      <c r="AF393" s="48">
        <v>2</v>
      </c>
    </row>
    <row r="394" spans="1:32" ht="15">
      <c r="A394" s="65" t="s">
        <v>454</v>
      </c>
      <c r="B394" s="65" t="s">
        <v>517</v>
      </c>
      <c r="C394" s="66" t="s">
        <v>3376</v>
      </c>
      <c r="D394" s="67">
        <v>10</v>
      </c>
      <c r="E394" s="68"/>
      <c r="F394" s="69">
        <v>10</v>
      </c>
      <c r="G394" s="66"/>
      <c r="H394" s="70"/>
      <c r="I394" s="71"/>
      <c r="J394" s="71"/>
      <c r="K394" s="34" t="s">
        <v>65</v>
      </c>
      <c r="L394" s="78">
        <v>394</v>
      </c>
      <c r="M394" s="78"/>
      <c r="N394" s="73"/>
      <c r="O394" s="80">
        <v>0</v>
      </c>
      <c r="P394" s="80">
        <v>0</v>
      </c>
      <c r="Q394" s="82">
        <v>42598.68208333333</v>
      </c>
      <c r="R394" s="83" t="s">
        <v>924</v>
      </c>
      <c r="S394" s="80">
        <v>0</v>
      </c>
      <c r="T394" s="80"/>
      <c r="U394">
        <v>12</v>
      </c>
      <c r="V394" s="79" t="str">
        <f>REPLACE(INDEX(GroupVertices[Group],MATCH(Edges[[#This Row],[Vertex 1]],GroupVertices[Vertex],0)),1,1,"")</f>
        <v>1</v>
      </c>
      <c r="W394" s="79" t="str">
        <f>REPLACE(INDEX(GroupVertices[Group],MATCH(Edges[[#This Row],[Vertex 2]],GroupVertices[Vertex],0)),1,1,"")</f>
        <v>1</v>
      </c>
      <c r="X394" s="48">
        <v>0</v>
      </c>
      <c r="Y394" s="49">
        <v>0</v>
      </c>
      <c r="Z394" s="48">
        <v>0</v>
      </c>
      <c r="AA394" s="49">
        <v>0</v>
      </c>
      <c r="AB394" s="48">
        <v>0</v>
      </c>
      <c r="AC394" s="49">
        <v>0</v>
      </c>
      <c r="AD394" s="48">
        <v>2</v>
      </c>
      <c r="AE394" s="49">
        <v>100</v>
      </c>
      <c r="AF394" s="48">
        <v>2</v>
      </c>
    </row>
    <row r="395" spans="1:32" ht="15">
      <c r="A395" s="65" t="s">
        <v>454</v>
      </c>
      <c r="B395" s="65" t="s">
        <v>517</v>
      </c>
      <c r="C395" s="66" t="s">
        <v>3376</v>
      </c>
      <c r="D395" s="67">
        <v>10</v>
      </c>
      <c r="E395" s="68"/>
      <c r="F395" s="69">
        <v>10</v>
      </c>
      <c r="G395" s="66"/>
      <c r="H395" s="70"/>
      <c r="I395" s="71"/>
      <c r="J395" s="71"/>
      <c r="K395" s="34" t="s">
        <v>65</v>
      </c>
      <c r="L395" s="78">
        <v>395</v>
      </c>
      <c r="M395" s="78"/>
      <c r="N395" s="73"/>
      <c r="O395" s="80">
        <v>0</v>
      </c>
      <c r="P395" s="80">
        <v>0</v>
      </c>
      <c r="Q395" s="82">
        <v>42600.25675925926</v>
      </c>
      <c r="R395" s="83" t="s">
        <v>925</v>
      </c>
      <c r="S395" s="80">
        <v>0</v>
      </c>
      <c r="T395" s="80"/>
      <c r="U395">
        <v>12</v>
      </c>
      <c r="V395" s="79" t="str">
        <f>REPLACE(INDEX(GroupVertices[Group],MATCH(Edges[[#This Row],[Vertex 1]],GroupVertices[Vertex],0)),1,1,"")</f>
        <v>1</v>
      </c>
      <c r="W395" s="79" t="str">
        <f>REPLACE(INDEX(GroupVertices[Group],MATCH(Edges[[#This Row],[Vertex 2]],GroupVertices[Vertex],0)),1,1,"")</f>
        <v>1</v>
      </c>
      <c r="X395" s="48">
        <v>0</v>
      </c>
      <c r="Y395" s="49">
        <v>0</v>
      </c>
      <c r="Z395" s="48">
        <v>0</v>
      </c>
      <c r="AA395" s="49">
        <v>0</v>
      </c>
      <c r="AB395" s="48">
        <v>0</v>
      </c>
      <c r="AC395" s="49">
        <v>0</v>
      </c>
      <c r="AD395" s="48">
        <v>2</v>
      </c>
      <c r="AE395" s="49">
        <v>100</v>
      </c>
      <c r="AF395" s="48">
        <v>2</v>
      </c>
    </row>
    <row r="396" spans="1:32" ht="15">
      <c r="A396" s="65" t="s">
        <v>454</v>
      </c>
      <c r="B396" s="65" t="s">
        <v>517</v>
      </c>
      <c r="C396" s="66" t="s">
        <v>3376</v>
      </c>
      <c r="D396" s="67">
        <v>10</v>
      </c>
      <c r="E396" s="68"/>
      <c r="F396" s="69">
        <v>10</v>
      </c>
      <c r="G396" s="66"/>
      <c r="H396" s="70"/>
      <c r="I396" s="71"/>
      <c r="J396" s="71"/>
      <c r="K396" s="34" t="s">
        <v>65</v>
      </c>
      <c r="L396" s="78">
        <v>396</v>
      </c>
      <c r="M396" s="78"/>
      <c r="N396" s="73"/>
      <c r="O396" s="80">
        <v>0</v>
      </c>
      <c r="P396" s="80">
        <v>0</v>
      </c>
      <c r="Q396" s="82">
        <v>42602.965462962966</v>
      </c>
      <c r="R396" s="80">
        <v>1.25</v>
      </c>
      <c r="S396" s="80">
        <v>0</v>
      </c>
      <c r="T396" s="80"/>
      <c r="U396">
        <v>12</v>
      </c>
      <c r="V396" s="79" t="str">
        <f>REPLACE(INDEX(GroupVertices[Group],MATCH(Edges[[#This Row],[Vertex 1]],GroupVertices[Vertex],0)),1,1,"")</f>
        <v>1</v>
      </c>
      <c r="W396" s="79" t="str">
        <f>REPLACE(INDEX(GroupVertices[Group],MATCH(Edges[[#This Row],[Vertex 2]],GroupVertices[Vertex],0)),1,1,"")</f>
        <v>1</v>
      </c>
      <c r="X396" s="48">
        <v>0</v>
      </c>
      <c r="Y396" s="49">
        <v>0</v>
      </c>
      <c r="Z396" s="48">
        <v>0</v>
      </c>
      <c r="AA396" s="49">
        <v>0</v>
      </c>
      <c r="AB396" s="48">
        <v>0</v>
      </c>
      <c r="AC396" s="49">
        <v>0</v>
      </c>
      <c r="AD396" s="48">
        <v>2</v>
      </c>
      <c r="AE396" s="49">
        <v>100</v>
      </c>
      <c r="AF396" s="48">
        <v>2</v>
      </c>
    </row>
    <row r="397" spans="1:32" ht="15">
      <c r="A397" s="65" t="s">
        <v>454</v>
      </c>
      <c r="B397" s="65" t="s">
        <v>517</v>
      </c>
      <c r="C397" s="66" t="s">
        <v>3376</v>
      </c>
      <c r="D397" s="67">
        <v>10</v>
      </c>
      <c r="E397" s="68"/>
      <c r="F397" s="69">
        <v>10</v>
      </c>
      <c r="G397" s="66"/>
      <c r="H397" s="70"/>
      <c r="I397" s="71"/>
      <c r="J397" s="71"/>
      <c r="K397" s="34" t="s">
        <v>65</v>
      </c>
      <c r="L397" s="78">
        <v>397</v>
      </c>
      <c r="M397" s="78"/>
      <c r="N397" s="73"/>
      <c r="O397" s="80">
        <v>0</v>
      </c>
      <c r="P397" s="80">
        <v>0</v>
      </c>
      <c r="Q397" s="82">
        <v>42609.1141087963</v>
      </c>
      <c r="R397" s="83" t="s">
        <v>926</v>
      </c>
      <c r="S397" s="80">
        <v>0</v>
      </c>
      <c r="T397" s="80"/>
      <c r="U397">
        <v>12</v>
      </c>
      <c r="V397" s="79" t="str">
        <f>REPLACE(INDEX(GroupVertices[Group],MATCH(Edges[[#This Row],[Vertex 1]],GroupVertices[Vertex],0)),1,1,"")</f>
        <v>1</v>
      </c>
      <c r="W397" s="79" t="str">
        <f>REPLACE(INDEX(GroupVertices[Group],MATCH(Edges[[#This Row],[Vertex 2]],GroupVertices[Vertex],0)),1,1,"")</f>
        <v>1</v>
      </c>
      <c r="X397" s="48">
        <v>0</v>
      </c>
      <c r="Y397" s="49">
        <v>0</v>
      </c>
      <c r="Z397" s="48">
        <v>0</v>
      </c>
      <c r="AA397" s="49">
        <v>0</v>
      </c>
      <c r="AB397" s="48">
        <v>0</v>
      </c>
      <c r="AC397" s="49">
        <v>0</v>
      </c>
      <c r="AD397" s="48">
        <v>2</v>
      </c>
      <c r="AE397" s="49">
        <v>100</v>
      </c>
      <c r="AF397" s="48">
        <v>2</v>
      </c>
    </row>
    <row r="398" spans="1:32" ht="15">
      <c r="A398" s="65" t="s">
        <v>454</v>
      </c>
      <c r="B398" s="65" t="s">
        <v>517</v>
      </c>
      <c r="C398" s="66" t="s">
        <v>3376</v>
      </c>
      <c r="D398" s="67">
        <v>10</v>
      </c>
      <c r="E398" s="68"/>
      <c r="F398" s="69">
        <v>10</v>
      </c>
      <c r="G398" s="66"/>
      <c r="H398" s="70"/>
      <c r="I398" s="71"/>
      <c r="J398" s="71"/>
      <c r="K398" s="34" t="s">
        <v>65</v>
      </c>
      <c r="L398" s="78">
        <v>398</v>
      </c>
      <c r="M398" s="78"/>
      <c r="N398" s="73"/>
      <c r="O398" s="80">
        <v>0</v>
      </c>
      <c r="P398" s="80">
        <v>0</v>
      </c>
      <c r="Q398" s="82">
        <v>42609.11523148148</v>
      </c>
      <c r="R398" s="80">
        <v>1.45</v>
      </c>
      <c r="S398" s="80">
        <v>0</v>
      </c>
      <c r="T398" s="80"/>
      <c r="U398">
        <v>12</v>
      </c>
      <c r="V398" s="79" t="str">
        <f>REPLACE(INDEX(GroupVertices[Group],MATCH(Edges[[#This Row],[Vertex 1]],GroupVertices[Vertex],0)),1,1,"")</f>
        <v>1</v>
      </c>
      <c r="W398" s="79" t="str">
        <f>REPLACE(INDEX(GroupVertices[Group],MATCH(Edges[[#This Row],[Vertex 2]],GroupVertices[Vertex],0)),1,1,"")</f>
        <v>1</v>
      </c>
      <c r="X398" s="48">
        <v>0</v>
      </c>
      <c r="Y398" s="49">
        <v>0</v>
      </c>
      <c r="Z398" s="48">
        <v>0</v>
      </c>
      <c r="AA398" s="49">
        <v>0</v>
      </c>
      <c r="AB398" s="48">
        <v>0</v>
      </c>
      <c r="AC398" s="49">
        <v>0</v>
      </c>
      <c r="AD398" s="48">
        <v>2</v>
      </c>
      <c r="AE398" s="49">
        <v>100</v>
      </c>
      <c r="AF398" s="48">
        <v>2</v>
      </c>
    </row>
    <row r="399" spans="1:32" ht="15">
      <c r="A399" s="65" t="s">
        <v>454</v>
      </c>
      <c r="B399" s="65" t="s">
        <v>517</v>
      </c>
      <c r="C399" s="66" t="s">
        <v>3376</v>
      </c>
      <c r="D399" s="67">
        <v>10</v>
      </c>
      <c r="E399" s="68"/>
      <c r="F399" s="69">
        <v>10</v>
      </c>
      <c r="G399" s="66"/>
      <c r="H399" s="70"/>
      <c r="I399" s="71"/>
      <c r="J399" s="71"/>
      <c r="K399" s="34" t="s">
        <v>65</v>
      </c>
      <c r="L399" s="78">
        <v>399</v>
      </c>
      <c r="M399" s="78"/>
      <c r="N399" s="73"/>
      <c r="O399" s="80">
        <v>0</v>
      </c>
      <c r="P399" s="80">
        <v>0</v>
      </c>
      <c r="Q399" s="82">
        <v>42619.87559027778</v>
      </c>
      <c r="R399" s="80">
        <v>1.5</v>
      </c>
      <c r="S399" s="80">
        <v>0</v>
      </c>
      <c r="T399" s="80"/>
      <c r="U399">
        <v>12</v>
      </c>
      <c r="V399" s="79" t="str">
        <f>REPLACE(INDEX(GroupVertices[Group],MATCH(Edges[[#This Row],[Vertex 1]],GroupVertices[Vertex],0)),1,1,"")</f>
        <v>1</v>
      </c>
      <c r="W399" s="79" t="str">
        <f>REPLACE(INDEX(GroupVertices[Group],MATCH(Edges[[#This Row],[Vertex 2]],GroupVertices[Vertex],0)),1,1,"")</f>
        <v>1</v>
      </c>
      <c r="X399" s="48">
        <v>0</v>
      </c>
      <c r="Y399" s="49">
        <v>0</v>
      </c>
      <c r="Z399" s="48">
        <v>0</v>
      </c>
      <c r="AA399" s="49">
        <v>0</v>
      </c>
      <c r="AB399" s="48">
        <v>0</v>
      </c>
      <c r="AC399" s="49">
        <v>0</v>
      </c>
      <c r="AD399" s="48">
        <v>2</v>
      </c>
      <c r="AE399" s="49">
        <v>100</v>
      </c>
      <c r="AF399" s="48">
        <v>2</v>
      </c>
    </row>
    <row r="400" spans="1:32" ht="15">
      <c r="A400" s="65" t="s">
        <v>454</v>
      </c>
      <c r="B400" s="65" t="s">
        <v>517</v>
      </c>
      <c r="C400" s="66" t="s">
        <v>3376</v>
      </c>
      <c r="D400" s="67">
        <v>10</v>
      </c>
      <c r="E400" s="68"/>
      <c r="F400" s="69">
        <v>10</v>
      </c>
      <c r="G400" s="66"/>
      <c r="H400" s="70"/>
      <c r="I400" s="71"/>
      <c r="J400" s="71"/>
      <c r="K400" s="34" t="s">
        <v>65</v>
      </c>
      <c r="L400" s="78">
        <v>400</v>
      </c>
      <c r="M400" s="78"/>
      <c r="N400" s="73"/>
      <c r="O400" s="80">
        <v>0</v>
      </c>
      <c r="P400" s="80">
        <v>0</v>
      </c>
      <c r="Q400" s="82">
        <v>43017.41315972222</v>
      </c>
      <c r="R400" s="83" t="s">
        <v>927</v>
      </c>
      <c r="S400" s="80">
        <v>0</v>
      </c>
      <c r="T400" s="80"/>
      <c r="U400">
        <v>12</v>
      </c>
      <c r="V400" s="79" t="str">
        <f>REPLACE(INDEX(GroupVertices[Group],MATCH(Edges[[#This Row],[Vertex 1]],GroupVertices[Vertex],0)),1,1,"")</f>
        <v>1</v>
      </c>
      <c r="W400" s="79" t="str">
        <f>REPLACE(INDEX(GroupVertices[Group],MATCH(Edges[[#This Row],[Vertex 2]],GroupVertices[Vertex],0)),1,1,"")</f>
        <v>1</v>
      </c>
      <c r="X400" s="48">
        <v>0</v>
      </c>
      <c r="Y400" s="49">
        <v>0</v>
      </c>
      <c r="Z400" s="48">
        <v>0</v>
      </c>
      <c r="AA400" s="49">
        <v>0</v>
      </c>
      <c r="AB400" s="48">
        <v>0</v>
      </c>
      <c r="AC400" s="49">
        <v>0</v>
      </c>
      <c r="AD400" s="48">
        <v>2</v>
      </c>
      <c r="AE400" s="49">
        <v>100</v>
      </c>
      <c r="AF400" s="48">
        <v>2</v>
      </c>
    </row>
    <row r="401" spans="1:32" ht="15">
      <c r="A401" s="65" t="s">
        <v>454</v>
      </c>
      <c r="B401" s="65" t="s">
        <v>517</v>
      </c>
      <c r="C401" s="66" t="s">
        <v>3376</v>
      </c>
      <c r="D401" s="67">
        <v>10</v>
      </c>
      <c r="E401" s="68"/>
      <c r="F401" s="69">
        <v>10</v>
      </c>
      <c r="G401" s="66"/>
      <c r="H401" s="70"/>
      <c r="I401" s="71"/>
      <c r="J401" s="71"/>
      <c r="K401" s="34" t="s">
        <v>65</v>
      </c>
      <c r="L401" s="78">
        <v>401</v>
      </c>
      <c r="M401" s="78"/>
      <c r="N401" s="73"/>
      <c r="O401" s="80">
        <v>0</v>
      </c>
      <c r="P401" s="80">
        <v>0</v>
      </c>
      <c r="Q401" s="82">
        <v>43022.13924768518</v>
      </c>
      <c r="R401" s="83" t="s">
        <v>928</v>
      </c>
      <c r="S401" s="80">
        <v>0</v>
      </c>
      <c r="T401" s="80"/>
      <c r="U401">
        <v>12</v>
      </c>
      <c r="V401" s="79" t="str">
        <f>REPLACE(INDEX(GroupVertices[Group],MATCH(Edges[[#This Row],[Vertex 1]],GroupVertices[Vertex],0)),1,1,"")</f>
        <v>1</v>
      </c>
      <c r="W401" s="79" t="str">
        <f>REPLACE(INDEX(GroupVertices[Group],MATCH(Edges[[#This Row],[Vertex 2]],GroupVertices[Vertex],0)),1,1,"")</f>
        <v>1</v>
      </c>
      <c r="X401" s="48">
        <v>0</v>
      </c>
      <c r="Y401" s="49">
        <v>0</v>
      </c>
      <c r="Z401" s="48">
        <v>0</v>
      </c>
      <c r="AA401" s="49">
        <v>0</v>
      </c>
      <c r="AB401" s="48">
        <v>0</v>
      </c>
      <c r="AC401" s="49">
        <v>0</v>
      </c>
      <c r="AD401" s="48">
        <v>2</v>
      </c>
      <c r="AE401" s="49">
        <v>100</v>
      </c>
      <c r="AF401" s="48">
        <v>2</v>
      </c>
    </row>
    <row r="402" spans="1:32" ht="15">
      <c r="A402" s="65" t="s">
        <v>454</v>
      </c>
      <c r="B402" s="65" t="s">
        <v>517</v>
      </c>
      <c r="C402" s="66" t="s">
        <v>3376</v>
      </c>
      <c r="D402" s="67">
        <v>10</v>
      </c>
      <c r="E402" s="68"/>
      <c r="F402" s="69">
        <v>10</v>
      </c>
      <c r="G402" s="66"/>
      <c r="H402" s="70"/>
      <c r="I402" s="71"/>
      <c r="J402" s="71"/>
      <c r="K402" s="34" t="s">
        <v>65</v>
      </c>
      <c r="L402" s="78">
        <v>402</v>
      </c>
      <c r="M402" s="78"/>
      <c r="N402" s="73"/>
      <c r="O402" s="80">
        <v>0</v>
      </c>
      <c r="P402" s="80">
        <v>0</v>
      </c>
      <c r="Q402" s="82">
        <v>43027.267592592594</v>
      </c>
      <c r="R402" s="80">
        <v>1.25</v>
      </c>
      <c r="S402" s="80">
        <v>0</v>
      </c>
      <c r="T402" s="80"/>
      <c r="U402">
        <v>12</v>
      </c>
      <c r="V402" s="79" t="str">
        <f>REPLACE(INDEX(GroupVertices[Group],MATCH(Edges[[#This Row],[Vertex 1]],GroupVertices[Vertex],0)),1,1,"")</f>
        <v>1</v>
      </c>
      <c r="W402" s="79" t="str">
        <f>REPLACE(INDEX(GroupVertices[Group],MATCH(Edges[[#This Row],[Vertex 2]],GroupVertices[Vertex],0)),1,1,"")</f>
        <v>1</v>
      </c>
      <c r="X402" s="48">
        <v>0</v>
      </c>
      <c r="Y402" s="49">
        <v>0</v>
      </c>
      <c r="Z402" s="48">
        <v>0</v>
      </c>
      <c r="AA402" s="49">
        <v>0</v>
      </c>
      <c r="AB402" s="48">
        <v>0</v>
      </c>
      <c r="AC402" s="49">
        <v>0</v>
      </c>
      <c r="AD402" s="48">
        <v>2</v>
      </c>
      <c r="AE402" s="49">
        <v>100</v>
      </c>
      <c r="AF402" s="48">
        <v>2</v>
      </c>
    </row>
    <row r="403" spans="1:32" ht="15">
      <c r="A403" s="65" t="s">
        <v>454</v>
      </c>
      <c r="B403" s="65" t="s">
        <v>517</v>
      </c>
      <c r="C403" s="66" t="s">
        <v>3376</v>
      </c>
      <c r="D403" s="67">
        <v>10</v>
      </c>
      <c r="E403" s="68"/>
      <c r="F403" s="69">
        <v>10</v>
      </c>
      <c r="G403" s="66"/>
      <c r="H403" s="70"/>
      <c r="I403" s="71"/>
      <c r="J403" s="71"/>
      <c r="K403" s="34" t="s">
        <v>65</v>
      </c>
      <c r="L403" s="78">
        <v>403</v>
      </c>
      <c r="M403" s="78"/>
      <c r="N403" s="73"/>
      <c r="O403" s="80">
        <v>0</v>
      </c>
      <c r="P403" s="80">
        <v>0</v>
      </c>
      <c r="Q403" s="82">
        <v>43030.27570601852</v>
      </c>
      <c r="R403" s="83" t="s">
        <v>929</v>
      </c>
      <c r="S403" s="80">
        <v>0</v>
      </c>
      <c r="T403" s="80"/>
      <c r="U403">
        <v>12</v>
      </c>
      <c r="V403" s="79" t="str">
        <f>REPLACE(INDEX(GroupVertices[Group],MATCH(Edges[[#This Row],[Vertex 1]],GroupVertices[Vertex],0)),1,1,"")</f>
        <v>1</v>
      </c>
      <c r="W403" s="79" t="str">
        <f>REPLACE(INDEX(GroupVertices[Group],MATCH(Edges[[#This Row],[Vertex 2]],GroupVertices[Vertex],0)),1,1,"")</f>
        <v>1</v>
      </c>
      <c r="X403" s="48">
        <v>0</v>
      </c>
      <c r="Y403" s="49">
        <v>0</v>
      </c>
      <c r="Z403" s="48">
        <v>0</v>
      </c>
      <c r="AA403" s="49">
        <v>0</v>
      </c>
      <c r="AB403" s="48">
        <v>0</v>
      </c>
      <c r="AC403" s="49">
        <v>0</v>
      </c>
      <c r="AD403" s="48">
        <v>2</v>
      </c>
      <c r="AE403" s="49">
        <v>100</v>
      </c>
      <c r="AF403" s="48">
        <v>2</v>
      </c>
    </row>
    <row r="404" spans="1:32" ht="15">
      <c r="A404" s="65" t="s">
        <v>454</v>
      </c>
      <c r="B404" s="65" t="s">
        <v>517</v>
      </c>
      <c r="C404" s="66" t="s">
        <v>3376</v>
      </c>
      <c r="D404" s="67">
        <v>10</v>
      </c>
      <c r="E404" s="68"/>
      <c r="F404" s="69">
        <v>10</v>
      </c>
      <c r="G404" s="66"/>
      <c r="H404" s="70"/>
      <c r="I404" s="71"/>
      <c r="J404" s="71"/>
      <c r="K404" s="34" t="s">
        <v>65</v>
      </c>
      <c r="L404" s="78">
        <v>404</v>
      </c>
      <c r="M404" s="78"/>
      <c r="N404" s="73"/>
      <c r="O404" s="80">
        <v>0</v>
      </c>
      <c r="P404" s="80">
        <v>0</v>
      </c>
      <c r="Q404" s="82">
        <v>43034.44758101852</v>
      </c>
      <c r="R404" s="80">
        <v>1.5</v>
      </c>
      <c r="S404" s="80">
        <v>0</v>
      </c>
      <c r="T404" s="80"/>
      <c r="U404">
        <v>12</v>
      </c>
      <c r="V404" s="79" t="str">
        <f>REPLACE(INDEX(GroupVertices[Group],MATCH(Edges[[#This Row],[Vertex 1]],GroupVertices[Vertex],0)),1,1,"")</f>
        <v>1</v>
      </c>
      <c r="W404" s="79" t="str">
        <f>REPLACE(INDEX(GroupVertices[Group],MATCH(Edges[[#This Row],[Vertex 2]],GroupVertices[Vertex],0)),1,1,"")</f>
        <v>1</v>
      </c>
      <c r="X404" s="48">
        <v>0</v>
      </c>
      <c r="Y404" s="49">
        <v>0</v>
      </c>
      <c r="Z404" s="48">
        <v>0</v>
      </c>
      <c r="AA404" s="49">
        <v>0</v>
      </c>
      <c r="AB404" s="48">
        <v>0</v>
      </c>
      <c r="AC404" s="49">
        <v>0</v>
      </c>
      <c r="AD404" s="48">
        <v>2</v>
      </c>
      <c r="AE404" s="49">
        <v>100</v>
      </c>
      <c r="AF404" s="48">
        <v>2</v>
      </c>
    </row>
    <row r="405" spans="1:32" ht="15">
      <c r="A405" s="65" t="s">
        <v>455</v>
      </c>
      <c r="B405" s="65" t="s">
        <v>517</v>
      </c>
      <c r="C405" s="66" t="s">
        <v>3372</v>
      </c>
      <c r="D405" s="67">
        <v>3</v>
      </c>
      <c r="E405" s="68"/>
      <c r="F405" s="69">
        <v>50</v>
      </c>
      <c r="G405" s="66"/>
      <c r="H405" s="70"/>
      <c r="I405" s="71"/>
      <c r="J405" s="71"/>
      <c r="K405" s="34" t="s">
        <v>65</v>
      </c>
      <c r="L405" s="78">
        <v>405</v>
      </c>
      <c r="M405" s="78"/>
      <c r="N405" s="73"/>
      <c r="O405" s="80">
        <v>0</v>
      </c>
      <c r="P405" s="80">
        <v>1</v>
      </c>
      <c r="Q405" s="82">
        <v>43061.237905092596</v>
      </c>
      <c r="R405" s="80" t="s">
        <v>930</v>
      </c>
      <c r="S405" s="80">
        <v>0</v>
      </c>
      <c r="T405" s="80"/>
      <c r="U405">
        <v>1</v>
      </c>
      <c r="V405" s="79" t="str">
        <f>REPLACE(INDEX(GroupVertices[Group],MATCH(Edges[[#This Row],[Vertex 1]],GroupVertices[Vertex],0)),1,1,"")</f>
        <v>1</v>
      </c>
      <c r="W405" s="79" t="str">
        <f>REPLACE(INDEX(GroupVertices[Group],MATCH(Edges[[#This Row],[Vertex 2]],GroupVertices[Vertex],0)),1,1,"")</f>
        <v>1</v>
      </c>
      <c r="X405" s="48">
        <v>3</v>
      </c>
      <c r="Y405" s="49">
        <v>5.660377358490566</v>
      </c>
      <c r="Z405" s="48">
        <v>2</v>
      </c>
      <c r="AA405" s="49">
        <v>3.7735849056603774</v>
      </c>
      <c r="AB405" s="48">
        <v>0</v>
      </c>
      <c r="AC405" s="49">
        <v>0</v>
      </c>
      <c r="AD405" s="48">
        <v>48</v>
      </c>
      <c r="AE405" s="49">
        <v>90.56603773584905</v>
      </c>
      <c r="AF405" s="48">
        <v>53</v>
      </c>
    </row>
    <row r="406" spans="1:32" ht="15">
      <c r="A406" s="65" t="s">
        <v>456</v>
      </c>
      <c r="B406" s="65" t="s">
        <v>517</v>
      </c>
      <c r="C406" s="66" t="s">
        <v>3372</v>
      </c>
      <c r="D406" s="67">
        <v>3</v>
      </c>
      <c r="E406" s="68"/>
      <c r="F406" s="69">
        <v>50</v>
      </c>
      <c r="G406" s="66"/>
      <c r="H406" s="70"/>
      <c r="I406" s="71"/>
      <c r="J406" s="71"/>
      <c r="K406" s="34" t="s">
        <v>65</v>
      </c>
      <c r="L406" s="78">
        <v>406</v>
      </c>
      <c r="M406" s="78"/>
      <c r="N406" s="73"/>
      <c r="O406" s="80">
        <v>0</v>
      </c>
      <c r="P406" s="80">
        <v>1</v>
      </c>
      <c r="Q406" s="82">
        <v>43138.68179398148</v>
      </c>
      <c r="R406" s="80" t="s">
        <v>931</v>
      </c>
      <c r="S406" s="80">
        <v>0</v>
      </c>
      <c r="T406" s="80"/>
      <c r="U406">
        <v>1</v>
      </c>
      <c r="V406" s="79" t="str">
        <f>REPLACE(INDEX(GroupVertices[Group],MATCH(Edges[[#This Row],[Vertex 1]],GroupVertices[Vertex],0)),1,1,"")</f>
        <v>1</v>
      </c>
      <c r="W406" s="79" t="str">
        <f>REPLACE(INDEX(GroupVertices[Group],MATCH(Edges[[#This Row],[Vertex 2]],GroupVertices[Vertex],0)),1,1,"")</f>
        <v>1</v>
      </c>
      <c r="X406" s="48">
        <v>1</v>
      </c>
      <c r="Y406" s="49">
        <v>5.555555555555555</v>
      </c>
      <c r="Z406" s="48">
        <v>0</v>
      </c>
      <c r="AA406" s="49">
        <v>0</v>
      </c>
      <c r="AB406" s="48">
        <v>0</v>
      </c>
      <c r="AC406" s="49">
        <v>0</v>
      </c>
      <c r="AD406" s="48">
        <v>17</v>
      </c>
      <c r="AE406" s="49">
        <v>94.44444444444444</v>
      </c>
      <c r="AF406" s="48">
        <v>18</v>
      </c>
    </row>
    <row r="407" spans="1:32" ht="15">
      <c r="A407" s="65" t="s">
        <v>457</v>
      </c>
      <c r="B407" s="65" t="s">
        <v>517</v>
      </c>
      <c r="C407" s="66" t="s">
        <v>3374</v>
      </c>
      <c r="D407" s="67">
        <v>4.2727272727272725</v>
      </c>
      <c r="E407" s="68"/>
      <c r="F407" s="69">
        <v>42.72727272727273</v>
      </c>
      <c r="G407" s="66"/>
      <c r="H407" s="70"/>
      <c r="I407" s="71"/>
      <c r="J407" s="71"/>
      <c r="K407" s="34" t="s">
        <v>65</v>
      </c>
      <c r="L407" s="78">
        <v>407</v>
      </c>
      <c r="M407" s="78"/>
      <c r="N407" s="73"/>
      <c r="O407" s="80">
        <v>0</v>
      </c>
      <c r="P407" s="80">
        <v>0</v>
      </c>
      <c r="Q407" s="82">
        <v>43164.972407407404</v>
      </c>
      <c r="R407" s="80" t="s">
        <v>932</v>
      </c>
      <c r="S407" s="80">
        <v>0</v>
      </c>
      <c r="T407" s="80"/>
      <c r="U407">
        <v>3</v>
      </c>
      <c r="V407" s="79" t="str">
        <f>REPLACE(INDEX(GroupVertices[Group],MATCH(Edges[[#This Row],[Vertex 1]],GroupVertices[Vertex],0)),1,1,"")</f>
        <v>1</v>
      </c>
      <c r="W407" s="79" t="str">
        <f>REPLACE(INDEX(GroupVertices[Group],MATCH(Edges[[#This Row],[Vertex 2]],GroupVertices[Vertex],0)),1,1,"")</f>
        <v>1</v>
      </c>
      <c r="X407" s="48">
        <v>1</v>
      </c>
      <c r="Y407" s="49">
        <v>14.285714285714286</v>
      </c>
      <c r="Z407" s="48">
        <v>1</v>
      </c>
      <c r="AA407" s="49">
        <v>14.285714285714286</v>
      </c>
      <c r="AB407" s="48">
        <v>0</v>
      </c>
      <c r="AC407" s="49">
        <v>0</v>
      </c>
      <c r="AD407" s="48">
        <v>5</v>
      </c>
      <c r="AE407" s="49">
        <v>71.42857142857143</v>
      </c>
      <c r="AF407" s="48">
        <v>7</v>
      </c>
    </row>
    <row r="408" spans="1:32" ht="15">
      <c r="A408" s="65" t="s">
        <v>457</v>
      </c>
      <c r="B408" s="65" t="s">
        <v>517</v>
      </c>
      <c r="C408" s="66" t="s">
        <v>3374</v>
      </c>
      <c r="D408" s="67">
        <v>4.2727272727272725</v>
      </c>
      <c r="E408" s="68"/>
      <c r="F408" s="69">
        <v>42.72727272727273</v>
      </c>
      <c r="G408" s="66"/>
      <c r="H408" s="70"/>
      <c r="I408" s="71"/>
      <c r="J408" s="71"/>
      <c r="K408" s="34" t="s">
        <v>65</v>
      </c>
      <c r="L408" s="78">
        <v>408</v>
      </c>
      <c r="M408" s="78"/>
      <c r="N408" s="73"/>
      <c r="O408" s="80">
        <v>0</v>
      </c>
      <c r="P408" s="80">
        <v>0</v>
      </c>
      <c r="Q408" s="82">
        <v>43164.97773148148</v>
      </c>
      <c r="R408" s="80" t="s">
        <v>933</v>
      </c>
      <c r="S408" s="80">
        <v>0</v>
      </c>
      <c r="T408" s="80"/>
      <c r="U408">
        <v>3</v>
      </c>
      <c r="V408" s="79" t="str">
        <f>REPLACE(INDEX(GroupVertices[Group],MATCH(Edges[[#This Row],[Vertex 1]],GroupVertices[Vertex],0)),1,1,"")</f>
        <v>1</v>
      </c>
      <c r="W408" s="79" t="str">
        <f>REPLACE(INDEX(GroupVertices[Group],MATCH(Edges[[#This Row],[Vertex 2]],GroupVertices[Vertex],0)),1,1,"")</f>
        <v>1</v>
      </c>
      <c r="X408" s="48">
        <v>0</v>
      </c>
      <c r="Y408" s="49">
        <v>0</v>
      </c>
      <c r="Z408" s="48">
        <v>0</v>
      </c>
      <c r="AA408" s="49">
        <v>0</v>
      </c>
      <c r="AB408" s="48">
        <v>0</v>
      </c>
      <c r="AC408" s="49">
        <v>0</v>
      </c>
      <c r="AD408" s="48">
        <v>4</v>
      </c>
      <c r="AE408" s="49">
        <v>100</v>
      </c>
      <c r="AF408" s="48">
        <v>4</v>
      </c>
    </row>
    <row r="409" spans="1:32" ht="15">
      <c r="A409" s="65" t="s">
        <v>457</v>
      </c>
      <c r="B409" s="65" t="s">
        <v>517</v>
      </c>
      <c r="C409" s="66" t="s">
        <v>3374</v>
      </c>
      <c r="D409" s="67">
        <v>4.2727272727272725</v>
      </c>
      <c r="E409" s="68"/>
      <c r="F409" s="69">
        <v>42.72727272727273</v>
      </c>
      <c r="G409" s="66"/>
      <c r="H409" s="70"/>
      <c r="I409" s="71"/>
      <c r="J409" s="71"/>
      <c r="K409" s="34" t="s">
        <v>65</v>
      </c>
      <c r="L409" s="78">
        <v>409</v>
      </c>
      <c r="M409" s="78"/>
      <c r="N409" s="73"/>
      <c r="O409" s="80">
        <v>0</v>
      </c>
      <c r="P409" s="80">
        <v>0</v>
      </c>
      <c r="Q409" s="82">
        <v>43164.97791666666</v>
      </c>
      <c r="R409" s="80" t="s">
        <v>933</v>
      </c>
      <c r="S409" s="80">
        <v>0</v>
      </c>
      <c r="T409" s="80"/>
      <c r="U409">
        <v>3</v>
      </c>
      <c r="V409" s="79" t="str">
        <f>REPLACE(INDEX(GroupVertices[Group],MATCH(Edges[[#This Row],[Vertex 1]],GroupVertices[Vertex],0)),1,1,"")</f>
        <v>1</v>
      </c>
      <c r="W409" s="79" t="str">
        <f>REPLACE(INDEX(GroupVertices[Group],MATCH(Edges[[#This Row],[Vertex 2]],GroupVertices[Vertex],0)),1,1,"")</f>
        <v>1</v>
      </c>
      <c r="X409" s="48">
        <v>0</v>
      </c>
      <c r="Y409" s="49">
        <v>0</v>
      </c>
      <c r="Z409" s="48">
        <v>0</v>
      </c>
      <c r="AA409" s="49">
        <v>0</v>
      </c>
      <c r="AB409" s="48">
        <v>0</v>
      </c>
      <c r="AC409" s="49">
        <v>0</v>
      </c>
      <c r="AD409" s="48">
        <v>4</v>
      </c>
      <c r="AE409" s="49">
        <v>100</v>
      </c>
      <c r="AF409" s="48">
        <v>4</v>
      </c>
    </row>
    <row r="410" spans="1:32" ht="15">
      <c r="A410" s="65" t="s">
        <v>458</v>
      </c>
      <c r="B410" s="65" t="s">
        <v>517</v>
      </c>
      <c r="C410" s="66" t="s">
        <v>3372</v>
      </c>
      <c r="D410" s="67">
        <v>3</v>
      </c>
      <c r="E410" s="68"/>
      <c r="F410" s="69">
        <v>50</v>
      </c>
      <c r="G410" s="66"/>
      <c r="H410" s="70"/>
      <c r="I410" s="71"/>
      <c r="J410" s="71"/>
      <c r="K410" s="34" t="s">
        <v>65</v>
      </c>
      <c r="L410" s="78">
        <v>410</v>
      </c>
      <c r="M410" s="78"/>
      <c r="N410" s="73"/>
      <c r="O410" s="80">
        <v>0</v>
      </c>
      <c r="P410" s="80">
        <v>0</v>
      </c>
      <c r="Q410" s="82">
        <v>43175.21824074074</v>
      </c>
      <c r="R410" s="80" t="s">
        <v>934</v>
      </c>
      <c r="S410" s="80">
        <v>0</v>
      </c>
      <c r="T410" s="80"/>
      <c r="U410">
        <v>1</v>
      </c>
      <c r="V410" s="79" t="str">
        <f>REPLACE(INDEX(GroupVertices[Group],MATCH(Edges[[#This Row],[Vertex 1]],GroupVertices[Vertex],0)),1,1,"")</f>
        <v>1</v>
      </c>
      <c r="W410" s="79" t="str">
        <f>REPLACE(INDEX(GroupVertices[Group],MATCH(Edges[[#This Row],[Vertex 2]],GroupVertices[Vertex],0)),1,1,"")</f>
        <v>1</v>
      </c>
      <c r="X410" s="48">
        <v>1</v>
      </c>
      <c r="Y410" s="49">
        <v>33.333333333333336</v>
      </c>
      <c r="Z410" s="48">
        <v>0</v>
      </c>
      <c r="AA410" s="49">
        <v>0</v>
      </c>
      <c r="AB410" s="48">
        <v>0</v>
      </c>
      <c r="AC410" s="49">
        <v>0</v>
      </c>
      <c r="AD410" s="48">
        <v>2</v>
      </c>
      <c r="AE410" s="49">
        <v>66.66666666666667</v>
      </c>
      <c r="AF410" s="48">
        <v>3</v>
      </c>
    </row>
    <row r="411" spans="1:32" ht="15">
      <c r="A411" s="65" t="s">
        <v>459</v>
      </c>
      <c r="B411" s="65" t="s">
        <v>517</v>
      </c>
      <c r="C411" s="66" t="s">
        <v>3372</v>
      </c>
      <c r="D411" s="67">
        <v>3</v>
      </c>
      <c r="E411" s="68"/>
      <c r="F411" s="69">
        <v>50</v>
      </c>
      <c r="G411" s="66"/>
      <c r="H411" s="70"/>
      <c r="I411" s="71"/>
      <c r="J411" s="71"/>
      <c r="K411" s="34" t="s">
        <v>65</v>
      </c>
      <c r="L411" s="78">
        <v>411</v>
      </c>
      <c r="M411" s="78"/>
      <c r="N411" s="73"/>
      <c r="O411" s="80">
        <v>0</v>
      </c>
      <c r="P411" s="80">
        <v>0</v>
      </c>
      <c r="Q411" s="82">
        <v>43206.275775462964</v>
      </c>
      <c r="R411" s="80" t="s">
        <v>935</v>
      </c>
      <c r="S411" s="80">
        <v>0</v>
      </c>
      <c r="T411" s="80"/>
      <c r="U411">
        <v>1</v>
      </c>
      <c r="V411" s="79" t="str">
        <f>REPLACE(INDEX(GroupVertices[Group],MATCH(Edges[[#This Row],[Vertex 1]],GroupVertices[Vertex],0)),1,1,"")</f>
        <v>1</v>
      </c>
      <c r="W411" s="79" t="str">
        <f>REPLACE(INDEX(GroupVertices[Group],MATCH(Edges[[#This Row],[Vertex 2]],GroupVertices[Vertex],0)),1,1,"")</f>
        <v>1</v>
      </c>
      <c r="X411" s="48">
        <v>0</v>
      </c>
      <c r="Y411" s="49">
        <v>0</v>
      </c>
      <c r="Z411" s="48">
        <v>0</v>
      </c>
      <c r="AA411" s="49">
        <v>0</v>
      </c>
      <c r="AB411" s="48">
        <v>0</v>
      </c>
      <c r="AC411" s="49">
        <v>0</v>
      </c>
      <c r="AD411" s="48">
        <v>1</v>
      </c>
      <c r="AE411" s="49">
        <v>100</v>
      </c>
      <c r="AF411" s="48">
        <v>1</v>
      </c>
    </row>
    <row r="412" spans="1:32" ht="15">
      <c r="A412" s="65" t="s">
        <v>460</v>
      </c>
      <c r="B412" s="65" t="s">
        <v>517</v>
      </c>
      <c r="C412" s="66" t="s">
        <v>3372</v>
      </c>
      <c r="D412" s="67">
        <v>3</v>
      </c>
      <c r="E412" s="68"/>
      <c r="F412" s="69">
        <v>50</v>
      </c>
      <c r="G412" s="66"/>
      <c r="H412" s="70"/>
      <c r="I412" s="71"/>
      <c r="J412" s="71"/>
      <c r="K412" s="34" t="s">
        <v>65</v>
      </c>
      <c r="L412" s="78">
        <v>412</v>
      </c>
      <c r="M412" s="78"/>
      <c r="N412" s="73"/>
      <c r="O412" s="80">
        <v>0</v>
      </c>
      <c r="P412" s="80">
        <v>0</v>
      </c>
      <c r="Q412" s="82">
        <v>43226.774675925924</v>
      </c>
      <c r="R412" s="80" t="s">
        <v>936</v>
      </c>
      <c r="S412" s="80">
        <v>0</v>
      </c>
      <c r="T412" s="80"/>
      <c r="U412">
        <v>1</v>
      </c>
      <c r="V412" s="79" t="str">
        <f>REPLACE(INDEX(GroupVertices[Group],MATCH(Edges[[#This Row],[Vertex 1]],GroupVertices[Vertex],0)),1,1,"")</f>
        <v>1</v>
      </c>
      <c r="W412" s="79" t="str">
        <f>REPLACE(INDEX(GroupVertices[Group],MATCH(Edges[[#This Row],[Vertex 2]],GroupVertices[Vertex],0)),1,1,"")</f>
        <v>1</v>
      </c>
      <c r="X412" s="48">
        <v>2</v>
      </c>
      <c r="Y412" s="49">
        <v>2.73972602739726</v>
      </c>
      <c r="Z412" s="48">
        <v>0</v>
      </c>
      <c r="AA412" s="49">
        <v>0</v>
      </c>
      <c r="AB412" s="48">
        <v>0</v>
      </c>
      <c r="AC412" s="49">
        <v>0</v>
      </c>
      <c r="AD412" s="48">
        <v>71</v>
      </c>
      <c r="AE412" s="49">
        <v>97.26027397260275</v>
      </c>
      <c r="AF412" s="48">
        <v>73</v>
      </c>
    </row>
    <row r="413" spans="1:32" ht="15">
      <c r="A413" s="65" t="s">
        <v>461</v>
      </c>
      <c r="B413" s="65" t="s">
        <v>517</v>
      </c>
      <c r="C413" s="66" t="s">
        <v>3372</v>
      </c>
      <c r="D413" s="67">
        <v>3</v>
      </c>
      <c r="E413" s="68"/>
      <c r="F413" s="69">
        <v>50</v>
      </c>
      <c r="G413" s="66"/>
      <c r="H413" s="70"/>
      <c r="I413" s="71"/>
      <c r="J413" s="71"/>
      <c r="K413" s="34" t="s">
        <v>65</v>
      </c>
      <c r="L413" s="78">
        <v>413</v>
      </c>
      <c r="M413" s="78"/>
      <c r="N413" s="73"/>
      <c r="O413" s="80">
        <v>0</v>
      </c>
      <c r="P413" s="80">
        <v>0</v>
      </c>
      <c r="Q413" s="82">
        <v>43239.253599537034</v>
      </c>
      <c r="R413" s="80" t="s">
        <v>937</v>
      </c>
      <c r="S413" s="80">
        <v>0</v>
      </c>
      <c r="T413" s="80"/>
      <c r="U413">
        <v>1</v>
      </c>
      <c r="V413" s="79" t="str">
        <f>REPLACE(INDEX(GroupVertices[Group],MATCH(Edges[[#This Row],[Vertex 1]],GroupVertices[Vertex],0)),1,1,"")</f>
        <v>1</v>
      </c>
      <c r="W413" s="79" t="str">
        <f>REPLACE(INDEX(GroupVertices[Group],MATCH(Edges[[#This Row],[Vertex 2]],GroupVertices[Vertex],0)),1,1,"")</f>
        <v>1</v>
      </c>
      <c r="X413" s="48">
        <v>11</v>
      </c>
      <c r="Y413" s="49">
        <v>5.092592592592593</v>
      </c>
      <c r="Z413" s="48">
        <v>4</v>
      </c>
      <c r="AA413" s="49">
        <v>1.8518518518518519</v>
      </c>
      <c r="AB413" s="48">
        <v>0</v>
      </c>
      <c r="AC413" s="49">
        <v>0</v>
      </c>
      <c r="AD413" s="48">
        <v>201</v>
      </c>
      <c r="AE413" s="49">
        <v>93.05555555555556</v>
      </c>
      <c r="AF413" s="48">
        <v>216</v>
      </c>
    </row>
    <row r="414" spans="1:32" ht="15">
      <c r="A414" s="65" t="s">
        <v>462</v>
      </c>
      <c r="B414" s="65" t="s">
        <v>517</v>
      </c>
      <c r="C414" s="66" t="s">
        <v>3372</v>
      </c>
      <c r="D414" s="67">
        <v>3</v>
      </c>
      <c r="E414" s="68"/>
      <c r="F414" s="69">
        <v>50</v>
      </c>
      <c r="G414" s="66"/>
      <c r="H414" s="70"/>
      <c r="I414" s="71"/>
      <c r="J414" s="71"/>
      <c r="K414" s="34" t="s">
        <v>65</v>
      </c>
      <c r="L414" s="78">
        <v>414</v>
      </c>
      <c r="M414" s="78"/>
      <c r="N414" s="73"/>
      <c r="O414" s="80">
        <v>0</v>
      </c>
      <c r="P414" s="80">
        <v>0</v>
      </c>
      <c r="Q414" s="82">
        <v>43264.32173611111</v>
      </c>
      <c r="R414" s="80" t="s">
        <v>938</v>
      </c>
      <c r="S414" s="80">
        <v>0</v>
      </c>
      <c r="T414" s="80"/>
      <c r="U414">
        <v>1</v>
      </c>
      <c r="V414" s="79" t="str">
        <f>REPLACE(INDEX(GroupVertices[Group],MATCH(Edges[[#This Row],[Vertex 1]],GroupVertices[Vertex],0)),1,1,"")</f>
        <v>1</v>
      </c>
      <c r="W414" s="79" t="str">
        <f>REPLACE(INDEX(GroupVertices[Group],MATCH(Edges[[#This Row],[Vertex 2]],GroupVertices[Vertex],0)),1,1,"")</f>
        <v>1</v>
      </c>
      <c r="X414" s="48">
        <v>0</v>
      </c>
      <c r="Y414" s="49">
        <v>0</v>
      </c>
      <c r="Z414" s="48">
        <v>1</v>
      </c>
      <c r="AA414" s="49">
        <v>50</v>
      </c>
      <c r="AB414" s="48">
        <v>0</v>
      </c>
      <c r="AC414" s="49">
        <v>0</v>
      </c>
      <c r="AD414" s="48">
        <v>1</v>
      </c>
      <c r="AE414" s="49">
        <v>50</v>
      </c>
      <c r="AF414" s="48">
        <v>2</v>
      </c>
    </row>
    <row r="415" spans="1:32" ht="15">
      <c r="A415" s="65" t="s">
        <v>463</v>
      </c>
      <c r="B415" s="65" t="s">
        <v>517</v>
      </c>
      <c r="C415" s="66" t="s">
        <v>3372</v>
      </c>
      <c r="D415" s="67">
        <v>3</v>
      </c>
      <c r="E415" s="68"/>
      <c r="F415" s="69">
        <v>50</v>
      </c>
      <c r="G415" s="66"/>
      <c r="H415" s="70"/>
      <c r="I415" s="71"/>
      <c r="J415" s="71"/>
      <c r="K415" s="34" t="s">
        <v>65</v>
      </c>
      <c r="L415" s="78">
        <v>415</v>
      </c>
      <c r="M415" s="78"/>
      <c r="N415" s="73"/>
      <c r="O415" s="80">
        <v>0</v>
      </c>
      <c r="P415" s="80">
        <v>0</v>
      </c>
      <c r="Q415" s="82">
        <v>43326.66952546296</v>
      </c>
      <c r="R415" s="80" t="s">
        <v>939</v>
      </c>
      <c r="S415" s="80">
        <v>0</v>
      </c>
      <c r="T415" s="80"/>
      <c r="U415">
        <v>1</v>
      </c>
      <c r="V415" s="79" t="str">
        <f>REPLACE(INDEX(GroupVertices[Group],MATCH(Edges[[#This Row],[Vertex 1]],GroupVertices[Vertex],0)),1,1,"")</f>
        <v>1</v>
      </c>
      <c r="W415" s="79" t="str">
        <f>REPLACE(INDEX(GroupVertices[Group],MATCH(Edges[[#This Row],[Vertex 2]],GroupVertices[Vertex],0)),1,1,"")</f>
        <v>1</v>
      </c>
      <c r="X415" s="48">
        <v>3</v>
      </c>
      <c r="Y415" s="49">
        <v>60</v>
      </c>
      <c r="Z415" s="48">
        <v>0</v>
      </c>
      <c r="AA415" s="49">
        <v>0</v>
      </c>
      <c r="AB415" s="48">
        <v>0</v>
      </c>
      <c r="AC415" s="49">
        <v>0</v>
      </c>
      <c r="AD415" s="48">
        <v>2</v>
      </c>
      <c r="AE415" s="49">
        <v>40</v>
      </c>
      <c r="AF415" s="48">
        <v>5</v>
      </c>
    </row>
    <row r="416" spans="1:32" ht="15">
      <c r="A416" s="65" t="s">
        <v>464</v>
      </c>
      <c r="B416" s="65" t="s">
        <v>517</v>
      </c>
      <c r="C416" s="66" t="s">
        <v>3372</v>
      </c>
      <c r="D416" s="67">
        <v>3</v>
      </c>
      <c r="E416" s="68"/>
      <c r="F416" s="69">
        <v>50</v>
      </c>
      <c r="G416" s="66"/>
      <c r="H416" s="70"/>
      <c r="I416" s="71"/>
      <c r="J416" s="71"/>
      <c r="K416" s="34" t="s">
        <v>65</v>
      </c>
      <c r="L416" s="78">
        <v>416</v>
      </c>
      <c r="M416" s="78"/>
      <c r="N416" s="73"/>
      <c r="O416" s="80">
        <v>0</v>
      </c>
      <c r="P416" s="80">
        <v>0</v>
      </c>
      <c r="Q416" s="82">
        <v>43487.26280092593</v>
      </c>
      <c r="R416" s="80" t="s">
        <v>940</v>
      </c>
      <c r="S416" s="80">
        <v>0</v>
      </c>
      <c r="T416" s="80"/>
      <c r="U416">
        <v>1</v>
      </c>
      <c r="V416" s="79" t="str">
        <f>REPLACE(INDEX(GroupVertices[Group],MATCH(Edges[[#This Row],[Vertex 1]],GroupVertices[Vertex],0)),1,1,"")</f>
        <v>1</v>
      </c>
      <c r="W416" s="79" t="str">
        <f>REPLACE(INDEX(GroupVertices[Group],MATCH(Edges[[#This Row],[Vertex 2]],GroupVertices[Vertex],0)),1,1,"")</f>
        <v>1</v>
      </c>
      <c r="X416" s="48">
        <v>0</v>
      </c>
      <c r="Y416" s="49">
        <v>0</v>
      </c>
      <c r="Z416" s="48">
        <v>0</v>
      </c>
      <c r="AA416" s="49">
        <v>0</v>
      </c>
      <c r="AB416" s="48">
        <v>0</v>
      </c>
      <c r="AC416" s="49">
        <v>0</v>
      </c>
      <c r="AD416" s="48">
        <v>16</v>
      </c>
      <c r="AE416" s="49">
        <v>100</v>
      </c>
      <c r="AF416" s="48">
        <v>16</v>
      </c>
    </row>
    <row r="417" spans="1:32" ht="15">
      <c r="A417" s="65" t="s">
        <v>465</v>
      </c>
      <c r="B417" s="65" t="s">
        <v>517</v>
      </c>
      <c r="C417" s="66" t="s">
        <v>3372</v>
      </c>
      <c r="D417" s="67">
        <v>3</v>
      </c>
      <c r="E417" s="68"/>
      <c r="F417" s="69">
        <v>50</v>
      </c>
      <c r="G417" s="66"/>
      <c r="H417" s="70"/>
      <c r="I417" s="71"/>
      <c r="J417" s="71"/>
      <c r="K417" s="34" t="s">
        <v>65</v>
      </c>
      <c r="L417" s="78">
        <v>417</v>
      </c>
      <c r="M417" s="78"/>
      <c r="N417" s="73"/>
      <c r="O417" s="80">
        <v>0</v>
      </c>
      <c r="P417" s="80">
        <v>0</v>
      </c>
      <c r="Q417" s="82">
        <v>43523.63148148148</v>
      </c>
      <c r="R417" s="80" t="s">
        <v>941</v>
      </c>
      <c r="S417" s="80">
        <v>0</v>
      </c>
      <c r="T417" s="80"/>
      <c r="U417">
        <v>1</v>
      </c>
      <c r="V417" s="79" t="str">
        <f>REPLACE(INDEX(GroupVertices[Group],MATCH(Edges[[#This Row],[Vertex 1]],GroupVertices[Vertex],0)),1,1,"")</f>
        <v>1</v>
      </c>
      <c r="W417" s="79" t="str">
        <f>REPLACE(INDEX(GroupVertices[Group],MATCH(Edges[[#This Row],[Vertex 2]],GroupVertices[Vertex],0)),1,1,"")</f>
        <v>1</v>
      </c>
      <c r="X417" s="48">
        <v>0</v>
      </c>
      <c r="Y417" s="49">
        <v>0</v>
      </c>
      <c r="Z417" s="48">
        <v>0</v>
      </c>
      <c r="AA417" s="49">
        <v>0</v>
      </c>
      <c r="AB417" s="48">
        <v>0</v>
      </c>
      <c r="AC417" s="49">
        <v>0</v>
      </c>
      <c r="AD417" s="48">
        <v>9</v>
      </c>
      <c r="AE417" s="49">
        <v>100</v>
      </c>
      <c r="AF417" s="48">
        <v>9</v>
      </c>
    </row>
    <row r="418" spans="1:32" ht="15">
      <c r="A418" s="65" t="s">
        <v>466</v>
      </c>
      <c r="B418" s="65" t="s">
        <v>517</v>
      </c>
      <c r="C418" s="66" t="s">
        <v>3372</v>
      </c>
      <c r="D418" s="67">
        <v>3</v>
      </c>
      <c r="E418" s="68"/>
      <c r="F418" s="69">
        <v>50</v>
      </c>
      <c r="G418" s="66"/>
      <c r="H418" s="70"/>
      <c r="I418" s="71"/>
      <c r="J418" s="71"/>
      <c r="K418" s="34" t="s">
        <v>65</v>
      </c>
      <c r="L418" s="78">
        <v>418</v>
      </c>
      <c r="M418" s="78"/>
      <c r="N418" s="73"/>
      <c r="O418" s="80">
        <v>0</v>
      </c>
      <c r="P418" s="80">
        <v>0</v>
      </c>
      <c r="Q418" s="82">
        <v>43535.34533564815</v>
      </c>
      <c r="R418" s="80" t="s">
        <v>942</v>
      </c>
      <c r="S418" s="80">
        <v>0</v>
      </c>
      <c r="T418" s="80"/>
      <c r="U418">
        <v>1</v>
      </c>
      <c r="V418" s="79" t="str">
        <f>REPLACE(INDEX(GroupVertices[Group],MATCH(Edges[[#This Row],[Vertex 1]],GroupVertices[Vertex],0)),1,1,"")</f>
        <v>1</v>
      </c>
      <c r="W418" s="79" t="str">
        <f>REPLACE(INDEX(GroupVertices[Group],MATCH(Edges[[#This Row],[Vertex 2]],GroupVertices[Vertex],0)),1,1,"")</f>
        <v>1</v>
      </c>
      <c r="X418" s="48">
        <v>0</v>
      </c>
      <c r="Y418" s="49">
        <v>0</v>
      </c>
      <c r="Z418" s="48">
        <v>0</v>
      </c>
      <c r="AA418" s="49">
        <v>0</v>
      </c>
      <c r="AB418" s="48">
        <v>0</v>
      </c>
      <c r="AC418" s="49">
        <v>0</v>
      </c>
      <c r="AD418" s="48">
        <v>10</v>
      </c>
      <c r="AE418" s="49">
        <v>100</v>
      </c>
      <c r="AF418" s="48">
        <v>10</v>
      </c>
    </row>
    <row r="419" spans="1:32" ht="15">
      <c r="A419" s="65" t="s">
        <v>467</v>
      </c>
      <c r="B419" s="65" t="s">
        <v>517</v>
      </c>
      <c r="C419" s="66" t="s">
        <v>3372</v>
      </c>
      <c r="D419" s="67">
        <v>3</v>
      </c>
      <c r="E419" s="68"/>
      <c r="F419" s="69">
        <v>50</v>
      </c>
      <c r="G419" s="66"/>
      <c r="H419" s="70"/>
      <c r="I419" s="71"/>
      <c r="J419" s="71"/>
      <c r="K419" s="34" t="s">
        <v>65</v>
      </c>
      <c r="L419" s="78">
        <v>419</v>
      </c>
      <c r="M419" s="78"/>
      <c r="N419" s="73"/>
      <c r="O419" s="80">
        <v>0</v>
      </c>
      <c r="P419" s="80">
        <v>0</v>
      </c>
      <c r="Q419" s="82">
        <v>43542.55633101852</v>
      </c>
      <c r="R419" s="80" t="s">
        <v>943</v>
      </c>
      <c r="S419" s="80">
        <v>0</v>
      </c>
      <c r="T419" s="80"/>
      <c r="U419">
        <v>1</v>
      </c>
      <c r="V419" s="79" t="str">
        <f>REPLACE(INDEX(GroupVertices[Group],MATCH(Edges[[#This Row],[Vertex 1]],GroupVertices[Vertex],0)),1,1,"")</f>
        <v>1</v>
      </c>
      <c r="W419" s="79" t="str">
        <f>REPLACE(INDEX(GroupVertices[Group],MATCH(Edges[[#This Row],[Vertex 2]],GroupVertices[Vertex],0)),1,1,"")</f>
        <v>1</v>
      </c>
      <c r="X419" s="48">
        <v>1</v>
      </c>
      <c r="Y419" s="49">
        <v>14.285714285714286</v>
      </c>
      <c r="Z419" s="48">
        <v>0</v>
      </c>
      <c r="AA419" s="49">
        <v>0</v>
      </c>
      <c r="AB419" s="48">
        <v>0</v>
      </c>
      <c r="AC419" s="49">
        <v>0</v>
      </c>
      <c r="AD419" s="48">
        <v>6</v>
      </c>
      <c r="AE419" s="49">
        <v>85.71428571428571</v>
      </c>
      <c r="AF419" s="48">
        <v>7</v>
      </c>
    </row>
    <row r="420" spans="1:32" ht="15">
      <c r="A420" s="65" t="s">
        <v>468</v>
      </c>
      <c r="B420" s="65" t="s">
        <v>517</v>
      </c>
      <c r="C420" s="66" t="s">
        <v>3372</v>
      </c>
      <c r="D420" s="67">
        <v>3</v>
      </c>
      <c r="E420" s="68"/>
      <c r="F420" s="69">
        <v>50</v>
      </c>
      <c r="G420" s="66"/>
      <c r="H420" s="70"/>
      <c r="I420" s="71"/>
      <c r="J420" s="71"/>
      <c r="K420" s="34" t="s">
        <v>65</v>
      </c>
      <c r="L420" s="78">
        <v>420</v>
      </c>
      <c r="M420" s="78"/>
      <c r="N420" s="73"/>
      <c r="O420" s="80">
        <v>0</v>
      </c>
      <c r="P420" s="80">
        <v>0</v>
      </c>
      <c r="Q420" s="82">
        <v>43598.74679398148</v>
      </c>
      <c r="R420" s="80" t="s">
        <v>944</v>
      </c>
      <c r="S420" s="80">
        <v>0</v>
      </c>
      <c r="T420" s="80"/>
      <c r="U420">
        <v>1</v>
      </c>
      <c r="V420" s="79" t="str">
        <f>REPLACE(INDEX(GroupVertices[Group],MATCH(Edges[[#This Row],[Vertex 1]],GroupVertices[Vertex],0)),1,1,"")</f>
        <v>1</v>
      </c>
      <c r="W420" s="79" t="str">
        <f>REPLACE(INDEX(GroupVertices[Group],MATCH(Edges[[#This Row],[Vertex 2]],GroupVertices[Vertex],0)),1,1,"")</f>
        <v>1</v>
      </c>
      <c r="X420" s="48">
        <v>1</v>
      </c>
      <c r="Y420" s="49">
        <v>7.6923076923076925</v>
      </c>
      <c r="Z420" s="48">
        <v>1</v>
      </c>
      <c r="AA420" s="49">
        <v>7.6923076923076925</v>
      </c>
      <c r="AB420" s="48">
        <v>0</v>
      </c>
      <c r="AC420" s="49">
        <v>0</v>
      </c>
      <c r="AD420" s="48">
        <v>11</v>
      </c>
      <c r="AE420" s="49">
        <v>84.61538461538461</v>
      </c>
      <c r="AF420" s="48">
        <v>13</v>
      </c>
    </row>
    <row r="421" spans="1:32" ht="15">
      <c r="A421" s="65" t="s">
        <v>469</v>
      </c>
      <c r="B421" s="65" t="s">
        <v>517</v>
      </c>
      <c r="C421" s="66" t="s">
        <v>3372</v>
      </c>
      <c r="D421" s="67">
        <v>3</v>
      </c>
      <c r="E421" s="68"/>
      <c r="F421" s="69">
        <v>50</v>
      </c>
      <c r="G421" s="66"/>
      <c r="H421" s="70"/>
      <c r="I421" s="71"/>
      <c r="J421" s="71"/>
      <c r="K421" s="34" t="s">
        <v>65</v>
      </c>
      <c r="L421" s="78">
        <v>421</v>
      </c>
      <c r="M421" s="78"/>
      <c r="N421" s="73"/>
      <c r="O421" s="80">
        <v>0</v>
      </c>
      <c r="P421" s="80">
        <v>0</v>
      </c>
      <c r="Q421" s="82">
        <v>43718.947800925926</v>
      </c>
      <c r="R421" s="80" t="s">
        <v>945</v>
      </c>
      <c r="S421" s="80">
        <v>0</v>
      </c>
      <c r="T421" s="80"/>
      <c r="U421">
        <v>1</v>
      </c>
      <c r="V421" s="79" t="str">
        <f>REPLACE(INDEX(GroupVertices[Group],MATCH(Edges[[#This Row],[Vertex 1]],GroupVertices[Vertex],0)),1,1,"")</f>
        <v>1</v>
      </c>
      <c r="W421" s="79" t="str">
        <f>REPLACE(INDEX(GroupVertices[Group],MATCH(Edges[[#This Row],[Vertex 2]],GroupVertices[Vertex],0)),1,1,"")</f>
        <v>1</v>
      </c>
      <c r="X421" s="48">
        <v>2</v>
      </c>
      <c r="Y421" s="49">
        <v>50</v>
      </c>
      <c r="Z421" s="48">
        <v>0</v>
      </c>
      <c r="AA421" s="49">
        <v>0</v>
      </c>
      <c r="AB421" s="48">
        <v>0</v>
      </c>
      <c r="AC421" s="49">
        <v>0</v>
      </c>
      <c r="AD421" s="48">
        <v>2</v>
      </c>
      <c r="AE421" s="49">
        <v>50</v>
      </c>
      <c r="AF421" s="48">
        <v>4</v>
      </c>
    </row>
    <row r="422" spans="1:32" ht="15">
      <c r="A422" s="65" t="s">
        <v>470</v>
      </c>
      <c r="B422" s="65" t="s">
        <v>517</v>
      </c>
      <c r="C422" s="66" t="s">
        <v>3372</v>
      </c>
      <c r="D422" s="67">
        <v>3</v>
      </c>
      <c r="E422" s="68"/>
      <c r="F422" s="69">
        <v>50</v>
      </c>
      <c r="G422" s="66"/>
      <c r="H422" s="70"/>
      <c r="I422" s="71"/>
      <c r="J422" s="71"/>
      <c r="K422" s="34" t="s">
        <v>65</v>
      </c>
      <c r="L422" s="78">
        <v>422</v>
      </c>
      <c r="M422" s="78"/>
      <c r="N422" s="73"/>
      <c r="O422" s="80">
        <v>0</v>
      </c>
      <c r="P422" s="80">
        <v>0</v>
      </c>
      <c r="Q422" s="82">
        <v>43877.95899305555</v>
      </c>
      <c r="R422" s="80" t="s">
        <v>946</v>
      </c>
      <c r="S422" s="80">
        <v>0</v>
      </c>
      <c r="T422" s="80"/>
      <c r="U422">
        <v>1</v>
      </c>
      <c r="V422" s="79" t="str">
        <f>REPLACE(INDEX(GroupVertices[Group],MATCH(Edges[[#This Row],[Vertex 1]],GroupVertices[Vertex],0)),1,1,"")</f>
        <v>1</v>
      </c>
      <c r="W422" s="79" t="str">
        <f>REPLACE(INDEX(GroupVertices[Group],MATCH(Edges[[#This Row],[Vertex 2]],GroupVertices[Vertex],0)),1,1,"")</f>
        <v>1</v>
      </c>
      <c r="X422" s="48">
        <v>1</v>
      </c>
      <c r="Y422" s="49">
        <v>2.3255813953488373</v>
      </c>
      <c r="Z422" s="48">
        <v>0</v>
      </c>
      <c r="AA422" s="49">
        <v>0</v>
      </c>
      <c r="AB422" s="48">
        <v>0</v>
      </c>
      <c r="AC422" s="49">
        <v>0</v>
      </c>
      <c r="AD422" s="48">
        <v>42</v>
      </c>
      <c r="AE422" s="49">
        <v>97.67441860465117</v>
      </c>
      <c r="AF422" s="48">
        <v>43</v>
      </c>
    </row>
    <row r="423" spans="1:32" ht="15">
      <c r="A423" s="65" t="s">
        <v>471</v>
      </c>
      <c r="B423" s="65" t="s">
        <v>517</v>
      </c>
      <c r="C423" s="66" t="s">
        <v>3372</v>
      </c>
      <c r="D423" s="67">
        <v>3</v>
      </c>
      <c r="E423" s="68"/>
      <c r="F423" s="69">
        <v>50</v>
      </c>
      <c r="G423" s="66"/>
      <c r="H423" s="70"/>
      <c r="I423" s="71"/>
      <c r="J423" s="71"/>
      <c r="K423" s="34" t="s">
        <v>65</v>
      </c>
      <c r="L423" s="78">
        <v>423</v>
      </c>
      <c r="M423" s="78"/>
      <c r="N423" s="73"/>
      <c r="O423" s="80">
        <v>4</v>
      </c>
      <c r="P423" s="80">
        <v>2</v>
      </c>
      <c r="Q423" s="82">
        <v>41609.05590277778</v>
      </c>
      <c r="R423" s="80" t="s">
        <v>947</v>
      </c>
      <c r="S423" s="80">
        <v>0</v>
      </c>
      <c r="T423" s="80"/>
      <c r="U423">
        <v>1</v>
      </c>
      <c r="V423" s="79" t="str">
        <f>REPLACE(INDEX(GroupVertices[Group],MATCH(Edges[[#This Row],[Vertex 1]],GroupVertices[Vertex],0)),1,1,"")</f>
        <v>5</v>
      </c>
      <c r="W423" s="79" t="str">
        <f>REPLACE(INDEX(GroupVertices[Group],MATCH(Edges[[#This Row],[Vertex 2]],GroupVertices[Vertex],0)),1,1,"")</f>
        <v>1</v>
      </c>
      <c r="X423" s="48">
        <v>1</v>
      </c>
      <c r="Y423" s="49">
        <v>2.127659574468085</v>
      </c>
      <c r="Z423" s="48">
        <v>2</v>
      </c>
      <c r="AA423" s="49">
        <v>4.25531914893617</v>
      </c>
      <c r="AB423" s="48">
        <v>0</v>
      </c>
      <c r="AC423" s="49">
        <v>0</v>
      </c>
      <c r="AD423" s="48">
        <v>44</v>
      </c>
      <c r="AE423" s="49">
        <v>93.61702127659575</v>
      </c>
      <c r="AF423" s="48">
        <v>47</v>
      </c>
    </row>
    <row r="424" spans="1:32" ht="15">
      <c r="A424" s="65" t="s">
        <v>472</v>
      </c>
      <c r="B424" s="65" t="s">
        <v>517</v>
      </c>
      <c r="C424" s="66" t="s">
        <v>3372</v>
      </c>
      <c r="D424" s="67">
        <v>3</v>
      </c>
      <c r="E424" s="68"/>
      <c r="F424" s="69">
        <v>50</v>
      </c>
      <c r="G424" s="66"/>
      <c r="H424" s="70"/>
      <c r="I424" s="71"/>
      <c r="J424" s="71"/>
      <c r="K424" s="34" t="s">
        <v>65</v>
      </c>
      <c r="L424" s="78">
        <v>424</v>
      </c>
      <c r="M424" s="78"/>
      <c r="N424" s="73"/>
      <c r="O424" s="80">
        <v>2</v>
      </c>
      <c r="P424" s="80">
        <v>0</v>
      </c>
      <c r="Q424" s="82">
        <v>41703.810011574074</v>
      </c>
      <c r="R424" s="80" t="s">
        <v>948</v>
      </c>
      <c r="S424" s="80">
        <v>0</v>
      </c>
      <c r="T424" s="80"/>
      <c r="U424">
        <v>1</v>
      </c>
      <c r="V424" s="79" t="str">
        <f>REPLACE(INDEX(GroupVertices[Group],MATCH(Edges[[#This Row],[Vertex 1]],GroupVertices[Vertex],0)),1,1,"")</f>
        <v>2</v>
      </c>
      <c r="W424" s="79" t="str">
        <f>REPLACE(INDEX(GroupVertices[Group],MATCH(Edges[[#This Row],[Vertex 2]],GroupVertices[Vertex],0)),1,1,"")</f>
        <v>1</v>
      </c>
      <c r="X424" s="48">
        <v>2</v>
      </c>
      <c r="Y424" s="49">
        <v>6.0606060606060606</v>
      </c>
      <c r="Z424" s="48">
        <v>1</v>
      </c>
      <c r="AA424" s="49">
        <v>3.0303030303030303</v>
      </c>
      <c r="AB424" s="48">
        <v>0</v>
      </c>
      <c r="AC424" s="49">
        <v>0</v>
      </c>
      <c r="AD424" s="48">
        <v>30</v>
      </c>
      <c r="AE424" s="49">
        <v>90.9090909090909</v>
      </c>
      <c r="AF424" s="48">
        <v>33</v>
      </c>
    </row>
    <row r="425" spans="1:32" ht="15">
      <c r="A425" s="65" t="s">
        <v>473</v>
      </c>
      <c r="B425" s="65" t="s">
        <v>517</v>
      </c>
      <c r="C425" s="66" t="s">
        <v>3372</v>
      </c>
      <c r="D425" s="67">
        <v>3</v>
      </c>
      <c r="E425" s="68"/>
      <c r="F425" s="69">
        <v>50</v>
      </c>
      <c r="G425" s="66"/>
      <c r="H425" s="70"/>
      <c r="I425" s="71"/>
      <c r="J425" s="71"/>
      <c r="K425" s="34" t="s">
        <v>65</v>
      </c>
      <c r="L425" s="78">
        <v>425</v>
      </c>
      <c r="M425" s="78"/>
      <c r="N425" s="73"/>
      <c r="O425" s="80">
        <v>1</v>
      </c>
      <c r="P425" s="80">
        <v>1</v>
      </c>
      <c r="Q425" s="82">
        <v>41713.04230324074</v>
      </c>
      <c r="R425" s="80" t="s">
        <v>949</v>
      </c>
      <c r="S425" s="80">
        <v>0</v>
      </c>
      <c r="T425" s="80"/>
      <c r="U425">
        <v>1</v>
      </c>
      <c r="V425" s="79" t="str">
        <f>REPLACE(INDEX(GroupVertices[Group],MATCH(Edges[[#This Row],[Vertex 1]],GroupVertices[Vertex],0)),1,1,"")</f>
        <v>6</v>
      </c>
      <c r="W425" s="79" t="str">
        <f>REPLACE(INDEX(GroupVertices[Group],MATCH(Edges[[#This Row],[Vertex 2]],GroupVertices[Vertex],0)),1,1,"")</f>
        <v>1</v>
      </c>
      <c r="X425" s="48">
        <v>0</v>
      </c>
      <c r="Y425" s="49">
        <v>0</v>
      </c>
      <c r="Z425" s="48">
        <v>0</v>
      </c>
      <c r="AA425" s="49">
        <v>0</v>
      </c>
      <c r="AB425" s="48">
        <v>0</v>
      </c>
      <c r="AC425" s="49">
        <v>0</v>
      </c>
      <c r="AD425" s="48">
        <v>6</v>
      </c>
      <c r="AE425" s="49">
        <v>100</v>
      </c>
      <c r="AF425" s="48">
        <v>6</v>
      </c>
    </row>
    <row r="426" spans="1:32" ht="15">
      <c r="A426" s="65" t="s">
        <v>474</v>
      </c>
      <c r="B426" s="65" t="s">
        <v>517</v>
      </c>
      <c r="C426" s="66" t="s">
        <v>3372</v>
      </c>
      <c r="D426" s="67">
        <v>3</v>
      </c>
      <c r="E426" s="68"/>
      <c r="F426" s="69">
        <v>50</v>
      </c>
      <c r="G426" s="66"/>
      <c r="H426" s="70"/>
      <c r="I426" s="71"/>
      <c r="J426" s="71"/>
      <c r="K426" s="34" t="s">
        <v>65</v>
      </c>
      <c r="L426" s="78">
        <v>426</v>
      </c>
      <c r="M426" s="78"/>
      <c r="N426" s="73"/>
      <c r="O426" s="80">
        <v>3</v>
      </c>
      <c r="P426" s="80">
        <v>0</v>
      </c>
      <c r="Q426" s="82">
        <v>41716.98982638889</v>
      </c>
      <c r="R426" s="80" t="s">
        <v>950</v>
      </c>
      <c r="S426" s="80">
        <v>0</v>
      </c>
      <c r="T426" s="80"/>
      <c r="U426">
        <v>1</v>
      </c>
      <c r="V426" s="79" t="str">
        <f>REPLACE(INDEX(GroupVertices[Group],MATCH(Edges[[#This Row],[Vertex 1]],GroupVertices[Vertex],0)),1,1,"")</f>
        <v>6</v>
      </c>
      <c r="W426" s="79" t="str">
        <f>REPLACE(INDEX(GroupVertices[Group],MATCH(Edges[[#This Row],[Vertex 2]],GroupVertices[Vertex],0)),1,1,"")</f>
        <v>1</v>
      </c>
      <c r="X426" s="48">
        <v>3</v>
      </c>
      <c r="Y426" s="49">
        <v>11.538461538461538</v>
      </c>
      <c r="Z426" s="48">
        <v>1</v>
      </c>
      <c r="AA426" s="49">
        <v>3.8461538461538463</v>
      </c>
      <c r="AB426" s="48">
        <v>0</v>
      </c>
      <c r="AC426" s="49">
        <v>0</v>
      </c>
      <c r="AD426" s="48">
        <v>22</v>
      </c>
      <c r="AE426" s="49">
        <v>84.61538461538461</v>
      </c>
      <c r="AF426" s="48">
        <v>26</v>
      </c>
    </row>
    <row r="427" spans="1:32" ht="15">
      <c r="A427" s="65" t="s">
        <v>475</v>
      </c>
      <c r="B427" s="65" t="s">
        <v>517</v>
      </c>
      <c r="C427" s="66" t="s">
        <v>3372</v>
      </c>
      <c r="D427" s="67">
        <v>3</v>
      </c>
      <c r="E427" s="68"/>
      <c r="F427" s="69">
        <v>50</v>
      </c>
      <c r="G427" s="66"/>
      <c r="H427" s="70"/>
      <c r="I427" s="71"/>
      <c r="J427" s="71"/>
      <c r="K427" s="34" t="s">
        <v>65</v>
      </c>
      <c r="L427" s="78">
        <v>427</v>
      </c>
      <c r="M427" s="78"/>
      <c r="N427" s="73"/>
      <c r="O427" s="80">
        <v>0</v>
      </c>
      <c r="P427" s="80">
        <v>0</v>
      </c>
      <c r="Q427" s="82">
        <v>41806.1716087963</v>
      </c>
      <c r="R427" s="80" t="s">
        <v>951</v>
      </c>
      <c r="S427" s="80">
        <v>0</v>
      </c>
      <c r="T427" s="80"/>
      <c r="U427">
        <v>1</v>
      </c>
      <c r="V427" s="79" t="str">
        <f>REPLACE(INDEX(GroupVertices[Group],MATCH(Edges[[#This Row],[Vertex 1]],GroupVertices[Vertex],0)),1,1,"")</f>
        <v>5</v>
      </c>
      <c r="W427" s="79" t="str">
        <f>REPLACE(INDEX(GroupVertices[Group],MATCH(Edges[[#This Row],[Vertex 2]],GroupVertices[Vertex],0)),1,1,"")</f>
        <v>1</v>
      </c>
      <c r="X427" s="48">
        <v>0</v>
      </c>
      <c r="Y427" s="49">
        <v>0</v>
      </c>
      <c r="Z427" s="48">
        <v>0</v>
      </c>
      <c r="AA427" s="49">
        <v>0</v>
      </c>
      <c r="AB427" s="48">
        <v>0</v>
      </c>
      <c r="AC427" s="49">
        <v>0</v>
      </c>
      <c r="AD427" s="48">
        <v>6</v>
      </c>
      <c r="AE427" s="49">
        <v>100</v>
      </c>
      <c r="AF427" s="48">
        <v>6</v>
      </c>
    </row>
    <row r="428" spans="1:32" ht="15">
      <c r="A428" s="65" t="s">
        <v>476</v>
      </c>
      <c r="B428" s="65" t="s">
        <v>517</v>
      </c>
      <c r="C428" s="66" t="s">
        <v>3372</v>
      </c>
      <c r="D428" s="67">
        <v>3</v>
      </c>
      <c r="E428" s="68"/>
      <c r="F428" s="69">
        <v>50</v>
      </c>
      <c r="G428" s="66"/>
      <c r="H428" s="70"/>
      <c r="I428" s="71"/>
      <c r="J428" s="71"/>
      <c r="K428" s="34" t="s">
        <v>65</v>
      </c>
      <c r="L428" s="78">
        <v>428</v>
      </c>
      <c r="M428" s="78"/>
      <c r="N428" s="73"/>
      <c r="O428" s="80">
        <v>1</v>
      </c>
      <c r="P428" s="80">
        <v>0</v>
      </c>
      <c r="Q428" s="82">
        <v>41814.32711805555</v>
      </c>
      <c r="R428" s="80" t="s">
        <v>952</v>
      </c>
      <c r="S428" s="80">
        <v>0</v>
      </c>
      <c r="T428" s="80"/>
      <c r="U428">
        <v>1</v>
      </c>
      <c r="V428" s="79" t="str">
        <f>REPLACE(INDEX(GroupVertices[Group],MATCH(Edges[[#This Row],[Vertex 1]],GroupVertices[Vertex],0)),1,1,"")</f>
        <v>9</v>
      </c>
      <c r="W428" s="79" t="str">
        <f>REPLACE(INDEX(GroupVertices[Group],MATCH(Edges[[#This Row],[Vertex 2]],GroupVertices[Vertex],0)),1,1,"")</f>
        <v>1</v>
      </c>
      <c r="X428" s="48">
        <v>1</v>
      </c>
      <c r="Y428" s="49">
        <v>1.492537313432836</v>
      </c>
      <c r="Z428" s="48">
        <v>2</v>
      </c>
      <c r="AA428" s="49">
        <v>2.985074626865672</v>
      </c>
      <c r="AB428" s="48">
        <v>0</v>
      </c>
      <c r="AC428" s="49">
        <v>0</v>
      </c>
      <c r="AD428" s="48">
        <v>64</v>
      </c>
      <c r="AE428" s="49">
        <v>95.5223880597015</v>
      </c>
      <c r="AF428" s="48">
        <v>67</v>
      </c>
    </row>
    <row r="429" spans="1:32" ht="15">
      <c r="A429" s="65" t="s">
        <v>477</v>
      </c>
      <c r="B429" s="65" t="s">
        <v>517</v>
      </c>
      <c r="C429" s="66" t="s">
        <v>3372</v>
      </c>
      <c r="D429" s="67">
        <v>3</v>
      </c>
      <c r="E429" s="68"/>
      <c r="F429" s="69">
        <v>50</v>
      </c>
      <c r="G429" s="66"/>
      <c r="H429" s="70"/>
      <c r="I429" s="71"/>
      <c r="J429" s="71"/>
      <c r="K429" s="34" t="s">
        <v>65</v>
      </c>
      <c r="L429" s="78">
        <v>429</v>
      </c>
      <c r="M429" s="78"/>
      <c r="N429" s="73"/>
      <c r="O429" s="80">
        <v>2</v>
      </c>
      <c r="P429" s="80">
        <v>0</v>
      </c>
      <c r="Q429" s="82">
        <v>41956.27354166667</v>
      </c>
      <c r="R429" s="80" t="s">
        <v>953</v>
      </c>
      <c r="S429" s="80">
        <v>0</v>
      </c>
      <c r="T429" s="80"/>
      <c r="U429">
        <v>1</v>
      </c>
      <c r="V429" s="79" t="str">
        <f>REPLACE(INDEX(GroupVertices[Group],MATCH(Edges[[#This Row],[Vertex 1]],GroupVertices[Vertex],0)),1,1,"")</f>
        <v>7</v>
      </c>
      <c r="W429" s="79" t="str">
        <f>REPLACE(INDEX(GroupVertices[Group],MATCH(Edges[[#This Row],[Vertex 2]],GroupVertices[Vertex],0)),1,1,"")</f>
        <v>1</v>
      </c>
      <c r="X429" s="48">
        <v>0</v>
      </c>
      <c r="Y429" s="49">
        <v>0</v>
      </c>
      <c r="Z429" s="48">
        <v>0</v>
      </c>
      <c r="AA429" s="49">
        <v>0</v>
      </c>
      <c r="AB429" s="48">
        <v>0</v>
      </c>
      <c r="AC429" s="49">
        <v>0</v>
      </c>
      <c r="AD429" s="48">
        <v>9</v>
      </c>
      <c r="AE429" s="49">
        <v>100</v>
      </c>
      <c r="AF429" s="48">
        <v>9</v>
      </c>
    </row>
    <row r="430" spans="1:32" ht="15">
      <c r="A430" s="65" t="s">
        <v>478</v>
      </c>
      <c r="B430" s="65" t="s">
        <v>517</v>
      </c>
      <c r="C430" s="66" t="s">
        <v>3372</v>
      </c>
      <c r="D430" s="67">
        <v>3</v>
      </c>
      <c r="E430" s="68"/>
      <c r="F430" s="69">
        <v>50</v>
      </c>
      <c r="G430" s="66"/>
      <c r="H430" s="70"/>
      <c r="I430" s="71"/>
      <c r="J430" s="71"/>
      <c r="K430" s="34" t="s">
        <v>65</v>
      </c>
      <c r="L430" s="78">
        <v>430</v>
      </c>
      <c r="M430" s="78"/>
      <c r="N430" s="73"/>
      <c r="O430" s="80">
        <v>8</v>
      </c>
      <c r="P430" s="80">
        <v>4</v>
      </c>
      <c r="Q430" s="82">
        <v>41971.01887731482</v>
      </c>
      <c r="R430" s="80" t="s">
        <v>954</v>
      </c>
      <c r="S430" s="80">
        <v>0</v>
      </c>
      <c r="T430" s="80"/>
      <c r="U430">
        <v>1</v>
      </c>
      <c r="V430" s="79" t="str">
        <f>REPLACE(INDEX(GroupVertices[Group],MATCH(Edges[[#This Row],[Vertex 1]],GroupVertices[Vertex],0)),1,1,"")</f>
        <v>2</v>
      </c>
      <c r="W430" s="79" t="str">
        <f>REPLACE(INDEX(GroupVertices[Group],MATCH(Edges[[#This Row],[Vertex 2]],GroupVertices[Vertex],0)),1,1,"")</f>
        <v>1</v>
      </c>
      <c r="X430" s="48">
        <v>2</v>
      </c>
      <c r="Y430" s="49">
        <v>1.3793103448275863</v>
      </c>
      <c r="Z430" s="48">
        <v>3</v>
      </c>
      <c r="AA430" s="49">
        <v>2.0689655172413794</v>
      </c>
      <c r="AB430" s="48">
        <v>0</v>
      </c>
      <c r="AC430" s="49">
        <v>0</v>
      </c>
      <c r="AD430" s="48">
        <v>140</v>
      </c>
      <c r="AE430" s="49">
        <v>96.55172413793103</v>
      </c>
      <c r="AF430" s="48">
        <v>145</v>
      </c>
    </row>
    <row r="431" spans="1:32" ht="15">
      <c r="A431" s="65" t="s">
        <v>479</v>
      </c>
      <c r="B431" s="65" t="s">
        <v>517</v>
      </c>
      <c r="C431" s="66" t="s">
        <v>3372</v>
      </c>
      <c r="D431" s="67">
        <v>3</v>
      </c>
      <c r="E431" s="68"/>
      <c r="F431" s="69">
        <v>50</v>
      </c>
      <c r="G431" s="66"/>
      <c r="H431" s="70"/>
      <c r="I431" s="71"/>
      <c r="J431" s="71"/>
      <c r="K431" s="34" t="s">
        <v>65</v>
      </c>
      <c r="L431" s="78">
        <v>431</v>
      </c>
      <c r="M431" s="78"/>
      <c r="N431" s="73"/>
      <c r="O431" s="80">
        <v>3</v>
      </c>
      <c r="P431" s="80">
        <v>10</v>
      </c>
      <c r="Q431" s="82">
        <v>42087.34869212963</v>
      </c>
      <c r="R431" s="80" t="s">
        <v>955</v>
      </c>
      <c r="S431" s="80">
        <v>0</v>
      </c>
      <c r="T431" s="80"/>
      <c r="U431">
        <v>1</v>
      </c>
      <c r="V431" s="79" t="str">
        <f>REPLACE(INDEX(GroupVertices[Group],MATCH(Edges[[#This Row],[Vertex 1]],GroupVertices[Vertex],0)),1,1,"")</f>
        <v>4</v>
      </c>
      <c r="W431" s="79" t="str">
        <f>REPLACE(INDEX(GroupVertices[Group],MATCH(Edges[[#This Row],[Vertex 2]],GroupVertices[Vertex],0)),1,1,"")</f>
        <v>1</v>
      </c>
      <c r="X431" s="48">
        <v>5</v>
      </c>
      <c r="Y431" s="49">
        <v>6.756756756756757</v>
      </c>
      <c r="Z431" s="48">
        <v>3</v>
      </c>
      <c r="AA431" s="49">
        <v>4.054054054054054</v>
      </c>
      <c r="AB431" s="48">
        <v>0</v>
      </c>
      <c r="AC431" s="49">
        <v>0</v>
      </c>
      <c r="AD431" s="48">
        <v>66</v>
      </c>
      <c r="AE431" s="49">
        <v>89.1891891891892</v>
      </c>
      <c r="AF431" s="48">
        <v>74</v>
      </c>
    </row>
    <row r="432" spans="1:32" ht="15">
      <c r="A432" s="65" t="s">
        <v>480</v>
      </c>
      <c r="B432" s="65" t="s">
        <v>517</v>
      </c>
      <c r="C432" s="66" t="s">
        <v>3372</v>
      </c>
      <c r="D432" s="67">
        <v>3</v>
      </c>
      <c r="E432" s="68"/>
      <c r="F432" s="69">
        <v>50</v>
      </c>
      <c r="G432" s="66"/>
      <c r="H432" s="70"/>
      <c r="I432" s="71"/>
      <c r="J432" s="71"/>
      <c r="K432" s="34" t="s">
        <v>65</v>
      </c>
      <c r="L432" s="78">
        <v>432</v>
      </c>
      <c r="M432" s="78"/>
      <c r="N432" s="73"/>
      <c r="O432" s="80">
        <v>1</v>
      </c>
      <c r="P432" s="80">
        <v>25</v>
      </c>
      <c r="Q432" s="82">
        <v>42113.99655092593</v>
      </c>
      <c r="R432" s="80" t="s">
        <v>956</v>
      </c>
      <c r="S432" s="80">
        <v>0</v>
      </c>
      <c r="T432" s="80"/>
      <c r="U432">
        <v>1</v>
      </c>
      <c r="V432" s="79" t="str">
        <f>REPLACE(INDEX(GroupVertices[Group],MATCH(Edges[[#This Row],[Vertex 1]],GroupVertices[Vertex],0)),1,1,"")</f>
        <v>11</v>
      </c>
      <c r="W432" s="79" t="str">
        <f>REPLACE(INDEX(GroupVertices[Group],MATCH(Edges[[#This Row],[Vertex 2]],GroupVertices[Vertex],0)),1,1,"")</f>
        <v>1</v>
      </c>
      <c r="X432" s="48">
        <v>2</v>
      </c>
      <c r="Y432" s="49">
        <v>3.8461538461538463</v>
      </c>
      <c r="Z432" s="48">
        <v>1</v>
      </c>
      <c r="AA432" s="49">
        <v>1.9230769230769231</v>
      </c>
      <c r="AB432" s="48">
        <v>0</v>
      </c>
      <c r="AC432" s="49">
        <v>0</v>
      </c>
      <c r="AD432" s="48">
        <v>49</v>
      </c>
      <c r="AE432" s="49">
        <v>94.23076923076923</v>
      </c>
      <c r="AF432" s="48">
        <v>52</v>
      </c>
    </row>
    <row r="433" spans="1:32" ht="15">
      <c r="A433" s="65" t="s">
        <v>481</v>
      </c>
      <c r="B433" s="65" t="s">
        <v>517</v>
      </c>
      <c r="C433" s="66" t="s">
        <v>3372</v>
      </c>
      <c r="D433" s="67">
        <v>3</v>
      </c>
      <c r="E433" s="68"/>
      <c r="F433" s="69">
        <v>50</v>
      </c>
      <c r="G433" s="66"/>
      <c r="H433" s="70"/>
      <c r="I433" s="71"/>
      <c r="J433" s="71"/>
      <c r="K433" s="34" t="s">
        <v>65</v>
      </c>
      <c r="L433" s="78">
        <v>433</v>
      </c>
      <c r="M433" s="78"/>
      <c r="N433" s="73"/>
      <c r="O433" s="80">
        <v>1</v>
      </c>
      <c r="P433" s="80">
        <v>2</v>
      </c>
      <c r="Q433" s="82">
        <v>42248.456354166665</v>
      </c>
      <c r="R433" s="80" t="s">
        <v>957</v>
      </c>
      <c r="S433" s="80">
        <v>0</v>
      </c>
      <c r="T433" s="80"/>
      <c r="U433">
        <v>1</v>
      </c>
      <c r="V433" s="79" t="str">
        <f>REPLACE(INDEX(GroupVertices[Group],MATCH(Edges[[#This Row],[Vertex 1]],GroupVertices[Vertex],0)),1,1,"")</f>
        <v>9</v>
      </c>
      <c r="W433" s="79" t="str">
        <f>REPLACE(INDEX(GroupVertices[Group],MATCH(Edges[[#This Row],[Vertex 2]],GroupVertices[Vertex],0)),1,1,"")</f>
        <v>1</v>
      </c>
      <c r="X433" s="48">
        <v>4</v>
      </c>
      <c r="Y433" s="49">
        <v>4.705882352941177</v>
      </c>
      <c r="Z433" s="48">
        <v>7</v>
      </c>
      <c r="AA433" s="49">
        <v>8.235294117647058</v>
      </c>
      <c r="AB433" s="48">
        <v>0</v>
      </c>
      <c r="AC433" s="49">
        <v>0</v>
      </c>
      <c r="AD433" s="48">
        <v>74</v>
      </c>
      <c r="AE433" s="49">
        <v>87.05882352941177</v>
      </c>
      <c r="AF433" s="48">
        <v>85</v>
      </c>
    </row>
    <row r="434" spans="1:32" ht="15">
      <c r="A434" s="65" t="s">
        <v>482</v>
      </c>
      <c r="B434" s="65" t="s">
        <v>517</v>
      </c>
      <c r="C434" s="66" t="s">
        <v>3372</v>
      </c>
      <c r="D434" s="67">
        <v>3</v>
      </c>
      <c r="E434" s="68"/>
      <c r="F434" s="69">
        <v>50</v>
      </c>
      <c r="G434" s="66"/>
      <c r="H434" s="70"/>
      <c r="I434" s="71"/>
      <c r="J434" s="71"/>
      <c r="K434" s="34" t="s">
        <v>65</v>
      </c>
      <c r="L434" s="78">
        <v>434</v>
      </c>
      <c r="M434" s="78"/>
      <c r="N434" s="73"/>
      <c r="O434" s="80">
        <v>6</v>
      </c>
      <c r="P434" s="80">
        <v>75</v>
      </c>
      <c r="Q434" s="82">
        <v>42318.30799768519</v>
      </c>
      <c r="R434" s="80" t="s">
        <v>958</v>
      </c>
      <c r="S434" s="80">
        <v>0</v>
      </c>
      <c r="T434" s="80"/>
      <c r="U434">
        <v>1</v>
      </c>
      <c r="V434" s="79" t="str">
        <f>REPLACE(INDEX(GroupVertices[Group],MATCH(Edges[[#This Row],[Vertex 1]],GroupVertices[Vertex],0)),1,1,"")</f>
        <v>2</v>
      </c>
      <c r="W434" s="79" t="str">
        <f>REPLACE(INDEX(GroupVertices[Group],MATCH(Edges[[#This Row],[Vertex 2]],GroupVertices[Vertex],0)),1,1,"")</f>
        <v>1</v>
      </c>
      <c r="X434" s="48">
        <v>0</v>
      </c>
      <c r="Y434" s="49">
        <v>0</v>
      </c>
      <c r="Z434" s="48">
        <v>1</v>
      </c>
      <c r="AA434" s="49">
        <v>9.090909090909092</v>
      </c>
      <c r="AB434" s="48">
        <v>0</v>
      </c>
      <c r="AC434" s="49">
        <v>0</v>
      </c>
      <c r="AD434" s="48">
        <v>10</v>
      </c>
      <c r="AE434" s="49">
        <v>90.9090909090909</v>
      </c>
      <c r="AF434" s="48">
        <v>11</v>
      </c>
    </row>
    <row r="435" spans="1:32" ht="15">
      <c r="A435" s="65" t="s">
        <v>483</v>
      </c>
      <c r="B435" s="65" t="s">
        <v>517</v>
      </c>
      <c r="C435" s="66" t="s">
        <v>3372</v>
      </c>
      <c r="D435" s="67">
        <v>3</v>
      </c>
      <c r="E435" s="68"/>
      <c r="F435" s="69">
        <v>50</v>
      </c>
      <c r="G435" s="66"/>
      <c r="H435" s="70"/>
      <c r="I435" s="71"/>
      <c r="J435" s="71"/>
      <c r="K435" s="34" t="s">
        <v>65</v>
      </c>
      <c r="L435" s="78">
        <v>435</v>
      </c>
      <c r="M435" s="78"/>
      <c r="N435" s="73"/>
      <c r="O435" s="80">
        <v>4</v>
      </c>
      <c r="P435" s="80">
        <v>1</v>
      </c>
      <c r="Q435" s="82">
        <v>42319.733310185184</v>
      </c>
      <c r="R435" s="80" t="s">
        <v>959</v>
      </c>
      <c r="S435" s="80">
        <v>0</v>
      </c>
      <c r="T435" s="80"/>
      <c r="U435">
        <v>1</v>
      </c>
      <c r="V435" s="79" t="str">
        <f>REPLACE(INDEX(GroupVertices[Group],MATCH(Edges[[#This Row],[Vertex 1]],GroupVertices[Vertex],0)),1,1,"")</f>
        <v>8</v>
      </c>
      <c r="W435" s="79" t="str">
        <f>REPLACE(INDEX(GroupVertices[Group],MATCH(Edges[[#This Row],[Vertex 2]],GroupVertices[Vertex],0)),1,1,"")</f>
        <v>1</v>
      </c>
      <c r="X435" s="48">
        <v>0</v>
      </c>
      <c r="Y435" s="49">
        <v>0</v>
      </c>
      <c r="Z435" s="48">
        <v>1</v>
      </c>
      <c r="AA435" s="49">
        <v>6.25</v>
      </c>
      <c r="AB435" s="48">
        <v>0</v>
      </c>
      <c r="AC435" s="49">
        <v>0</v>
      </c>
      <c r="AD435" s="48">
        <v>15</v>
      </c>
      <c r="AE435" s="49">
        <v>93.75</v>
      </c>
      <c r="AF435" s="48">
        <v>16</v>
      </c>
    </row>
    <row r="436" spans="1:32" ht="15">
      <c r="A436" s="65" t="s">
        <v>484</v>
      </c>
      <c r="B436" s="65" t="s">
        <v>517</v>
      </c>
      <c r="C436" s="66" t="s">
        <v>3372</v>
      </c>
      <c r="D436" s="67">
        <v>3</v>
      </c>
      <c r="E436" s="68"/>
      <c r="F436" s="69">
        <v>50</v>
      </c>
      <c r="G436" s="66"/>
      <c r="H436" s="70"/>
      <c r="I436" s="71"/>
      <c r="J436" s="71"/>
      <c r="K436" s="34" t="s">
        <v>65</v>
      </c>
      <c r="L436" s="78">
        <v>436</v>
      </c>
      <c r="M436" s="78"/>
      <c r="N436" s="73"/>
      <c r="O436" s="80">
        <v>1</v>
      </c>
      <c r="P436" s="80">
        <v>0</v>
      </c>
      <c r="Q436" s="82">
        <v>42337.971354166664</v>
      </c>
      <c r="R436" s="80" t="s">
        <v>960</v>
      </c>
      <c r="S436" s="80">
        <v>0</v>
      </c>
      <c r="T436" s="80"/>
      <c r="U436">
        <v>1</v>
      </c>
      <c r="V436" s="79" t="str">
        <f>REPLACE(INDEX(GroupVertices[Group],MATCH(Edges[[#This Row],[Vertex 1]],GroupVertices[Vertex],0)),1,1,"")</f>
        <v>3</v>
      </c>
      <c r="W436" s="79" t="str">
        <f>REPLACE(INDEX(GroupVertices[Group],MATCH(Edges[[#This Row],[Vertex 2]],GroupVertices[Vertex],0)),1,1,"")</f>
        <v>1</v>
      </c>
      <c r="X436" s="48">
        <v>3</v>
      </c>
      <c r="Y436" s="49">
        <v>60</v>
      </c>
      <c r="Z436" s="48">
        <v>0</v>
      </c>
      <c r="AA436" s="49">
        <v>0</v>
      </c>
      <c r="AB436" s="48">
        <v>0</v>
      </c>
      <c r="AC436" s="49">
        <v>0</v>
      </c>
      <c r="AD436" s="48">
        <v>2</v>
      </c>
      <c r="AE436" s="49">
        <v>40</v>
      </c>
      <c r="AF436" s="48">
        <v>5</v>
      </c>
    </row>
    <row r="437" spans="1:32" ht="15">
      <c r="A437" s="65" t="s">
        <v>485</v>
      </c>
      <c r="B437" s="65" t="s">
        <v>517</v>
      </c>
      <c r="C437" s="66" t="s">
        <v>3372</v>
      </c>
      <c r="D437" s="67">
        <v>3</v>
      </c>
      <c r="E437" s="68"/>
      <c r="F437" s="69">
        <v>50</v>
      </c>
      <c r="G437" s="66"/>
      <c r="H437" s="70"/>
      <c r="I437" s="71"/>
      <c r="J437" s="71"/>
      <c r="K437" s="34" t="s">
        <v>65</v>
      </c>
      <c r="L437" s="78">
        <v>437</v>
      </c>
      <c r="M437" s="78"/>
      <c r="N437" s="73"/>
      <c r="O437" s="80">
        <v>1</v>
      </c>
      <c r="P437" s="80">
        <v>0</v>
      </c>
      <c r="Q437" s="82">
        <v>42339.3053125</v>
      </c>
      <c r="R437" s="80" t="s">
        <v>961</v>
      </c>
      <c r="S437" s="80">
        <v>0</v>
      </c>
      <c r="T437" s="80"/>
      <c r="U437">
        <v>1</v>
      </c>
      <c r="V437" s="79" t="str">
        <f>REPLACE(INDEX(GroupVertices[Group],MATCH(Edges[[#This Row],[Vertex 1]],GroupVertices[Vertex],0)),1,1,"")</f>
        <v>3</v>
      </c>
      <c r="W437" s="79" t="str">
        <f>REPLACE(INDEX(GroupVertices[Group],MATCH(Edges[[#This Row],[Vertex 2]],GroupVertices[Vertex],0)),1,1,"")</f>
        <v>1</v>
      </c>
      <c r="X437" s="48">
        <v>2</v>
      </c>
      <c r="Y437" s="49">
        <v>40</v>
      </c>
      <c r="Z437" s="48">
        <v>0</v>
      </c>
      <c r="AA437" s="49">
        <v>0</v>
      </c>
      <c r="AB437" s="48">
        <v>0</v>
      </c>
      <c r="AC437" s="49">
        <v>0</v>
      </c>
      <c r="AD437" s="48">
        <v>3</v>
      </c>
      <c r="AE437" s="49">
        <v>60</v>
      </c>
      <c r="AF437" s="48">
        <v>5</v>
      </c>
    </row>
    <row r="438" spans="1:32" ht="15">
      <c r="A438" s="65" t="s">
        <v>486</v>
      </c>
      <c r="B438" s="65" t="s">
        <v>517</v>
      </c>
      <c r="C438" s="66" t="s">
        <v>3372</v>
      </c>
      <c r="D438" s="67">
        <v>3</v>
      </c>
      <c r="E438" s="68"/>
      <c r="F438" s="69">
        <v>50</v>
      </c>
      <c r="G438" s="66"/>
      <c r="H438" s="70"/>
      <c r="I438" s="71"/>
      <c r="J438" s="71"/>
      <c r="K438" s="34" t="s">
        <v>65</v>
      </c>
      <c r="L438" s="78">
        <v>438</v>
      </c>
      <c r="M438" s="78"/>
      <c r="N438" s="73"/>
      <c r="O438" s="80">
        <v>4</v>
      </c>
      <c r="P438" s="80">
        <v>28</v>
      </c>
      <c r="Q438" s="82">
        <v>42409.70799768518</v>
      </c>
      <c r="R438" s="80" t="s">
        <v>962</v>
      </c>
      <c r="S438" s="80">
        <v>0</v>
      </c>
      <c r="T438" s="80"/>
      <c r="U438">
        <v>1</v>
      </c>
      <c r="V438" s="79" t="str">
        <f>REPLACE(INDEX(GroupVertices[Group],MATCH(Edges[[#This Row],[Vertex 1]],GroupVertices[Vertex],0)),1,1,"")</f>
        <v>10</v>
      </c>
      <c r="W438" s="79" t="str">
        <f>REPLACE(INDEX(GroupVertices[Group],MATCH(Edges[[#This Row],[Vertex 2]],GroupVertices[Vertex],0)),1,1,"")</f>
        <v>1</v>
      </c>
      <c r="X438" s="48">
        <v>0</v>
      </c>
      <c r="Y438" s="49">
        <v>0</v>
      </c>
      <c r="Z438" s="48">
        <v>0</v>
      </c>
      <c r="AA438" s="49">
        <v>0</v>
      </c>
      <c r="AB438" s="48">
        <v>0</v>
      </c>
      <c r="AC438" s="49">
        <v>0</v>
      </c>
      <c r="AD438" s="48">
        <v>12</v>
      </c>
      <c r="AE438" s="49">
        <v>100</v>
      </c>
      <c r="AF438" s="48">
        <v>12</v>
      </c>
    </row>
    <row r="439" spans="1:32" ht="15">
      <c r="A439" s="65" t="s">
        <v>487</v>
      </c>
      <c r="B439" s="65" t="s">
        <v>517</v>
      </c>
      <c r="C439" s="66" t="s">
        <v>3372</v>
      </c>
      <c r="D439" s="67">
        <v>3</v>
      </c>
      <c r="E439" s="68"/>
      <c r="F439" s="69">
        <v>50</v>
      </c>
      <c r="G439" s="66"/>
      <c r="H439" s="70"/>
      <c r="I439" s="71"/>
      <c r="J439" s="71"/>
      <c r="K439" s="34" t="s">
        <v>65</v>
      </c>
      <c r="L439" s="78">
        <v>439</v>
      </c>
      <c r="M439" s="78"/>
      <c r="N439" s="73"/>
      <c r="O439" s="80">
        <v>1</v>
      </c>
      <c r="P439" s="80">
        <v>0</v>
      </c>
      <c r="Q439" s="82">
        <v>42457.90956018519</v>
      </c>
      <c r="R439" s="80" t="s">
        <v>963</v>
      </c>
      <c r="S439" s="80">
        <v>0</v>
      </c>
      <c r="T439" s="80"/>
      <c r="U439">
        <v>1</v>
      </c>
      <c r="V439" s="79" t="str">
        <f>REPLACE(INDEX(GroupVertices[Group],MATCH(Edges[[#This Row],[Vertex 1]],GroupVertices[Vertex],0)),1,1,"")</f>
        <v>3</v>
      </c>
      <c r="W439" s="79" t="str">
        <f>REPLACE(INDEX(GroupVertices[Group],MATCH(Edges[[#This Row],[Vertex 2]],GroupVertices[Vertex],0)),1,1,"")</f>
        <v>1</v>
      </c>
      <c r="X439" s="48">
        <v>2</v>
      </c>
      <c r="Y439" s="49">
        <v>50</v>
      </c>
      <c r="Z439" s="48">
        <v>0</v>
      </c>
      <c r="AA439" s="49">
        <v>0</v>
      </c>
      <c r="AB439" s="48">
        <v>0</v>
      </c>
      <c r="AC439" s="49">
        <v>0</v>
      </c>
      <c r="AD439" s="48">
        <v>2</v>
      </c>
      <c r="AE439" s="49">
        <v>50</v>
      </c>
      <c r="AF439" s="48">
        <v>4</v>
      </c>
    </row>
    <row r="440" spans="1:32" ht="15">
      <c r="A440" s="65" t="s">
        <v>488</v>
      </c>
      <c r="B440" s="65" t="s">
        <v>517</v>
      </c>
      <c r="C440" s="66" t="s">
        <v>3372</v>
      </c>
      <c r="D440" s="67">
        <v>3</v>
      </c>
      <c r="E440" s="68"/>
      <c r="F440" s="69">
        <v>50</v>
      </c>
      <c r="G440" s="66"/>
      <c r="H440" s="70"/>
      <c r="I440" s="71"/>
      <c r="J440" s="71"/>
      <c r="K440" s="34" t="s">
        <v>65</v>
      </c>
      <c r="L440" s="78">
        <v>440</v>
      </c>
      <c r="M440" s="78"/>
      <c r="N440" s="73"/>
      <c r="O440" s="80">
        <v>1</v>
      </c>
      <c r="P440" s="80">
        <v>0</v>
      </c>
      <c r="Q440" s="82">
        <v>42579.19445601852</v>
      </c>
      <c r="R440" s="80" t="s">
        <v>964</v>
      </c>
      <c r="S440" s="80">
        <v>0</v>
      </c>
      <c r="T440" s="80"/>
      <c r="U440">
        <v>1</v>
      </c>
      <c r="V440" s="79" t="str">
        <f>REPLACE(INDEX(GroupVertices[Group],MATCH(Edges[[#This Row],[Vertex 1]],GroupVertices[Vertex],0)),1,1,"")</f>
        <v>3</v>
      </c>
      <c r="W440" s="79" t="str">
        <f>REPLACE(INDEX(GroupVertices[Group],MATCH(Edges[[#This Row],[Vertex 2]],GroupVertices[Vertex],0)),1,1,"")</f>
        <v>1</v>
      </c>
      <c r="X440" s="48">
        <v>2</v>
      </c>
      <c r="Y440" s="49">
        <v>12.5</v>
      </c>
      <c r="Z440" s="48">
        <v>1</v>
      </c>
      <c r="AA440" s="49">
        <v>6.25</v>
      </c>
      <c r="AB440" s="48">
        <v>0</v>
      </c>
      <c r="AC440" s="49">
        <v>0</v>
      </c>
      <c r="AD440" s="48">
        <v>13</v>
      </c>
      <c r="AE440" s="49">
        <v>81.25</v>
      </c>
      <c r="AF440" s="48">
        <v>16</v>
      </c>
    </row>
    <row r="441" spans="1:32" ht="15">
      <c r="A441" s="65" t="s">
        <v>489</v>
      </c>
      <c r="B441" s="65" t="s">
        <v>517</v>
      </c>
      <c r="C441" s="66" t="s">
        <v>3372</v>
      </c>
      <c r="D441" s="67">
        <v>3</v>
      </c>
      <c r="E441" s="68"/>
      <c r="F441" s="69">
        <v>50</v>
      </c>
      <c r="G441" s="66"/>
      <c r="H441" s="70"/>
      <c r="I441" s="71"/>
      <c r="J441" s="71"/>
      <c r="K441" s="34" t="s">
        <v>65</v>
      </c>
      <c r="L441" s="78">
        <v>441</v>
      </c>
      <c r="M441" s="78"/>
      <c r="N441" s="73"/>
      <c r="O441" s="80">
        <v>2</v>
      </c>
      <c r="P441" s="80">
        <v>8</v>
      </c>
      <c r="Q441" s="82">
        <v>42596.16855324074</v>
      </c>
      <c r="R441" s="80" t="s">
        <v>965</v>
      </c>
      <c r="S441" s="80">
        <v>0</v>
      </c>
      <c r="T441" s="80"/>
      <c r="U441">
        <v>1</v>
      </c>
      <c r="V441" s="79" t="str">
        <f>REPLACE(INDEX(GroupVertices[Group],MATCH(Edges[[#This Row],[Vertex 1]],GroupVertices[Vertex],0)),1,1,"")</f>
        <v>12</v>
      </c>
      <c r="W441" s="79" t="str">
        <f>REPLACE(INDEX(GroupVertices[Group],MATCH(Edges[[#This Row],[Vertex 2]],GroupVertices[Vertex],0)),1,1,"")</f>
        <v>1</v>
      </c>
      <c r="X441" s="48">
        <v>0</v>
      </c>
      <c r="Y441" s="49">
        <v>0</v>
      </c>
      <c r="Z441" s="48">
        <v>2</v>
      </c>
      <c r="AA441" s="49">
        <v>16.666666666666668</v>
      </c>
      <c r="AB441" s="48">
        <v>0</v>
      </c>
      <c r="AC441" s="49">
        <v>0</v>
      </c>
      <c r="AD441" s="48">
        <v>10</v>
      </c>
      <c r="AE441" s="49">
        <v>83.33333333333333</v>
      </c>
      <c r="AF441" s="48">
        <v>12</v>
      </c>
    </row>
    <row r="442" spans="1:32" ht="15">
      <c r="A442" s="65" t="s">
        <v>490</v>
      </c>
      <c r="B442" s="65" t="s">
        <v>517</v>
      </c>
      <c r="C442" s="66" t="s">
        <v>3372</v>
      </c>
      <c r="D442" s="67">
        <v>3</v>
      </c>
      <c r="E442" s="68"/>
      <c r="F442" s="69">
        <v>50</v>
      </c>
      <c r="G442" s="66"/>
      <c r="H442" s="70"/>
      <c r="I442" s="71"/>
      <c r="J442" s="71"/>
      <c r="K442" s="34" t="s">
        <v>65</v>
      </c>
      <c r="L442" s="78">
        <v>442</v>
      </c>
      <c r="M442" s="78"/>
      <c r="N442" s="73"/>
      <c r="O442" s="80">
        <v>0</v>
      </c>
      <c r="P442" s="80">
        <v>2</v>
      </c>
      <c r="Q442" s="82">
        <v>42675.84310185185</v>
      </c>
      <c r="R442" s="80" t="s">
        <v>966</v>
      </c>
      <c r="S442" s="80">
        <v>0</v>
      </c>
      <c r="T442" s="80"/>
      <c r="U442">
        <v>1</v>
      </c>
      <c r="V442" s="79" t="str">
        <f>REPLACE(INDEX(GroupVertices[Group],MATCH(Edges[[#This Row],[Vertex 1]],GroupVertices[Vertex],0)),1,1,"")</f>
        <v>3</v>
      </c>
      <c r="W442" s="79" t="str">
        <f>REPLACE(INDEX(GroupVertices[Group],MATCH(Edges[[#This Row],[Vertex 2]],GroupVertices[Vertex],0)),1,1,"")</f>
        <v>1</v>
      </c>
      <c r="X442" s="48">
        <v>2</v>
      </c>
      <c r="Y442" s="49">
        <v>40</v>
      </c>
      <c r="Z442" s="48">
        <v>0</v>
      </c>
      <c r="AA442" s="49">
        <v>0</v>
      </c>
      <c r="AB442" s="48">
        <v>0</v>
      </c>
      <c r="AC442" s="49">
        <v>0</v>
      </c>
      <c r="AD442" s="48">
        <v>3</v>
      </c>
      <c r="AE442" s="49">
        <v>60</v>
      </c>
      <c r="AF442" s="48">
        <v>5</v>
      </c>
    </row>
    <row r="443" spans="1:32" ht="15">
      <c r="A443" s="65" t="s">
        <v>491</v>
      </c>
      <c r="B443" s="65" t="s">
        <v>517</v>
      </c>
      <c r="C443" s="66" t="s">
        <v>3372</v>
      </c>
      <c r="D443" s="67">
        <v>3</v>
      </c>
      <c r="E443" s="68"/>
      <c r="F443" s="69">
        <v>50</v>
      </c>
      <c r="G443" s="66"/>
      <c r="H443" s="70"/>
      <c r="I443" s="71"/>
      <c r="J443" s="71"/>
      <c r="K443" s="34" t="s">
        <v>65</v>
      </c>
      <c r="L443" s="78">
        <v>443</v>
      </c>
      <c r="M443" s="78"/>
      <c r="N443" s="73"/>
      <c r="O443" s="80">
        <v>0</v>
      </c>
      <c r="P443" s="80">
        <v>0</v>
      </c>
      <c r="Q443" s="82">
        <v>43325.56927083333</v>
      </c>
      <c r="R443" s="80" t="s">
        <v>967</v>
      </c>
      <c r="S443" s="80">
        <v>0</v>
      </c>
      <c r="T443" s="80"/>
      <c r="U443">
        <v>1</v>
      </c>
      <c r="V443" s="79" t="str">
        <f>REPLACE(INDEX(GroupVertices[Group],MATCH(Edges[[#This Row],[Vertex 1]],GroupVertices[Vertex],0)),1,1,"")</f>
        <v>2</v>
      </c>
      <c r="W443" s="79" t="str">
        <f>REPLACE(INDEX(GroupVertices[Group],MATCH(Edges[[#This Row],[Vertex 2]],GroupVertices[Vertex],0)),1,1,"")</f>
        <v>1</v>
      </c>
      <c r="X443" s="48">
        <v>2</v>
      </c>
      <c r="Y443" s="49">
        <v>20</v>
      </c>
      <c r="Z443" s="48">
        <v>0</v>
      </c>
      <c r="AA443" s="49">
        <v>0</v>
      </c>
      <c r="AB443" s="48">
        <v>0</v>
      </c>
      <c r="AC443" s="49">
        <v>0</v>
      </c>
      <c r="AD443" s="48">
        <v>8</v>
      </c>
      <c r="AE443" s="49">
        <v>80</v>
      </c>
      <c r="AF443" s="48">
        <v>10</v>
      </c>
    </row>
    <row r="444" spans="1:32" ht="15">
      <c r="A444" s="65" t="s">
        <v>492</v>
      </c>
      <c r="B444" s="65" t="s">
        <v>517</v>
      </c>
      <c r="C444" s="66" t="s">
        <v>3372</v>
      </c>
      <c r="D444" s="67">
        <v>3</v>
      </c>
      <c r="E444" s="68"/>
      <c r="F444" s="69">
        <v>50</v>
      </c>
      <c r="G444" s="66"/>
      <c r="H444" s="70"/>
      <c r="I444" s="71"/>
      <c r="J444" s="71"/>
      <c r="K444" s="34" t="s">
        <v>65</v>
      </c>
      <c r="L444" s="78">
        <v>444</v>
      </c>
      <c r="M444" s="78"/>
      <c r="N444" s="73"/>
      <c r="O444" s="80">
        <v>0</v>
      </c>
      <c r="P444" s="80">
        <v>0</v>
      </c>
      <c r="Q444" s="82">
        <v>43904.39273148148</v>
      </c>
      <c r="R444" s="83" t="s">
        <v>968</v>
      </c>
      <c r="S444" s="80">
        <v>0</v>
      </c>
      <c r="T444" s="80"/>
      <c r="U444">
        <v>1</v>
      </c>
      <c r="V444" s="79" t="str">
        <f>REPLACE(INDEX(GroupVertices[Group],MATCH(Edges[[#This Row],[Vertex 1]],GroupVertices[Vertex],0)),1,1,"")</f>
        <v>1</v>
      </c>
      <c r="W444" s="79" t="str">
        <f>REPLACE(INDEX(GroupVertices[Group],MATCH(Edges[[#This Row],[Vertex 2]],GroupVertices[Vertex],0)),1,1,"")</f>
        <v>1</v>
      </c>
      <c r="X444" s="48">
        <v>0</v>
      </c>
      <c r="Y444" s="49">
        <v>0</v>
      </c>
      <c r="Z444" s="48">
        <v>0</v>
      </c>
      <c r="AA444" s="49">
        <v>0</v>
      </c>
      <c r="AB444" s="48">
        <v>0</v>
      </c>
      <c r="AC444" s="49">
        <v>0</v>
      </c>
      <c r="AD444" s="48">
        <v>2</v>
      </c>
      <c r="AE444" s="49">
        <v>100</v>
      </c>
      <c r="AF444" s="48">
        <v>2</v>
      </c>
    </row>
    <row r="445" spans="1:32" ht="15">
      <c r="A445" s="65" t="s">
        <v>493</v>
      </c>
      <c r="B445" s="65" t="s">
        <v>486</v>
      </c>
      <c r="C445" s="66" t="s">
        <v>3372</v>
      </c>
      <c r="D445" s="67">
        <v>3</v>
      </c>
      <c r="E445" s="68"/>
      <c r="F445" s="69">
        <v>50</v>
      </c>
      <c r="G445" s="66"/>
      <c r="H445" s="70"/>
      <c r="I445" s="71"/>
      <c r="J445" s="71"/>
      <c r="K445" s="34" t="s">
        <v>65</v>
      </c>
      <c r="L445" s="78">
        <v>445</v>
      </c>
      <c r="M445" s="78"/>
      <c r="N445" s="73"/>
      <c r="O445" s="80"/>
      <c r="P445" s="80">
        <v>1</v>
      </c>
      <c r="Q445" s="82">
        <v>42743.53346064815</v>
      </c>
      <c r="R445" s="80" t="s">
        <v>969</v>
      </c>
      <c r="S445" s="80">
        <v>1</v>
      </c>
      <c r="T445" s="80" t="s">
        <v>532</v>
      </c>
      <c r="U445">
        <v>1</v>
      </c>
      <c r="V445" s="79" t="str">
        <f>REPLACE(INDEX(GroupVertices[Group],MATCH(Edges[[#This Row],[Vertex 1]],GroupVertices[Vertex],0)),1,1,"")</f>
        <v>10</v>
      </c>
      <c r="W445" s="79" t="str">
        <f>REPLACE(INDEX(GroupVertices[Group],MATCH(Edges[[#This Row],[Vertex 2]],GroupVertices[Vertex],0)),1,1,"")</f>
        <v>10</v>
      </c>
      <c r="X445" s="48">
        <v>0</v>
      </c>
      <c r="Y445" s="49">
        <v>0</v>
      </c>
      <c r="Z445" s="48">
        <v>0</v>
      </c>
      <c r="AA445" s="49">
        <v>0</v>
      </c>
      <c r="AB445" s="48">
        <v>0</v>
      </c>
      <c r="AC445" s="49">
        <v>0</v>
      </c>
      <c r="AD445" s="48">
        <v>2</v>
      </c>
      <c r="AE445" s="49">
        <v>100</v>
      </c>
      <c r="AF445" s="48">
        <v>2</v>
      </c>
    </row>
    <row r="446" spans="1:32" ht="15">
      <c r="A446" s="65" t="s">
        <v>494</v>
      </c>
      <c r="B446" s="65" t="s">
        <v>486</v>
      </c>
      <c r="C446" s="66" t="s">
        <v>3373</v>
      </c>
      <c r="D446" s="67">
        <v>3.6363636363636362</v>
      </c>
      <c r="E446" s="68"/>
      <c r="F446" s="69">
        <v>46.36363636363637</v>
      </c>
      <c r="G446" s="66"/>
      <c r="H446" s="70"/>
      <c r="I446" s="71"/>
      <c r="J446" s="71"/>
      <c r="K446" s="34" t="s">
        <v>65</v>
      </c>
      <c r="L446" s="78">
        <v>446</v>
      </c>
      <c r="M446" s="78"/>
      <c r="N446" s="73"/>
      <c r="O446" s="80"/>
      <c r="P446" s="80">
        <v>1</v>
      </c>
      <c r="Q446" s="82">
        <v>42745.7124537037</v>
      </c>
      <c r="R446" s="80" t="s">
        <v>970</v>
      </c>
      <c r="S446" s="80">
        <v>1</v>
      </c>
      <c r="T446" s="80" t="s">
        <v>532</v>
      </c>
      <c r="U446">
        <v>2</v>
      </c>
      <c r="V446" s="79" t="str">
        <f>REPLACE(INDEX(GroupVertices[Group],MATCH(Edges[[#This Row],[Vertex 1]],GroupVertices[Vertex],0)),1,1,"")</f>
        <v>10</v>
      </c>
      <c r="W446" s="79" t="str">
        <f>REPLACE(INDEX(GroupVertices[Group],MATCH(Edges[[#This Row],[Vertex 2]],GroupVertices[Vertex],0)),1,1,"")</f>
        <v>10</v>
      </c>
      <c r="X446" s="48">
        <v>0</v>
      </c>
      <c r="Y446" s="49">
        <v>0</v>
      </c>
      <c r="Z446" s="48">
        <v>0</v>
      </c>
      <c r="AA446" s="49">
        <v>0</v>
      </c>
      <c r="AB446" s="48">
        <v>0</v>
      </c>
      <c r="AC446" s="49">
        <v>0</v>
      </c>
      <c r="AD446" s="48">
        <v>9</v>
      </c>
      <c r="AE446" s="49">
        <v>100</v>
      </c>
      <c r="AF446" s="48">
        <v>9</v>
      </c>
    </row>
    <row r="447" spans="1:32" ht="15">
      <c r="A447" s="65" t="s">
        <v>486</v>
      </c>
      <c r="B447" s="65" t="s">
        <v>486</v>
      </c>
      <c r="C447" s="66" t="s">
        <v>3372</v>
      </c>
      <c r="D447" s="67">
        <v>3</v>
      </c>
      <c r="E447" s="68"/>
      <c r="F447" s="69">
        <v>50</v>
      </c>
      <c r="G447" s="66"/>
      <c r="H447" s="70"/>
      <c r="I447" s="71"/>
      <c r="J447" s="71"/>
      <c r="K447" s="34" t="s">
        <v>65</v>
      </c>
      <c r="L447" s="78">
        <v>447</v>
      </c>
      <c r="M447" s="78"/>
      <c r="N447" s="73"/>
      <c r="O447" s="80"/>
      <c r="P447" s="80">
        <v>3</v>
      </c>
      <c r="Q447" s="82">
        <v>42745.74145833333</v>
      </c>
      <c r="R447" s="80" t="s">
        <v>971</v>
      </c>
      <c r="S447" s="80">
        <v>1</v>
      </c>
      <c r="T447" s="80" t="s">
        <v>532</v>
      </c>
      <c r="U447">
        <v>1</v>
      </c>
      <c r="V447" s="79" t="str">
        <f>REPLACE(INDEX(GroupVertices[Group],MATCH(Edges[[#This Row],[Vertex 1]],GroupVertices[Vertex],0)),1,1,"")</f>
        <v>10</v>
      </c>
      <c r="W447" s="79" t="str">
        <f>REPLACE(INDEX(GroupVertices[Group],MATCH(Edges[[#This Row],[Vertex 2]],GroupVertices[Vertex],0)),1,1,"")</f>
        <v>10</v>
      </c>
      <c r="X447" s="48">
        <v>0</v>
      </c>
      <c r="Y447" s="49">
        <v>0</v>
      </c>
      <c r="Z447" s="48">
        <v>1</v>
      </c>
      <c r="AA447" s="49">
        <v>10</v>
      </c>
      <c r="AB447" s="48">
        <v>0</v>
      </c>
      <c r="AC447" s="49">
        <v>0</v>
      </c>
      <c r="AD447" s="48">
        <v>9</v>
      </c>
      <c r="AE447" s="49">
        <v>90</v>
      </c>
      <c r="AF447" s="48">
        <v>10</v>
      </c>
    </row>
    <row r="448" spans="1:32" ht="15">
      <c r="A448" s="65" t="s">
        <v>494</v>
      </c>
      <c r="B448" s="65" t="s">
        <v>486</v>
      </c>
      <c r="C448" s="66" t="s">
        <v>3373</v>
      </c>
      <c r="D448" s="67">
        <v>3.6363636363636362</v>
      </c>
      <c r="E448" s="68"/>
      <c r="F448" s="69">
        <v>46.36363636363637</v>
      </c>
      <c r="G448" s="66"/>
      <c r="H448" s="70"/>
      <c r="I448" s="71"/>
      <c r="J448" s="71"/>
      <c r="K448" s="34" t="s">
        <v>65</v>
      </c>
      <c r="L448" s="78">
        <v>448</v>
      </c>
      <c r="M448" s="78"/>
      <c r="N448" s="73"/>
      <c r="O448" s="80"/>
      <c r="P448" s="80">
        <v>0</v>
      </c>
      <c r="Q448" s="82">
        <v>42745.758576388886</v>
      </c>
      <c r="R448" s="80" t="s">
        <v>972</v>
      </c>
      <c r="S448" s="80">
        <v>1</v>
      </c>
      <c r="T448" s="80" t="s">
        <v>532</v>
      </c>
      <c r="U448">
        <v>2</v>
      </c>
      <c r="V448" s="79" t="str">
        <f>REPLACE(INDEX(GroupVertices[Group],MATCH(Edges[[#This Row],[Vertex 1]],GroupVertices[Vertex],0)),1,1,"")</f>
        <v>10</v>
      </c>
      <c r="W448" s="79" t="str">
        <f>REPLACE(INDEX(GroupVertices[Group],MATCH(Edges[[#This Row],[Vertex 2]],GroupVertices[Vertex],0)),1,1,"")</f>
        <v>10</v>
      </c>
      <c r="X448" s="48">
        <v>0</v>
      </c>
      <c r="Y448" s="49">
        <v>0</v>
      </c>
      <c r="Z448" s="48">
        <v>0</v>
      </c>
      <c r="AA448" s="49">
        <v>0</v>
      </c>
      <c r="AB448" s="48">
        <v>0</v>
      </c>
      <c r="AC448" s="49">
        <v>0</v>
      </c>
      <c r="AD448" s="48">
        <v>3</v>
      </c>
      <c r="AE448" s="49">
        <v>100</v>
      </c>
      <c r="AF448" s="48">
        <v>3</v>
      </c>
    </row>
    <row r="449" spans="1:32" ht="15">
      <c r="A449" s="65" t="s">
        <v>495</v>
      </c>
      <c r="B449" s="65" t="s">
        <v>481</v>
      </c>
      <c r="C449" s="66" t="s">
        <v>3372</v>
      </c>
      <c r="D449" s="67">
        <v>3</v>
      </c>
      <c r="E449" s="68"/>
      <c r="F449" s="69">
        <v>50</v>
      </c>
      <c r="G449" s="66"/>
      <c r="H449" s="70"/>
      <c r="I449" s="71"/>
      <c r="J449" s="71"/>
      <c r="K449" s="34" t="s">
        <v>65</v>
      </c>
      <c r="L449" s="78">
        <v>449</v>
      </c>
      <c r="M449" s="78"/>
      <c r="N449" s="73"/>
      <c r="O449" s="80"/>
      <c r="P449" s="80">
        <v>16</v>
      </c>
      <c r="Q449" s="82">
        <v>42516.56114583334</v>
      </c>
      <c r="R449" s="80" t="s">
        <v>973</v>
      </c>
      <c r="S449" s="80">
        <v>1</v>
      </c>
      <c r="T449" s="80" t="s">
        <v>527</v>
      </c>
      <c r="U449">
        <v>1</v>
      </c>
      <c r="V449" s="79" t="str">
        <f>REPLACE(INDEX(GroupVertices[Group],MATCH(Edges[[#This Row],[Vertex 1]],GroupVertices[Vertex],0)),1,1,"")</f>
        <v>9</v>
      </c>
      <c r="W449" s="79" t="str">
        <f>REPLACE(INDEX(GroupVertices[Group],MATCH(Edges[[#This Row],[Vertex 2]],GroupVertices[Vertex],0)),1,1,"")</f>
        <v>9</v>
      </c>
      <c r="X449" s="48">
        <v>2</v>
      </c>
      <c r="Y449" s="49">
        <v>4.545454545454546</v>
      </c>
      <c r="Z449" s="48">
        <v>2</v>
      </c>
      <c r="AA449" s="49">
        <v>4.545454545454546</v>
      </c>
      <c r="AB449" s="48">
        <v>0</v>
      </c>
      <c r="AC449" s="49">
        <v>0</v>
      </c>
      <c r="AD449" s="48">
        <v>40</v>
      </c>
      <c r="AE449" s="49">
        <v>90.9090909090909</v>
      </c>
      <c r="AF449" s="48">
        <v>44</v>
      </c>
    </row>
    <row r="450" spans="1:32" ht="15">
      <c r="A450" s="65" t="s">
        <v>496</v>
      </c>
      <c r="B450" s="65" t="s">
        <v>483</v>
      </c>
      <c r="C450" s="66" t="s">
        <v>3372</v>
      </c>
      <c r="D450" s="67">
        <v>3</v>
      </c>
      <c r="E450" s="68"/>
      <c r="F450" s="69">
        <v>50</v>
      </c>
      <c r="G450" s="66"/>
      <c r="H450" s="70"/>
      <c r="I450" s="71"/>
      <c r="J450" s="71"/>
      <c r="K450" s="34" t="s">
        <v>65</v>
      </c>
      <c r="L450" s="78">
        <v>450</v>
      </c>
      <c r="M450" s="78"/>
      <c r="N450" s="73"/>
      <c r="O450" s="80"/>
      <c r="P450" s="80">
        <v>7</v>
      </c>
      <c r="Q450" s="82">
        <v>42409.9890625</v>
      </c>
      <c r="R450" s="80" t="s">
        <v>974</v>
      </c>
      <c r="S450" s="80">
        <v>1</v>
      </c>
      <c r="T450" s="80" t="s">
        <v>529</v>
      </c>
      <c r="U450">
        <v>1</v>
      </c>
      <c r="V450" s="79" t="str">
        <f>REPLACE(INDEX(GroupVertices[Group],MATCH(Edges[[#This Row],[Vertex 1]],GroupVertices[Vertex],0)),1,1,"")</f>
        <v>8</v>
      </c>
      <c r="W450" s="79" t="str">
        <f>REPLACE(INDEX(GroupVertices[Group],MATCH(Edges[[#This Row],[Vertex 2]],GroupVertices[Vertex],0)),1,1,"")</f>
        <v>8</v>
      </c>
      <c r="X450" s="48">
        <v>0</v>
      </c>
      <c r="Y450" s="49">
        <v>0</v>
      </c>
      <c r="Z450" s="48">
        <v>0</v>
      </c>
      <c r="AA450" s="49">
        <v>0</v>
      </c>
      <c r="AB450" s="48">
        <v>0</v>
      </c>
      <c r="AC450" s="49">
        <v>0</v>
      </c>
      <c r="AD450" s="48">
        <v>3</v>
      </c>
      <c r="AE450" s="49">
        <v>100</v>
      </c>
      <c r="AF450" s="48">
        <v>3</v>
      </c>
    </row>
    <row r="451" spans="1:32" ht="15">
      <c r="A451" s="65" t="s">
        <v>497</v>
      </c>
      <c r="B451" s="65" t="s">
        <v>483</v>
      </c>
      <c r="C451" s="66" t="s">
        <v>3373</v>
      </c>
      <c r="D451" s="67">
        <v>3.6363636363636362</v>
      </c>
      <c r="E451" s="68"/>
      <c r="F451" s="69">
        <v>46.36363636363637</v>
      </c>
      <c r="G451" s="66"/>
      <c r="H451" s="70"/>
      <c r="I451" s="71"/>
      <c r="J451" s="71"/>
      <c r="K451" s="34" t="s">
        <v>65</v>
      </c>
      <c r="L451" s="78">
        <v>451</v>
      </c>
      <c r="M451" s="78"/>
      <c r="N451" s="73"/>
      <c r="O451" s="80"/>
      <c r="P451" s="80">
        <v>8</v>
      </c>
      <c r="Q451" s="82">
        <v>42388.560011574074</v>
      </c>
      <c r="R451" s="80" t="s">
        <v>975</v>
      </c>
      <c r="S451" s="80">
        <v>1</v>
      </c>
      <c r="T451" s="80" t="s">
        <v>529</v>
      </c>
      <c r="U451">
        <v>2</v>
      </c>
      <c r="V451" s="79" t="str">
        <f>REPLACE(INDEX(GroupVertices[Group],MATCH(Edges[[#This Row],[Vertex 1]],GroupVertices[Vertex],0)),1,1,"")</f>
        <v>8</v>
      </c>
      <c r="W451" s="79" t="str">
        <f>REPLACE(INDEX(GroupVertices[Group],MATCH(Edges[[#This Row],[Vertex 2]],GroupVertices[Vertex],0)),1,1,"")</f>
        <v>8</v>
      </c>
      <c r="X451" s="48">
        <v>0</v>
      </c>
      <c r="Y451" s="49">
        <v>0</v>
      </c>
      <c r="Z451" s="48">
        <v>0</v>
      </c>
      <c r="AA451" s="49">
        <v>0</v>
      </c>
      <c r="AB451" s="48">
        <v>0</v>
      </c>
      <c r="AC451" s="49">
        <v>0</v>
      </c>
      <c r="AD451" s="48">
        <v>14</v>
      </c>
      <c r="AE451" s="49">
        <v>100</v>
      </c>
      <c r="AF451" s="48">
        <v>14</v>
      </c>
    </row>
    <row r="452" spans="1:32" ht="15">
      <c r="A452" s="65" t="s">
        <v>483</v>
      </c>
      <c r="B452" s="65" t="s">
        <v>483</v>
      </c>
      <c r="C452" s="66" t="s">
        <v>3372</v>
      </c>
      <c r="D452" s="67">
        <v>3</v>
      </c>
      <c r="E452" s="68"/>
      <c r="F452" s="69">
        <v>50</v>
      </c>
      <c r="G452" s="66"/>
      <c r="H452" s="70"/>
      <c r="I452" s="71"/>
      <c r="J452" s="71"/>
      <c r="K452" s="34" t="s">
        <v>65</v>
      </c>
      <c r="L452" s="78">
        <v>452</v>
      </c>
      <c r="M452" s="78"/>
      <c r="N452" s="73"/>
      <c r="O452" s="80"/>
      <c r="P452" s="80">
        <v>0</v>
      </c>
      <c r="Q452" s="82">
        <v>42388.86457175926</v>
      </c>
      <c r="R452" s="80" t="s">
        <v>976</v>
      </c>
      <c r="S452" s="80">
        <v>1</v>
      </c>
      <c r="T452" s="80" t="s">
        <v>529</v>
      </c>
      <c r="U452">
        <v>1</v>
      </c>
      <c r="V452" s="79" t="str">
        <f>REPLACE(INDEX(GroupVertices[Group],MATCH(Edges[[#This Row],[Vertex 1]],GroupVertices[Vertex],0)),1,1,"")</f>
        <v>8</v>
      </c>
      <c r="W452" s="79" t="str">
        <f>REPLACE(INDEX(GroupVertices[Group],MATCH(Edges[[#This Row],[Vertex 2]],GroupVertices[Vertex],0)),1,1,"")</f>
        <v>8</v>
      </c>
      <c r="X452" s="48">
        <v>0</v>
      </c>
      <c r="Y452" s="49">
        <v>0</v>
      </c>
      <c r="Z452" s="48">
        <v>0</v>
      </c>
      <c r="AA452" s="49">
        <v>0</v>
      </c>
      <c r="AB452" s="48">
        <v>0</v>
      </c>
      <c r="AC452" s="49">
        <v>0</v>
      </c>
      <c r="AD452" s="48">
        <v>12</v>
      </c>
      <c r="AE452" s="49">
        <v>100</v>
      </c>
      <c r="AF452" s="48">
        <v>12</v>
      </c>
    </row>
    <row r="453" spans="1:32" ht="15">
      <c r="A453" s="65" t="s">
        <v>497</v>
      </c>
      <c r="B453" s="65" t="s">
        <v>483</v>
      </c>
      <c r="C453" s="66" t="s">
        <v>3373</v>
      </c>
      <c r="D453" s="67">
        <v>3.6363636363636362</v>
      </c>
      <c r="E453" s="68"/>
      <c r="F453" s="69">
        <v>46.36363636363637</v>
      </c>
      <c r="G453" s="66"/>
      <c r="H453" s="70"/>
      <c r="I453" s="71"/>
      <c r="J453" s="71"/>
      <c r="K453" s="34" t="s">
        <v>65</v>
      </c>
      <c r="L453" s="78">
        <v>453</v>
      </c>
      <c r="M453" s="78"/>
      <c r="N453" s="73"/>
      <c r="O453" s="80"/>
      <c r="P453" s="80">
        <v>0</v>
      </c>
      <c r="Q453" s="82">
        <v>42540.95209490741</v>
      </c>
      <c r="R453" s="80" t="s">
        <v>977</v>
      </c>
      <c r="S453" s="80">
        <v>1</v>
      </c>
      <c r="T453" s="80" t="s">
        <v>529</v>
      </c>
      <c r="U453">
        <v>2</v>
      </c>
      <c r="V453" s="79" t="str">
        <f>REPLACE(INDEX(GroupVertices[Group],MATCH(Edges[[#This Row],[Vertex 1]],GroupVertices[Vertex],0)),1,1,"")</f>
        <v>8</v>
      </c>
      <c r="W453" s="79" t="str">
        <f>REPLACE(INDEX(GroupVertices[Group],MATCH(Edges[[#This Row],[Vertex 2]],GroupVertices[Vertex],0)),1,1,"")</f>
        <v>8</v>
      </c>
      <c r="X453" s="48">
        <v>0</v>
      </c>
      <c r="Y453" s="49">
        <v>0</v>
      </c>
      <c r="Z453" s="48">
        <v>0</v>
      </c>
      <c r="AA453" s="49">
        <v>0</v>
      </c>
      <c r="AB453" s="48">
        <v>0</v>
      </c>
      <c r="AC453" s="49">
        <v>0</v>
      </c>
      <c r="AD453" s="48">
        <v>14</v>
      </c>
      <c r="AE453" s="49">
        <v>100</v>
      </c>
      <c r="AF453" s="48">
        <v>14</v>
      </c>
    </row>
    <row r="454" spans="1:32" ht="15">
      <c r="A454" s="65" t="s">
        <v>498</v>
      </c>
      <c r="B454" s="65" t="s">
        <v>471</v>
      </c>
      <c r="C454" s="66" t="s">
        <v>3372</v>
      </c>
      <c r="D454" s="67">
        <v>3</v>
      </c>
      <c r="E454" s="68"/>
      <c r="F454" s="69">
        <v>50</v>
      </c>
      <c r="G454" s="66"/>
      <c r="H454" s="70"/>
      <c r="I454" s="71"/>
      <c r="J454" s="71"/>
      <c r="K454" s="34" t="s">
        <v>65</v>
      </c>
      <c r="L454" s="78">
        <v>454</v>
      </c>
      <c r="M454" s="78"/>
      <c r="N454" s="73"/>
      <c r="O454" s="80"/>
      <c r="P454" s="80">
        <v>0</v>
      </c>
      <c r="Q454" s="82">
        <v>41613.82508101852</v>
      </c>
      <c r="R454" s="80" t="s">
        <v>978</v>
      </c>
      <c r="S454" s="80">
        <v>1</v>
      </c>
      <c r="T454" s="80" t="s">
        <v>518</v>
      </c>
      <c r="U454">
        <v>1</v>
      </c>
      <c r="V454" s="79" t="str">
        <f>REPLACE(INDEX(GroupVertices[Group],MATCH(Edges[[#This Row],[Vertex 1]],GroupVertices[Vertex],0)),1,1,"")</f>
        <v>5</v>
      </c>
      <c r="W454" s="79" t="str">
        <f>REPLACE(INDEX(GroupVertices[Group],MATCH(Edges[[#This Row],[Vertex 2]],GroupVertices[Vertex],0)),1,1,"")</f>
        <v>5</v>
      </c>
      <c r="X454" s="48">
        <v>0</v>
      </c>
      <c r="Y454" s="49">
        <v>0</v>
      </c>
      <c r="Z454" s="48">
        <v>1</v>
      </c>
      <c r="AA454" s="49">
        <v>3.225806451612903</v>
      </c>
      <c r="AB454" s="48">
        <v>0</v>
      </c>
      <c r="AC454" s="49">
        <v>0</v>
      </c>
      <c r="AD454" s="48">
        <v>30</v>
      </c>
      <c r="AE454" s="49">
        <v>96.7741935483871</v>
      </c>
      <c r="AF454" s="48">
        <v>31</v>
      </c>
    </row>
    <row r="455" spans="1:32" ht="15">
      <c r="A455" s="65" t="s">
        <v>499</v>
      </c>
      <c r="B455" s="65" t="s">
        <v>471</v>
      </c>
      <c r="C455" s="66" t="s">
        <v>3372</v>
      </c>
      <c r="D455" s="67">
        <v>3</v>
      </c>
      <c r="E455" s="68"/>
      <c r="F455" s="69">
        <v>50</v>
      </c>
      <c r="G455" s="66"/>
      <c r="H455" s="70"/>
      <c r="I455" s="71"/>
      <c r="J455" s="71"/>
      <c r="K455" s="34" t="s">
        <v>65</v>
      </c>
      <c r="L455" s="78">
        <v>455</v>
      </c>
      <c r="M455" s="78"/>
      <c r="N455" s="73"/>
      <c r="O455" s="80"/>
      <c r="P455" s="80">
        <v>3</v>
      </c>
      <c r="Q455" s="82">
        <v>41634.55542824074</v>
      </c>
      <c r="R455" s="80" t="s">
        <v>979</v>
      </c>
      <c r="S455" s="80">
        <v>1</v>
      </c>
      <c r="T455" s="80" t="s">
        <v>518</v>
      </c>
      <c r="U455">
        <v>1</v>
      </c>
      <c r="V455" s="79" t="str">
        <f>REPLACE(INDEX(GroupVertices[Group],MATCH(Edges[[#This Row],[Vertex 1]],GroupVertices[Vertex],0)),1,1,"")</f>
        <v>5</v>
      </c>
      <c r="W455" s="79" t="str">
        <f>REPLACE(INDEX(GroupVertices[Group],MATCH(Edges[[#This Row],[Vertex 2]],GroupVertices[Vertex],0)),1,1,"")</f>
        <v>5</v>
      </c>
      <c r="X455" s="48">
        <v>0</v>
      </c>
      <c r="Y455" s="49">
        <v>0</v>
      </c>
      <c r="Z455" s="48">
        <v>3</v>
      </c>
      <c r="AA455" s="49">
        <v>4.761904761904762</v>
      </c>
      <c r="AB455" s="48">
        <v>0</v>
      </c>
      <c r="AC455" s="49">
        <v>0</v>
      </c>
      <c r="AD455" s="48">
        <v>60</v>
      </c>
      <c r="AE455" s="49">
        <v>95.23809523809524</v>
      </c>
      <c r="AF455" s="48">
        <v>63</v>
      </c>
    </row>
    <row r="456" spans="1:32" ht="15">
      <c r="A456" s="65" t="s">
        <v>475</v>
      </c>
      <c r="B456" s="65" t="s">
        <v>471</v>
      </c>
      <c r="C456" s="66" t="s">
        <v>3373</v>
      </c>
      <c r="D456" s="67">
        <v>3.6363636363636362</v>
      </c>
      <c r="E456" s="68"/>
      <c r="F456" s="69">
        <v>46.36363636363637</v>
      </c>
      <c r="G456" s="66"/>
      <c r="H456" s="70"/>
      <c r="I456" s="71"/>
      <c r="J456" s="71"/>
      <c r="K456" s="34" t="s">
        <v>65</v>
      </c>
      <c r="L456" s="78">
        <v>456</v>
      </c>
      <c r="M456" s="78"/>
      <c r="N456" s="73"/>
      <c r="O456" s="80"/>
      <c r="P456" s="80">
        <v>0</v>
      </c>
      <c r="Q456" s="82">
        <v>41805.84914351852</v>
      </c>
      <c r="R456" s="80" t="s">
        <v>980</v>
      </c>
      <c r="S456" s="80">
        <v>1</v>
      </c>
      <c r="T456" s="80" t="s">
        <v>518</v>
      </c>
      <c r="U456">
        <v>2</v>
      </c>
      <c r="V456" s="79" t="str">
        <f>REPLACE(INDEX(GroupVertices[Group],MATCH(Edges[[#This Row],[Vertex 1]],GroupVertices[Vertex],0)),1,1,"")</f>
        <v>5</v>
      </c>
      <c r="W456" s="79" t="str">
        <f>REPLACE(INDEX(GroupVertices[Group],MATCH(Edges[[#This Row],[Vertex 2]],GroupVertices[Vertex],0)),1,1,"")</f>
        <v>5</v>
      </c>
      <c r="X456" s="48">
        <v>0</v>
      </c>
      <c r="Y456" s="49">
        <v>0</v>
      </c>
      <c r="Z456" s="48">
        <v>0</v>
      </c>
      <c r="AA456" s="49">
        <v>0</v>
      </c>
      <c r="AB456" s="48">
        <v>0</v>
      </c>
      <c r="AC456" s="49">
        <v>0</v>
      </c>
      <c r="AD456" s="48">
        <v>14</v>
      </c>
      <c r="AE456" s="49">
        <v>100</v>
      </c>
      <c r="AF456" s="48">
        <v>14</v>
      </c>
    </row>
    <row r="457" spans="1:32" ht="15">
      <c r="A457" s="65" t="s">
        <v>475</v>
      </c>
      <c r="B457" s="65" t="s">
        <v>471</v>
      </c>
      <c r="C457" s="66" t="s">
        <v>3373</v>
      </c>
      <c r="D457" s="67">
        <v>3.6363636363636362</v>
      </c>
      <c r="E457" s="68"/>
      <c r="F457" s="69">
        <v>46.36363636363637</v>
      </c>
      <c r="G457" s="66"/>
      <c r="H457" s="70"/>
      <c r="I457" s="71"/>
      <c r="J457" s="71"/>
      <c r="K457" s="34" t="s">
        <v>65</v>
      </c>
      <c r="L457" s="78">
        <v>457</v>
      </c>
      <c r="M457" s="78"/>
      <c r="N457" s="73"/>
      <c r="O457" s="80"/>
      <c r="P457" s="80">
        <v>0</v>
      </c>
      <c r="Q457" s="82">
        <v>41810.6803125</v>
      </c>
      <c r="R457" s="80" t="s">
        <v>981</v>
      </c>
      <c r="S457" s="80">
        <v>1</v>
      </c>
      <c r="T457" s="80" t="s">
        <v>518</v>
      </c>
      <c r="U457">
        <v>2</v>
      </c>
      <c r="V457" s="79" t="str">
        <f>REPLACE(INDEX(GroupVertices[Group],MATCH(Edges[[#This Row],[Vertex 1]],GroupVertices[Vertex],0)),1,1,"")</f>
        <v>5</v>
      </c>
      <c r="W457" s="79" t="str">
        <f>REPLACE(INDEX(GroupVertices[Group],MATCH(Edges[[#This Row],[Vertex 2]],GroupVertices[Vertex],0)),1,1,"")</f>
        <v>5</v>
      </c>
      <c r="X457" s="48">
        <v>0</v>
      </c>
      <c r="Y457" s="49">
        <v>0</v>
      </c>
      <c r="Z457" s="48">
        <v>2</v>
      </c>
      <c r="AA457" s="49">
        <v>22.22222222222222</v>
      </c>
      <c r="AB457" s="48">
        <v>0</v>
      </c>
      <c r="AC457" s="49">
        <v>0</v>
      </c>
      <c r="AD457" s="48">
        <v>7</v>
      </c>
      <c r="AE457" s="49">
        <v>77.77777777777777</v>
      </c>
      <c r="AF457" s="48">
        <v>9</v>
      </c>
    </row>
    <row r="458" spans="1:32" ht="15">
      <c r="A458" s="65" t="s">
        <v>500</v>
      </c>
      <c r="B458" s="65" t="s">
        <v>478</v>
      </c>
      <c r="C458" s="66" t="s">
        <v>3373</v>
      </c>
      <c r="D458" s="67">
        <v>3.6363636363636362</v>
      </c>
      <c r="E458" s="68"/>
      <c r="F458" s="69">
        <v>46.36363636363637</v>
      </c>
      <c r="G458" s="66"/>
      <c r="H458" s="70"/>
      <c r="I458" s="71"/>
      <c r="J458" s="71"/>
      <c r="K458" s="34" t="s">
        <v>65</v>
      </c>
      <c r="L458" s="78">
        <v>458</v>
      </c>
      <c r="M458" s="78"/>
      <c r="N458" s="73"/>
      <c r="O458" s="80"/>
      <c r="P458" s="80">
        <v>12</v>
      </c>
      <c r="Q458" s="82">
        <v>41992.61693287037</v>
      </c>
      <c r="R458" s="80" t="s">
        <v>982</v>
      </c>
      <c r="S458" s="80">
        <v>1</v>
      </c>
      <c r="T458" s="80" t="s">
        <v>524</v>
      </c>
      <c r="U458">
        <v>2</v>
      </c>
      <c r="V458" s="79" t="str">
        <f>REPLACE(INDEX(GroupVertices[Group],MATCH(Edges[[#This Row],[Vertex 1]],GroupVertices[Vertex],0)),1,1,"")</f>
        <v>2</v>
      </c>
      <c r="W458" s="79" t="str">
        <f>REPLACE(INDEX(GroupVertices[Group],MATCH(Edges[[#This Row],[Vertex 2]],GroupVertices[Vertex],0)),1,1,"")</f>
        <v>2</v>
      </c>
      <c r="X458" s="48">
        <v>6</v>
      </c>
      <c r="Y458" s="49">
        <v>3.7267080745341614</v>
      </c>
      <c r="Z458" s="48">
        <v>0</v>
      </c>
      <c r="AA458" s="49">
        <v>0</v>
      </c>
      <c r="AB458" s="48">
        <v>0</v>
      </c>
      <c r="AC458" s="49">
        <v>0</v>
      </c>
      <c r="AD458" s="48">
        <v>155</v>
      </c>
      <c r="AE458" s="49">
        <v>96.27329192546584</v>
      </c>
      <c r="AF458" s="48">
        <v>161</v>
      </c>
    </row>
    <row r="459" spans="1:32" ht="15">
      <c r="A459" s="65" t="s">
        <v>500</v>
      </c>
      <c r="B459" s="65" t="s">
        <v>478</v>
      </c>
      <c r="C459" s="66" t="s">
        <v>3373</v>
      </c>
      <c r="D459" s="67">
        <v>3.6363636363636362</v>
      </c>
      <c r="E459" s="68"/>
      <c r="F459" s="69">
        <v>46.36363636363637</v>
      </c>
      <c r="G459" s="66"/>
      <c r="H459" s="70"/>
      <c r="I459" s="71"/>
      <c r="J459" s="71"/>
      <c r="K459" s="34" t="s">
        <v>65</v>
      </c>
      <c r="L459" s="78">
        <v>459</v>
      </c>
      <c r="M459" s="78"/>
      <c r="N459" s="73"/>
      <c r="O459" s="80"/>
      <c r="P459" s="80">
        <v>0</v>
      </c>
      <c r="Q459" s="82">
        <v>42060.05840277778</v>
      </c>
      <c r="R459" s="80" t="s">
        <v>983</v>
      </c>
      <c r="S459" s="80">
        <v>1</v>
      </c>
      <c r="T459" s="80" t="s">
        <v>524</v>
      </c>
      <c r="U459">
        <v>2</v>
      </c>
      <c r="V459" s="79" t="str">
        <f>REPLACE(INDEX(GroupVertices[Group],MATCH(Edges[[#This Row],[Vertex 1]],GroupVertices[Vertex],0)),1,1,"")</f>
        <v>2</v>
      </c>
      <c r="W459" s="79" t="str">
        <f>REPLACE(INDEX(GroupVertices[Group],MATCH(Edges[[#This Row],[Vertex 2]],GroupVertices[Vertex],0)),1,1,"")</f>
        <v>2</v>
      </c>
      <c r="X459" s="48">
        <v>2</v>
      </c>
      <c r="Y459" s="49">
        <v>2.5641025641025643</v>
      </c>
      <c r="Z459" s="48">
        <v>3</v>
      </c>
      <c r="AA459" s="49">
        <v>3.8461538461538463</v>
      </c>
      <c r="AB459" s="48">
        <v>0</v>
      </c>
      <c r="AC459" s="49">
        <v>0</v>
      </c>
      <c r="AD459" s="48">
        <v>73</v>
      </c>
      <c r="AE459" s="49">
        <v>93.58974358974359</v>
      </c>
      <c r="AF459" s="48">
        <v>78</v>
      </c>
    </row>
    <row r="460" spans="1:32" ht="15">
      <c r="A460" s="65" t="s">
        <v>501</v>
      </c>
      <c r="B460" s="65" t="s">
        <v>478</v>
      </c>
      <c r="C460" s="66" t="s">
        <v>3372</v>
      </c>
      <c r="D460" s="67">
        <v>3</v>
      </c>
      <c r="E460" s="68"/>
      <c r="F460" s="69">
        <v>50</v>
      </c>
      <c r="G460" s="66"/>
      <c r="H460" s="70"/>
      <c r="I460" s="71"/>
      <c r="J460" s="71"/>
      <c r="K460" s="34" t="s">
        <v>65</v>
      </c>
      <c r="L460" s="78">
        <v>460</v>
      </c>
      <c r="M460" s="78"/>
      <c r="N460" s="73"/>
      <c r="O460" s="80"/>
      <c r="P460" s="80">
        <v>0</v>
      </c>
      <c r="Q460" s="82">
        <v>42072.45690972222</v>
      </c>
      <c r="R460" s="80" t="s">
        <v>984</v>
      </c>
      <c r="S460" s="80">
        <v>1</v>
      </c>
      <c r="T460" s="80" t="s">
        <v>524</v>
      </c>
      <c r="U460">
        <v>1</v>
      </c>
      <c r="V460" s="79" t="str">
        <f>REPLACE(INDEX(GroupVertices[Group],MATCH(Edges[[#This Row],[Vertex 1]],GroupVertices[Vertex],0)),1,1,"")</f>
        <v>2</v>
      </c>
      <c r="W460" s="79" t="str">
        <f>REPLACE(INDEX(GroupVertices[Group],MATCH(Edges[[#This Row],[Vertex 2]],GroupVertices[Vertex],0)),1,1,"")</f>
        <v>2</v>
      </c>
      <c r="X460" s="48">
        <v>3</v>
      </c>
      <c r="Y460" s="49">
        <v>7.5</v>
      </c>
      <c r="Z460" s="48">
        <v>0</v>
      </c>
      <c r="AA460" s="49">
        <v>0</v>
      </c>
      <c r="AB460" s="48">
        <v>0</v>
      </c>
      <c r="AC460" s="49">
        <v>0</v>
      </c>
      <c r="AD460" s="48">
        <v>37</v>
      </c>
      <c r="AE460" s="49">
        <v>92.5</v>
      </c>
      <c r="AF460" s="48">
        <v>40</v>
      </c>
    </row>
    <row r="461" spans="1:32" ht="15">
      <c r="A461" s="65" t="s">
        <v>478</v>
      </c>
      <c r="B461" s="65" t="s">
        <v>478</v>
      </c>
      <c r="C461" s="66" t="s">
        <v>3374</v>
      </c>
      <c r="D461" s="67">
        <v>4.2727272727272725</v>
      </c>
      <c r="E461" s="68"/>
      <c r="F461" s="69">
        <v>42.72727272727273</v>
      </c>
      <c r="G461" s="66"/>
      <c r="H461" s="70"/>
      <c r="I461" s="71"/>
      <c r="J461" s="71"/>
      <c r="K461" s="34" t="s">
        <v>65</v>
      </c>
      <c r="L461" s="78">
        <v>461</v>
      </c>
      <c r="M461" s="78"/>
      <c r="N461" s="73"/>
      <c r="O461" s="80"/>
      <c r="P461" s="80">
        <v>0</v>
      </c>
      <c r="Q461" s="82">
        <v>42059.85758101852</v>
      </c>
      <c r="R461" s="80" t="s">
        <v>985</v>
      </c>
      <c r="S461" s="80">
        <v>1</v>
      </c>
      <c r="T461" s="80" t="s">
        <v>524</v>
      </c>
      <c r="U461">
        <v>3</v>
      </c>
      <c r="V461" s="79" t="str">
        <f>REPLACE(INDEX(GroupVertices[Group],MATCH(Edges[[#This Row],[Vertex 1]],GroupVertices[Vertex],0)),1,1,"")</f>
        <v>2</v>
      </c>
      <c r="W461" s="79" t="str">
        <f>REPLACE(INDEX(GroupVertices[Group],MATCH(Edges[[#This Row],[Vertex 2]],GroupVertices[Vertex],0)),1,1,"")</f>
        <v>2</v>
      </c>
      <c r="X461" s="48">
        <v>2</v>
      </c>
      <c r="Y461" s="49">
        <v>3.4482758620689653</v>
      </c>
      <c r="Z461" s="48">
        <v>4</v>
      </c>
      <c r="AA461" s="49">
        <v>6.896551724137931</v>
      </c>
      <c r="AB461" s="48">
        <v>0</v>
      </c>
      <c r="AC461" s="49">
        <v>0</v>
      </c>
      <c r="AD461" s="48">
        <v>52</v>
      </c>
      <c r="AE461" s="49">
        <v>89.65517241379311</v>
      </c>
      <c r="AF461" s="48">
        <v>58</v>
      </c>
    </row>
    <row r="462" spans="1:32" ht="15">
      <c r="A462" s="65" t="s">
        <v>478</v>
      </c>
      <c r="B462" s="65" t="s">
        <v>478</v>
      </c>
      <c r="C462" s="66" t="s">
        <v>3374</v>
      </c>
      <c r="D462" s="67">
        <v>4.2727272727272725</v>
      </c>
      <c r="E462" s="68"/>
      <c r="F462" s="69">
        <v>42.72727272727273</v>
      </c>
      <c r="G462" s="66"/>
      <c r="H462" s="70"/>
      <c r="I462" s="71"/>
      <c r="J462" s="71"/>
      <c r="K462" s="34" t="s">
        <v>65</v>
      </c>
      <c r="L462" s="78">
        <v>462</v>
      </c>
      <c r="M462" s="78"/>
      <c r="N462" s="73"/>
      <c r="O462" s="80"/>
      <c r="P462" s="80">
        <v>0</v>
      </c>
      <c r="Q462" s="82">
        <v>42283.56296296296</v>
      </c>
      <c r="R462" s="80" t="s">
        <v>986</v>
      </c>
      <c r="S462" s="80">
        <v>1</v>
      </c>
      <c r="T462" s="80" t="s">
        <v>524</v>
      </c>
      <c r="U462">
        <v>3</v>
      </c>
      <c r="V462" s="79" t="str">
        <f>REPLACE(INDEX(GroupVertices[Group],MATCH(Edges[[#This Row],[Vertex 1]],GroupVertices[Vertex],0)),1,1,"")</f>
        <v>2</v>
      </c>
      <c r="W462" s="79" t="str">
        <f>REPLACE(INDEX(GroupVertices[Group],MATCH(Edges[[#This Row],[Vertex 2]],GroupVertices[Vertex],0)),1,1,"")</f>
        <v>2</v>
      </c>
      <c r="X462" s="48">
        <v>2</v>
      </c>
      <c r="Y462" s="49">
        <v>2.150537634408602</v>
      </c>
      <c r="Z462" s="48">
        <v>1</v>
      </c>
      <c r="AA462" s="49">
        <v>1.075268817204301</v>
      </c>
      <c r="AB462" s="48">
        <v>0</v>
      </c>
      <c r="AC462" s="49">
        <v>0</v>
      </c>
      <c r="AD462" s="48">
        <v>90</v>
      </c>
      <c r="AE462" s="49">
        <v>96.7741935483871</v>
      </c>
      <c r="AF462" s="48">
        <v>93</v>
      </c>
    </row>
    <row r="463" spans="1:32" ht="15">
      <c r="A463" s="65" t="s">
        <v>502</v>
      </c>
      <c r="B463" s="65" t="s">
        <v>478</v>
      </c>
      <c r="C463" s="66" t="s">
        <v>3372</v>
      </c>
      <c r="D463" s="67">
        <v>3</v>
      </c>
      <c r="E463" s="68"/>
      <c r="F463" s="69">
        <v>50</v>
      </c>
      <c r="G463" s="66"/>
      <c r="H463" s="70"/>
      <c r="I463" s="71"/>
      <c r="J463" s="71"/>
      <c r="K463" s="34" t="s">
        <v>65</v>
      </c>
      <c r="L463" s="78">
        <v>463</v>
      </c>
      <c r="M463" s="78"/>
      <c r="N463" s="73"/>
      <c r="O463" s="80"/>
      <c r="P463" s="80">
        <v>0</v>
      </c>
      <c r="Q463" s="82">
        <v>42320.1099537037</v>
      </c>
      <c r="R463" s="80" t="s">
        <v>987</v>
      </c>
      <c r="S463" s="80">
        <v>1</v>
      </c>
      <c r="T463" s="80" t="s">
        <v>524</v>
      </c>
      <c r="U463">
        <v>1</v>
      </c>
      <c r="V463" s="79" t="str">
        <f>REPLACE(INDEX(GroupVertices[Group],MATCH(Edges[[#This Row],[Vertex 1]],GroupVertices[Vertex],0)),1,1,"")</f>
        <v>2</v>
      </c>
      <c r="W463" s="79" t="str">
        <f>REPLACE(INDEX(GroupVertices[Group],MATCH(Edges[[#This Row],[Vertex 2]],GroupVertices[Vertex],0)),1,1,"")</f>
        <v>2</v>
      </c>
      <c r="X463" s="48">
        <v>1</v>
      </c>
      <c r="Y463" s="49">
        <v>11.11111111111111</v>
      </c>
      <c r="Z463" s="48">
        <v>0</v>
      </c>
      <c r="AA463" s="49">
        <v>0</v>
      </c>
      <c r="AB463" s="48">
        <v>0</v>
      </c>
      <c r="AC463" s="49">
        <v>0</v>
      </c>
      <c r="AD463" s="48">
        <v>8</v>
      </c>
      <c r="AE463" s="49">
        <v>88.88888888888889</v>
      </c>
      <c r="AF463" s="48">
        <v>9</v>
      </c>
    </row>
    <row r="464" spans="1:32" ht="15">
      <c r="A464" s="65" t="s">
        <v>478</v>
      </c>
      <c r="B464" s="65" t="s">
        <v>478</v>
      </c>
      <c r="C464" s="66" t="s">
        <v>3374</v>
      </c>
      <c r="D464" s="67">
        <v>4.2727272727272725</v>
      </c>
      <c r="E464" s="68"/>
      <c r="F464" s="69">
        <v>42.72727272727273</v>
      </c>
      <c r="G464" s="66"/>
      <c r="H464" s="70"/>
      <c r="I464" s="71"/>
      <c r="J464" s="71"/>
      <c r="K464" s="34" t="s">
        <v>65</v>
      </c>
      <c r="L464" s="78">
        <v>464</v>
      </c>
      <c r="M464" s="78"/>
      <c r="N464" s="73"/>
      <c r="O464" s="80"/>
      <c r="P464" s="80">
        <v>0</v>
      </c>
      <c r="Q464" s="82">
        <v>42320.72456018518</v>
      </c>
      <c r="R464" s="80" t="s">
        <v>988</v>
      </c>
      <c r="S464" s="80">
        <v>1</v>
      </c>
      <c r="T464" s="80" t="s">
        <v>524</v>
      </c>
      <c r="U464">
        <v>3</v>
      </c>
      <c r="V464" s="79" t="str">
        <f>REPLACE(INDEX(GroupVertices[Group],MATCH(Edges[[#This Row],[Vertex 1]],GroupVertices[Vertex],0)),1,1,"")</f>
        <v>2</v>
      </c>
      <c r="W464" s="79" t="str">
        <f>REPLACE(INDEX(GroupVertices[Group],MATCH(Edges[[#This Row],[Vertex 2]],GroupVertices[Vertex],0)),1,1,"")</f>
        <v>2</v>
      </c>
      <c r="X464" s="48">
        <v>1</v>
      </c>
      <c r="Y464" s="49">
        <v>2.5641025641025643</v>
      </c>
      <c r="Z464" s="48">
        <v>0</v>
      </c>
      <c r="AA464" s="49">
        <v>0</v>
      </c>
      <c r="AB464" s="48">
        <v>0</v>
      </c>
      <c r="AC464" s="49">
        <v>0</v>
      </c>
      <c r="AD464" s="48">
        <v>38</v>
      </c>
      <c r="AE464" s="49">
        <v>97.43589743589743</v>
      </c>
      <c r="AF464" s="48">
        <v>39</v>
      </c>
    </row>
    <row r="465" spans="1:32" ht="15">
      <c r="A465" s="65" t="s">
        <v>503</v>
      </c>
      <c r="B465" s="65" t="s">
        <v>478</v>
      </c>
      <c r="C465" s="66" t="s">
        <v>3372</v>
      </c>
      <c r="D465" s="67">
        <v>3</v>
      </c>
      <c r="E465" s="68"/>
      <c r="F465" s="69">
        <v>50</v>
      </c>
      <c r="G465" s="66"/>
      <c r="H465" s="70"/>
      <c r="I465" s="71"/>
      <c r="J465" s="71"/>
      <c r="K465" s="34" t="s">
        <v>65</v>
      </c>
      <c r="L465" s="78">
        <v>465</v>
      </c>
      <c r="M465" s="78"/>
      <c r="N465" s="73"/>
      <c r="O465" s="80"/>
      <c r="P465" s="80">
        <v>0</v>
      </c>
      <c r="Q465" s="82">
        <v>43199.65116898148</v>
      </c>
      <c r="R465" s="80" t="s">
        <v>989</v>
      </c>
      <c r="S465" s="80">
        <v>1</v>
      </c>
      <c r="T465" s="80" t="s">
        <v>524</v>
      </c>
      <c r="U465">
        <v>1</v>
      </c>
      <c r="V465" s="79" t="str">
        <f>REPLACE(INDEX(GroupVertices[Group],MATCH(Edges[[#This Row],[Vertex 1]],GroupVertices[Vertex],0)),1,1,"")</f>
        <v>2</v>
      </c>
      <c r="W465" s="79" t="str">
        <f>REPLACE(INDEX(GroupVertices[Group],MATCH(Edges[[#This Row],[Vertex 2]],GroupVertices[Vertex],0)),1,1,"")</f>
        <v>2</v>
      </c>
      <c r="X465" s="48">
        <v>0</v>
      </c>
      <c r="Y465" s="49">
        <v>0</v>
      </c>
      <c r="Z465" s="48">
        <v>0</v>
      </c>
      <c r="AA465" s="49">
        <v>0</v>
      </c>
      <c r="AB465" s="48">
        <v>0</v>
      </c>
      <c r="AC465" s="49">
        <v>0</v>
      </c>
      <c r="AD465" s="48">
        <v>28</v>
      </c>
      <c r="AE465" s="49">
        <v>100</v>
      </c>
      <c r="AF465" s="48">
        <v>28</v>
      </c>
    </row>
    <row r="466" spans="1:32" ht="15">
      <c r="A466" s="65" t="s">
        <v>504</v>
      </c>
      <c r="B466" s="65" t="s">
        <v>482</v>
      </c>
      <c r="C466" s="66" t="s">
        <v>3372</v>
      </c>
      <c r="D466" s="67">
        <v>3</v>
      </c>
      <c r="E466" s="68"/>
      <c r="F466" s="69">
        <v>50</v>
      </c>
      <c r="G466" s="66"/>
      <c r="H466" s="70"/>
      <c r="I466" s="71"/>
      <c r="J466" s="71"/>
      <c r="K466" s="34" t="s">
        <v>65</v>
      </c>
      <c r="L466" s="78">
        <v>466</v>
      </c>
      <c r="M466" s="78"/>
      <c r="N466" s="73"/>
      <c r="O466" s="80"/>
      <c r="P466" s="80">
        <v>2</v>
      </c>
      <c r="Q466" s="82">
        <v>42318.64891203704</v>
      </c>
      <c r="R466" s="80" t="s">
        <v>990</v>
      </c>
      <c r="S466" s="80">
        <v>1</v>
      </c>
      <c r="T466" s="80" t="s">
        <v>528</v>
      </c>
      <c r="U466">
        <v>1</v>
      </c>
      <c r="V466" s="79" t="str">
        <f>REPLACE(INDEX(GroupVertices[Group],MATCH(Edges[[#This Row],[Vertex 1]],GroupVertices[Vertex],0)),1,1,"")</f>
        <v>2</v>
      </c>
      <c r="W466" s="79" t="str">
        <f>REPLACE(INDEX(GroupVertices[Group],MATCH(Edges[[#This Row],[Vertex 2]],GroupVertices[Vertex],0)),1,1,"")</f>
        <v>2</v>
      </c>
      <c r="X466" s="48">
        <v>0</v>
      </c>
      <c r="Y466" s="49">
        <v>0</v>
      </c>
      <c r="Z466" s="48">
        <v>1</v>
      </c>
      <c r="AA466" s="49">
        <v>25</v>
      </c>
      <c r="AB466" s="48">
        <v>0</v>
      </c>
      <c r="AC466" s="49">
        <v>0</v>
      </c>
      <c r="AD466" s="48">
        <v>3</v>
      </c>
      <c r="AE466" s="49">
        <v>75</v>
      </c>
      <c r="AF466" s="48">
        <v>4</v>
      </c>
    </row>
    <row r="467" spans="1:32" ht="15">
      <c r="A467" s="65" t="s">
        <v>505</v>
      </c>
      <c r="B467" s="65" t="s">
        <v>482</v>
      </c>
      <c r="C467" s="66" t="s">
        <v>3372</v>
      </c>
      <c r="D467" s="67">
        <v>3</v>
      </c>
      <c r="E467" s="68"/>
      <c r="F467" s="69">
        <v>50</v>
      </c>
      <c r="G467" s="66"/>
      <c r="H467" s="70"/>
      <c r="I467" s="71"/>
      <c r="J467" s="71"/>
      <c r="K467" s="34" t="s">
        <v>65</v>
      </c>
      <c r="L467" s="78">
        <v>467</v>
      </c>
      <c r="M467" s="78"/>
      <c r="N467" s="73"/>
      <c r="O467" s="80"/>
      <c r="P467" s="80">
        <v>3</v>
      </c>
      <c r="Q467" s="82">
        <v>42455.99365740741</v>
      </c>
      <c r="R467" s="80" t="s">
        <v>991</v>
      </c>
      <c r="S467" s="80">
        <v>1</v>
      </c>
      <c r="T467" s="80" t="s">
        <v>528</v>
      </c>
      <c r="U467">
        <v>1</v>
      </c>
      <c r="V467" s="79" t="str">
        <f>REPLACE(INDEX(GroupVertices[Group],MATCH(Edges[[#This Row],[Vertex 1]],GroupVertices[Vertex],0)),1,1,"")</f>
        <v>2</v>
      </c>
      <c r="W467" s="79" t="str">
        <f>REPLACE(INDEX(GroupVertices[Group],MATCH(Edges[[#This Row],[Vertex 2]],GroupVertices[Vertex],0)),1,1,"")</f>
        <v>2</v>
      </c>
      <c r="X467" s="48">
        <v>0</v>
      </c>
      <c r="Y467" s="49">
        <v>0</v>
      </c>
      <c r="Z467" s="48">
        <v>0</v>
      </c>
      <c r="AA467" s="49">
        <v>0</v>
      </c>
      <c r="AB467" s="48">
        <v>0</v>
      </c>
      <c r="AC467" s="49">
        <v>0</v>
      </c>
      <c r="AD467" s="48">
        <v>5</v>
      </c>
      <c r="AE467" s="49">
        <v>100</v>
      </c>
      <c r="AF467" s="48">
        <v>5</v>
      </c>
    </row>
    <row r="468" spans="1:32" ht="15">
      <c r="A468" s="65" t="s">
        <v>506</v>
      </c>
      <c r="B468" s="65" t="s">
        <v>482</v>
      </c>
      <c r="C468" s="66" t="s">
        <v>3372</v>
      </c>
      <c r="D468" s="67">
        <v>3</v>
      </c>
      <c r="E468" s="68"/>
      <c r="F468" s="69">
        <v>50</v>
      </c>
      <c r="G468" s="66"/>
      <c r="H468" s="70"/>
      <c r="I468" s="71"/>
      <c r="J468" s="71"/>
      <c r="K468" s="34" t="s">
        <v>65</v>
      </c>
      <c r="L468" s="78">
        <v>468</v>
      </c>
      <c r="M468" s="78"/>
      <c r="N468" s="73"/>
      <c r="O468" s="80"/>
      <c r="P468" s="80">
        <v>1</v>
      </c>
      <c r="Q468" s="82">
        <v>42526.22893518519</v>
      </c>
      <c r="R468" s="80" t="s">
        <v>992</v>
      </c>
      <c r="S468" s="80">
        <v>1</v>
      </c>
      <c r="T468" s="80" t="s">
        <v>528</v>
      </c>
      <c r="U468">
        <v>1</v>
      </c>
      <c r="V468" s="79" t="str">
        <f>REPLACE(INDEX(GroupVertices[Group],MATCH(Edges[[#This Row],[Vertex 1]],GroupVertices[Vertex],0)),1,1,"")</f>
        <v>2</v>
      </c>
      <c r="W468" s="79" t="str">
        <f>REPLACE(INDEX(GroupVertices[Group],MATCH(Edges[[#This Row],[Vertex 2]],GroupVertices[Vertex],0)),1,1,"")</f>
        <v>2</v>
      </c>
      <c r="X468" s="48">
        <v>1</v>
      </c>
      <c r="Y468" s="49">
        <v>1</v>
      </c>
      <c r="Z468" s="48">
        <v>6</v>
      </c>
      <c r="AA468" s="49">
        <v>6</v>
      </c>
      <c r="AB468" s="48">
        <v>0</v>
      </c>
      <c r="AC468" s="49">
        <v>0</v>
      </c>
      <c r="AD468" s="48">
        <v>93</v>
      </c>
      <c r="AE468" s="49">
        <v>93</v>
      </c>
      <c r="AF468" s="48">
        <v>100</v>
      </c>
    </row>
    <row r="469" spans="1:32" ht="15">
      <c r="A469" s="65" t="s">
        <v>507</v>
      </c>
      <c r="B469" s="65" t="s">
        <v>482</v>
      </c>
      <c r="C469" s="66" t="s">
        <v>3372</v>
      </c>
      <c r="D469" s="67">
        <v>3</v>
      </c>
      <c r="E469" s="68"/>
      <c r="F469" s="69">
        <v>50</v>
      </c>
      <c r="G469" s="66"/>
      <c r="H469" s="70"/>
      <c r="I469" s="71"/>
      <c r="J469" s="71"/>
      <c r="K469" s="34" t="s">
        <v>65</v>
      </c>
      <c r="L469" s="78">
        <v>469</v>
      </c>
      <c r="M469" s="78"/>
      <c r="N469" s="73"/>
      <c r="O469" s="80"/>
      <c r="P469" s="80">
        <v>0</v>
      </c>
      <c r="Q469" s="82">
        <v>42589.606770833336</v>
      </c>
      <c r="R469" s="80" t="s">
        <v>993</v>
      </c>
      <c r="S469" s="80">
        <v>1</v>
      </c>
      <c r="T469" s="80" t="s">
        <v>528</v>
      </c>
      <c r="U469">
        <v>1</v>
      </c>
      <c r="V469" s="79" t="str">
        <f>REPLACE(INDEX(GroupVertices[Group],MATCH(Edges[[#This Row],[Vertex 1]],GroupVertices[Vertex],0)),1,1,"")</f>
        <v>2</v>
      </c>
      <c r="W469" s="79" t="str">
        <f>REPLACE(INDEX(GroupVertices[Group],MATCH(Edges[[#This Row],[Vertex 2]],GroupVertices[Vertex],0)),1,1,"")</f>
        <v>2</v>
      </c>
      <c r="X469" s="48">
        <v>2</v>
      </c>
      <c r="Y469" s="49">
        <v>5.882352941176471</v>
      </c>
      <c r="Z469" s="48">
        <v>0</v>
      </c>
      <c r="AA469" s="49">
        <v>0</v>
      </c>
      <c r="AB469" s="48">
        <v>0</v>
      </c>
      <c r="AC469" s="49">
        <v>0</v>
      </c>
      <c r="AD469" s="48">
        <v>32</v>
      </c>
      <c r="AE469" s="49">
        <v>94.11764705882354</v>
      </c>
      <c r="AF469" s="48">
        <v>34</v>
      </c>
    </row>
    <row r="470" spans="1:32" ht="15">
      <c r="A470" s="65" t="s">
        <v>503</v>
      </c>
      <c r="B470" s="65" t="s">
        <v>482</v>
      </c>
      <c r="C470" s="66" t="s">
        <v>3372</v>
      </c>
      <c r="D470" s="67">
        <v>3</v>
      </c>
      <c r="E470" s="68"/>
      <c r="F470" s="69">
        <v>50</v>
      </c>
      <c r="G470" s="66"/>
      <c r="H470" s="70"/>
      <c r="I470" s="71"/>
      <c r="J470" s="71"/>
      <c r="K470" s="34" t="s">
        <v>65</v>
      </c>
      <c r="L470" s="78">
        <v>470</v>
      </c>
      <c r="M470" s="78"/>
      <c r="N470" s="73"/>
      <c r="O470" s="80"/>
      <c r="P470" s="80">
        <v>1</v>
      </c>
      <c r="Q470" s="82">
        <v>43199.634421296294</v>
      </c>
      <c r="R470" s="80" t="s">
        <v>994</v>
      </c>
      <c r="S470" s="80">
        <v>1</v>
      </c>
      <c r="T470" s="80" t="s">
        <v>528</v>
      </c>
      <c r="U470">
        <v>1</v>
      </c>
      <c r="V470" s="79" t="str">
        <f>REPLACE(INDEX(GroupVertices[Group],MATCH(Edges[[#This Row],[Vertex 1]],GroupVertices[Vertex],0)),1,1,"")</f>
        <v>2</v>
      </c>
      <c r="W470" s="79" t="str">
        <f>REPLACE(INDEX(GroupVertices[Group],MATCH(Edges[[#This Row],[Vertex 2]],GroupVertices[Vertex],0)),1,1,"")</f>
        <v>2</v>
      </c>
      <c r="X470" s="48">
        <v>0</v>
      </c>
      <c r="Y470" s="49">
        <v>0</v>
      </c>
      <c r="Z470" s="48">
        <v>2</v>
      </c>
      <c r="AA470" s="49">
        <v>11.764705882352942</v>
      </c>
      <c r="AB470" s="48">
        <v>0</v>
      </c>
      <c r="AC470" s="49">
        <v>0</v>
      </c>
      <c r="AD470" s="48">
        <v>15</v>
      </c>
      <c r="AE470" s="49">
        <v>88.23529411764706</v>
      </c>
      <c r="AF470" s="48">
        <v>17</v>
      </c>
    </row>
    <row r="471" spans="1:32" ht="15">
      <c r="A471" s="65" t="s">
        <v>508</v>
      </c>
      <c r="B471" s="65" t="s">
        <v>482</v>
      </c>
      <c r="C471" s="66" t="s">
        <v>3372</v>
      </c>
      <c r="D471" s="67">
        <v>3</v>
      </c>
      <c r="E471" s="68"/>
      <c r="F471" s="69">
        <v>50</v>
      </c>
      <c r="G471" s="66"/>
      <c r="H471" s="70"/>
      <c r="I471" s="71"/>
      <c r="J471" s="71"/>
      <c r="K471" s="34" t="s">
        <v>65</v>
      </c>
      <c r="L471" s="78">
        <v>471</v>
      </c>
      <c r="M471" s="78"/>
      <c r="N471" s="73"/>
      <c r="O471" s="80"/>
      <c r="P471" s="80">
        <v>0</v>
      </c>
      <c r="Q471" s="82">
        <v>43781.854212962964</v>
      </c>
      <c r="R471" s="80" t="s">
        <v>995</v>
      </c>
      <c r="S471" s="80">
        <v>1</v>
      </c>
      <c r="T471" s="80" t="s">
        <v>528</v>
      </c>
      <c r="U471">
        <v>1</v>
      </c>
      <c r="V471" s="79" t="str">
        <f>REPLACE(INDEX(GroupVertices[Group],MATCH(Edges[[#This Row],[Vertex 1]],GroupVertices[Vertex],0)),1,1,"")</f>
        <v>2</v>
      </c>
      <c r="W471" s="79" t="str">
        <f>REPLACE(INDEX(GroupVertices[Group],MATCH(Edges[[#This Row],[Vertex 2]],GroupVertices[Vertex],0)),1,1,"")</f>
        <v>2</v>
      </c>
      <c r="X471" s="48">
        <v>2</v>
      </c>
      <c r="Y471" s="49">
        <v>12.5</v>
      </c>
      <c r="Z471" s="48">
        <v>0</v>
      </c>
      <c r="AA471" s="49">
        <v>0</v>
      </c>
      <c r="AB471" s="48">
        <v>0</v>
      </c>
      <c r="AC471" s="49">
        <v>0</v>
      </c>
      <c r="AD471" s="48">
        <v>14</v>
      </c>
      <c r="AE471" s="49">
        <v>87.5</v>
      </c>
      <c r="AF471" s="48">
        <v>16</v>
      </c>
    </row>
    <row r="472" spans="1:32" ht="15">
      <c r="A472" s="65" t="s">
        <v>509</v>
      </c>
      <c r="B472" s="65" t="s">
        <v>477</v>
      </c>
      <c r="C472" s="66" t="s">
        <v>3372</v>
      </c>
      <c r="D472" s="67">
        <v>3</v>
      </c>
      <c r="E472" s="68"/>
      <c r="F472" s="69">
        <v>50</v>
      </c>
      <c r="G472" s="66"/>
      <c r="H472" s="70"/>
      <c r="I472" s="71"/>
      <c r="J472" s="71"/>
      <c r="K472" s="34" t="s">
        <v>65</v>
      </c>
      <c r="L472" s="78">
        <v>472</v>
      </c>
      <c r="M472" s="78"/>
      <c r="N472" s="73"/>
      <c r="O472" s="80"/>
      <c r="P472" s="80">
        <v>1</v>
      </c>
      <c r="Q472" s="82">
        <v>41973.077581018515</v>
      </c>
      <c r="R472" s="80" t="s">
        <v>996</v>
      </c>
      <c r="S472" s="80">
        <v>1</v>
      </c>
      <c r="T472" s="80" t="s">
        <v>523</v>
      </c>
      <c r="U472">
        <v>1</v>
      </c>
      <c r="V472" s="79" t="str">
        <f>REPLACE(INDEX(GroupVertices[Group],MATCH(Edges[[#This Row],[Vertex 1]],GroupVertices[Vertex],0)),1,1,"")</f>
        <v>7</v>
      </c>
      <c r="W472" s="79" t="str">
        <f>REPLACE(INDEX(GroupVertices[Group],MATCH(Edges[[#This Row],[Vertex 2]],GroupVertices[Vertex],0)),1,1,"")</f>
        <v>7</v>
      </c>
      <c r="X472" s="48">
        <v>1</v>
      </c>
      <c r="Y472" s="49">
        <v>6.25</v>
      </c>
      <c r="Z472" s="48">
        <v>2</v>
      </c>
      <c r="AA472" s="49">
        <v>12.5</v>
      </c>
      <c r="AB472" s="48">
        <v>0</v>
      </c>
      <c r="AC472" s="49">
        <v>0</v>
      </c>
      <c r="AD472" s="48">
        <v>13</v>
      </c>
      <c r="AE472" s="49">
        <v>81.25</v>
      </c>
      <c r="AF472" s="48">
        <v>16</v>
      </c>
    </row>
    <row r="473" spans="1:32" ht="15">
      <c r="A473" s="65" t="s">
        <v>510</v>
      </c>
      <c r="B473" s="65" t="s">
        <v>477</v>
      </c>
      <c r="C473" s="66" t="s">
        <v>3372</v>
      </c>
      <c r="D473" s="67">
        <v>3</v>
      </c>
      <c r="E473" s="68"/>
      <c r="F473" s="69">
        <v>50</v>
      </c>
      <c r="G473" s="66"/>
      <c r="H473" s="70"/>
      <c r="I473" s="71"/>
      <c r="J473" s="71"/>
      <c r="K473" s="34" t="s">
        <v>65</v>
      </c>
      <c r="L473" s="78">
        <v>473</v>
      </c>
      <c r="M473" s="78"/>
      <c r="N473" s="73"/>
      <c r="O473" s="80"/>
      <c r="P473" s="80">
        <v>0</v>
      </c>
      <c r="Q473" s="82">
        <v>42160.85327546296</v>
      </c>
      <c r="R473" s="80" t="s">
        <v>997</v>
      </c>
      <c r="S473" s="80">
        <v>1</v>
      </c>
      <c r="T473" s="80" t="s">
        <v>523</v>
      </c>
      <c r="U473">
        <v>1</v>
      </c>
      <c r="V473" s="79" t="str">
        <f>REPLACE(INDEX(GroupVertices[Group],MATCH(Edges[[#This Row],[Vertex 1]],GroupVertices[Vertex],0)),1,1,"")</f>
        <v>7</v>
      </c>
      <c r="W473" s="79" t="str">
        <f>REPLACE(INDEX(GroupVertices[Group],MATCH(Edges[[#This Row],[Vertex 2]],GroupVertices[Vertex],0)),1,1,"")</f>
        <v>7</v>
      </c>
      <c r="X473" s="48">
        <v>0</v>
      </c>
      <c r="Y473" s="49">
        <v>0</v>
      </c>
      <c r="Z473" s="48">
        <v>0</v>
      </c>
      <c r="AA473" s="49">
        <v>0</v>
      </c>
      <c r="AB473" s="48">
        <v>0</v>
      </c>
      <c r="AC473" s="49">
        <v>0</v>
      </c>
      <c r="AD473" s="48">
        <v>16</v>
      </c>
      <c r="AE473" s="49">
        <v>100</v>
      </c>
      <c r="AF473" s="48">
        <v>16</v>
      </c>
    </row>
    <row r="474" spans="1:32" ht="15">
      <c r="A474" s="65" t="s">
        <v>511</v>
      </c>
      <c r="B474" s="65" t="s">
        <v>489</v>
      </c>
      <c r="C474" s="66" t="s">
        <v>3372</v>
      </c>
      <c r="D474" s="67">
        <v>3</v>
      </c>
      <c r="E474" s="68"/>
      <c r="F474" s="69">
        <v>50</v>
      </c>
      <c r="G474" s="66"/>
      <c r="H474" s="70"/>
      <c r="I474" s="71"/>
      <c r="J474" s="71"/>
      <c r="K474" s="34" t="s">
        <v>65</v>
      </c>
      <c r="L474" s="78">
        <v>474</v>
      </c>
      <c r="M474" s="78"/>
      <c r="N474" s="73"/>
      <c r="O474" s="80"/>
      <c r="P474" s="80">
        <v>1</v>
      </c>
      <c r="Q474" s="82">
        <v>42655.97048611111</v>
      </c>
      <c r="R474" s="80" t="s">
        <v>998</v>
      </c>
      <c r="S474" s="80">
        <v>1</v>
      </c>
      <c r="T474" s="80" t="s">
        <v>535</v>
      </c>
      <c r="U474">
        <v>1</v>
      </c>
      <c r="V474" s="79" t="str">
        <f>REPLACE(INDEX(GroupVertices[Group],MATCH(Edges[[#This Row],[Vertex 1]],GroupVertices[Vertex],0)),1,1,"")</f>
        <v>12</v>
      </c>
      <c r="W474" s="79" t="str">
        <f>REPLACE(INDEX(GroupVertices[Group],MATCH(Edges[[#This Row],[Vertex 2]],GroupVertices[Vertex],0)),1,1,"")</f>
        <v>12</v>
      </c>
      <c r="X474" s="48">
        <v>1</v>
      </c>
      <c r="Y474" s="49">
        <v>7.142857142857143</v>
      </c>
      <c r="Z474" s="48">
        <v>0</v>
      </c>
      <c r="AA474" s="49">
        <v>0</v>
      </c>
      <c r="AB474" s="48">
        <v>0</v>
      </c>
      <c r="AC474" s="49">
        <v>0</v>
      </c>
      <c r="AD474" s="48">
        <v>13</v>
      </c>
      <c r="AE474" s="49">
        <v>92.85714285714286</v>
      </c>
      <c r="AF474" s="48">
        <v>14</v>
      </c>
    </row>
    <row r="475" spans="1:32" ht="15">
      <c r="A475" s="65" t="s">
        <v>489</v>
      </c>
      <c r="B475" s="65" t="s">
        <v>489</v>
      </c>
      <c r="C475" s="66" t="s">
        <v>3372</v>
      </c>
      <c r="D475" s="67">
        <v>3</v>
      </c>
      <c r="E475" s="68"/>
      <c r="F475" s="69">
        <v>50</v>
      </c>
      <c r="G475" s="66"/>
      <c r="H475" s="70"/>
      <c r="I475" s="71"/>
      <c r="J475" s="71"/>
      <c r="K475" s="34" t="s">
        <v>65</v>
      </c>
      <c r="L475" s="78">
        <v>475</v>
      </c>
      <c r="M475" s="78"/>
      <c r="N475" s="73"/>
      <c r="O475" s="80"/>
      <c r="P475" s="80">
        <v>0</v>
      </c>
      <c r="Q475" s="82">
        <v>42656.1175</v>
      </c>
      <c r="R475" s="80" t="s">
        <v>906</v>
      </c>
      <c r="S475" s="80">
        <v>1</v>
      </c>
      <c r="T475" s="80" t="s">
        <v>535</v>
      </c>
      <c r="U475">
        <v>1</v>
      </c>
      <c r="V475" s="79" t="str">
        <f>REPLACE(INDEX(GroupVertices[Group],MATCH(Edges[[#This Row],[Vertex 1]],GroupVertices[Vertex],0)),1,1,"")</f>
        <v>12</v>
      </c>
      <c r="W475" s="79" t="str">
        <f>REPLACE(INDEX(GroupVertices[Group],MATCH(Edges[[#This Row],[Vertex 2]],GroupVertices[Vertex],0)),1,1,"")</f>
        <v>12</v>
      </c>
      <c r="X475" s="48">
        <v>1</v>
      </c>
      <c r="Y475" s="49">
        <v>50</v>
      </c>
      <c r="Z475" s="48">
        <v>0</v>
      </c>
      <c r="AA475" s="49">
        <v>0</v>
      </c>
      <c r="AB475" s="48">
        <v>0</v>
      </c>
      <c r="AC475" s="49">
        <v>0</v>
      </c>
      <c r="AD475" s="48">
        <v>1</v>
      </c>
      <c r="AE475" s="49">
        <v>50</v>
      </c>
      <c r="AF475" s="48">
        <v>2</v>
      </c>
    </row>
    <row r="476" spans="1:32" ht="15">
      <c r="A476" s="65" t="s">
        <v>512</v>
      </c>
      <c r="B476" s="65" t="s">
        <v>473</v>
      </c>
      <c r="C476" s="66" t="s">
        <v>3372</v>
      </c>
      <c r="D476" s="67">
        <v>3</v>
      </c>
      <c r="E476" s="68"/>
      <c r="F476" s="69">
        <v>50</v>
      </c>
      <c r="G476" s="66"/>
      <c r="H476" s="70"/>
      <c r="I476" s="71"/>
      <c r="J476" s="71"/>
      <c r="K476" s="34" t="s">
        <v>65</v>
      </c>
      <c r="L476" s="78">
        <v>476</v>
      </c>
      <c r="M476" s="78"/>
      <c r="N476" s="73"/>
      <c r="O476" s="80"/>
      <c r="P476" s="80">
        <v>0</v>
      </c>
      <c r="Q476" s="82">
        <v>41725.010046296295</v>
      </c>
      <c r="R476" s="80" t="s">
        <v>999</v>
      </c>
      <c r="S476" s="80">
        <v>1</v>
      </c>
      <c r="T476" s="80" t="s">
        <v>520</v>
      </c>
      <c r="U476">
        <v>1</v>
      </c>
      <c r="V476" s="79" t="str">
        <f>REPLACE(INDEX(GroupVertices[Group],MATCH(Edges[[#This Row],[Vertex 1]],GroupVertices[Vertex],0)),1,1,"")</f>
        <v>6</v>
      </c>
      <c r="W476" s="79" t="str">
        <f>REPLACE(INDEX(GroupVertices[Group],MATCH(Edges[[#This Row],[Vertex 2]],GroupVertices[Vertex],0)),1,1,"")</f>
        <v>6</v>
      </c>
      <c r="X476" s="48">
        <v>0</v>
      </c>
      <c r="Y476" s="49">
        <v>0</v>
      </c>
      <c r="Z476" s="48">
        <v>1</v>
      </c>
      <c r="AA476" s="49">
        <v>4.761904761904762</v>
      </c>
      <c r="AB476" s="48">
        <v>0</v>
      </c>
      <c r="AC476" s="49">
        <v>0</v>
      </c>
      <c r="AD476" s="48">
        <v>20</v>
      </c>
      <c r="AE476" s="49">
        <v>95.23809523809524</v>
      </c>
      <c r="AF476" s="48">
        <v>21</v>
      </c>
    </row>
    <row r="477" spans="1:32" ht="15">
      <c r="A477" s="65" t="s">
        <v>513</v>
      </c>
      <c r="B477" s="65" t="s">
        <v>480</v>
      </c>
      <c r="C477" s="66" t="s">
        <v>3372</v>
      </c>
      <c r="D477" s="67">
        <v>3</v>
      </c>
      <c r="E477" s="68"/>
      <c r="F477" s="69">
        <v>50</v>
      </c>
      <c r="G477" s="66"/>
      <c r="H477" s="70"/>
      <c r="I477" s="71"/>
      <c r="J477" s="71"/>
      <c r="K477" s="34" t="s">
        <v>65</v>
      </c>
      <c r="L477" s="78">
        <v>477</v>
      </c>
      <c r="M477" s="78"/>
      <c r="N477" s="73"/>
      <c r="O477" s="80"/>
      <c r="P477" s="80">
        <v>1</v>
      </c>
      <c r="Q477" s="82">
        <v>43335.25094907408</v>
      </c>
      <c r="R477" s="80" t="s">
        <v>1000</v>
      </c>
      <c r="S477" s="80">
        <v>1</v>
      </c>
      <c r="T477" s="80" t="s">
        <v>526</v>
      </c>
      <c r="U477">
        <v>1</v>
      </c>
      <c r="V477" s="79" t="str">
        <f>REPLACE(INDEX(GroupVertices[Group],MATCH(Edges[[#This Row],[Vertex 1]],GroupVertices[Vertex],0)),1,1,"")</f>
        <v>11</v>
      </c>
      <c r="W477" s="79" t="str">
        <f>REPLACE(INDEX(GroupVertices[Group],MATCH(Edges[[#This Row],[Vertex 2]],GroupVertices[Vertex],0)),1,1,"")</f>
        <v>11</v>
      </c>
      <c r="X477" s="48">
        <v>0</v>
      </c>
      <c r="Y477" s="49">
        <v>0</v>
      </c>
      <c r="Z477" s="48">
        <v>0</v>
      </c>
      <c r="AA477" s="49">
        <v>0</v>
      </c>
      <c r="AB477" s="48">
        <v>0</v>
      </c>
      <c r="AC477" s="49">
        <v>0</v>
      </c>
      <c r="AD477" s="48">
        <v>14</v>
      </c>
      <c r="AE477" s="49">
        <v>100</v>
      </c>
      <c r="AF477" s="48">
        <v>14</v>
      </c>
    </row>
    <row r="478" spans="1:32" ht="15">
      <c r="A478" s="65" t="s">
        <v>490</v>
      </c>
      <c r="B478" s="65" t="s">
        <v>485</v>
      </c>
      <c r="C478" s="66" t="s">
        <v>3372</v>
      </c>
      <c r="D478" s="67">
        <v>3</v>
      </c>
      <c r="E478" s="68"/>
      <c r="F478" s="69">
        <v>50</v>
      </c>
      <c r="G478" s="66"/>
      <c r="H478" s="70"/>
      <c r="I478" s="71"/>
      <c r="J478" s="71"/>
      <c r="K478" s="34" t="s">
        <v>65</v>
      </c>
      <c r="L478" s="78">
        <v>478</v>
      </c>
      <c r="M478" s="78"/>
      <c r="N478" s="73"/>
      <c r="O478" s="80"/>
      <c r="P478" s="80">
        <v>0</v>
      </c>
      <c r="Q478" s="82">
        <v>42675.845</v>
      </c>
      <c r="R478" s="80" t="s">
        <v>1001</v>
      </c>
      <c r="S478" s="80">
        <v>1</v>
      </c>
      <c r="T478" s="80" t="s">
        <v>531</v>
      </c>
      <c r="U478">
        <v>1</v>
      </c>
      <c r="V478" s="79" t="str">
        <f>REPLACE(INDEX(GroupVertices[Group],MATCH(Edges[[#This Row],[Vertex 1]],GroupVertices[Vertex],0)),1,1,"")</f>
        <v>3</v>
      </c>
      <c r="W478" s="79" t="str">
        <f>REPLACE(INDEX(GroupVertices[Group],MATCH(Edges[[#This Row],[Vertex 2]],GroupVertices[Vertex],0)),1,1,"")</f>
        <v>3</v>
      </c>
      <c r="X478" s="48">
        <v>1</v>
      </c>
      <c r="Y478" s="49">
        <v>16.666666666666668</v>
      </c>
      <c r="Z478" s="48">
        <v>0</v>
      </c>
      <c r="AA478" s="49">
        <v>0</v>
      </c>
      <c r="AB478" s="48">
        <v>0</v>
      </c>
      <c r="AC478" s="49">
        <v>0</v>
      </c>
      <c r="AD478" s="48">
        <v>5</v>
      </c>
      <c r="AE478" s="49">
        <v>83.33333333333333</v>
      </c>
      <c r="AF478" s="48">
        <v>6</v>
      </c>
    </row>
    <row r="479" spans="1:32" ht="15">
      <c r="A479" s="65" t="s">
        <v>490</v>
      </c>
      <c r="B479" s="65" t="s">
        <v>487</v>
      </c>
      <c r="C479" s="66" t="s">
        <v>3372</v>
      </c>
      <c r="D479" s="67">
        <v>3</v>
      </c>
      <c r="E479" s="68"/>
      <c r="F479" s="69">
        <v>50</v>
      </c>
      <c r="G479" s="66"/>
      <c r="H479" s="70"/>
      <c r="I479" s="71"/>
      <c r="J479" s="71"/>
      <c r="K479" s="34" t="s">
        <v>65</v>
      </c>
      <c r="L479" s="78">
        <v>479</v>
      </c>
      <c r="M479" s="78"/>
      <c r="N479" s="73"/>
      <c r="O479" s="80"/>
      <c r="P479" s="80">
        <v>0</v>
      </c>
      <c r="Q479" s="82">
        <v>42675.8440162037</v>
      </c>
      <c r="R479" s="80" t="s">
        <v>1002</v>
      </c>
      <c r="S479" s="80">
        <v>1</v>
      </c>
      <c r="T479" s="80" t="s">
        <v>533</v>
      </c>
      <c r="U479">
        <v>1</v>
      </c>
      <c r="V479" s="79" t="str">
        <f>REPLACE(INDEX(GroupVertices[Group],MATCH(Edges[[#This Row],[Vertex 1]],GroupVertices[Vertex],0)),1,1,"")</f>
        <v>3</v>
      </c>
      <c r="W479" s="79" t="str">
        <f>REPLACE(INDEX(GroupVertices[Group],MATCH(Edges[[#This Row],[Vertex 2]],GroupVertices[Vertex],0)),1,1,"")</f>
        <v>3</v>
      </c>
      <c r="X479" s="48">
        <v>1</v>
      </c>
      <c r="Y479" s="49">
        <v>14.285714285714286</v>
      </c>
      <c r="Z479" s="48">
        <v>0</v>
      </c>
      <c r="AA479" s="49">
        <v>0</v>
      </c>
      <c r="AB479" s="48">
        <v>0</v>
      </c>
      <c r="AC479" s="49">
        <v>0</v>
      </c>
      <c r="AD479" s="48">
        <v>6</v>
      </c>
      <c r="AE479" s="49">
        <v>85.71428571428571</v>
      </c>
      <c r="AF479" s="48">
        <v>7</v>
      </c>
    </row>
    <row r="480" spans="1:32" ht="15">
      <c r="A480" s="65" t="s">
        <v>512</v>
      </c>
      <c r="B480" s="65" t="s">
        <v>474</v>
      </c>
      <c r="C480" s="66" t="s">
        <v>3373</v>
      </c>
      <c r="D480" s="67">
        <v>3.6363636363636362</v>
      </c>
      <c r="E480" s="68"/>
      <c r="F480" s="69">
        <v>46.36363636363637</v>
      </c>
      <c r="G480" s="66"/>
      <c r="H480" s="70"/>
      <c r="I480" s="71"/>
      <c r="J480" s="71"/>
      <c r="K480" s="34" t="s">
        <v>65</v>
      </c>
      <c r="L480" s="78">
        <v>480</v>
      </c>
      <c r="M480" s="78"/>
      <c r="N480" s="73"/>
      <c r="O480" s="80"/>
      <c r="P480" s="80">
        <v>0</v>
      </c>
      <c r="Q480" s="82">
        <v>41725.00653935185</v>
      </c>
      <c r="R480" s="80" t="s">
        <v>1003</v>
      </c>
      <c r="S480" s="80">
        <v>1</v>
      </c>
      <c r="T480" s="80" t="s">
        <v>521</v>
      </c>
      <c r="U480">
        <v>2</v>
      </c>
      <c r="V480" s="79" t="str">
        <f>REPLACE(INDEX(GroupVertices[Group],MATCH(Edges[[#This Row],[Vertex 1]],GroupVertices[Vertex],0)),1,1,"")</f>
        <v>6</v>
      </c>
      <c r="W480" s="79" t="str">
        <f>REPLACE(INDEX(GroupVertices[Group],MATCH(Edges[[#This Row],[Vertex 2]],GroupVertices[Vertex],0)),1,1,"")</f>
        <v>6</v>
      </c>
      <c r="X480" s="48">
        <v>2</v>
      </c>
      <c r="Y480" s="49">
        <v>12.5</v>
      </c>
      <c r="Z480" s="48">
        <v>0</v>
      </c>
      <c r="AA480" s="49">
        <v>0</v>
      </c>
      <c r="AB480" s="48">
        <v>0</v>
      </c>
      <c r="AC480" s="49">
        <v>0</v>
      </c>
      <c r="AD480" s="48">
        <v>14</v>
      </c>
      <c r="AE480" s="49">
        <v>87.5</v>
      </c>
      <c r="AF480" s="48">
        <v>16</v>
      </c>
    </row>
    <row r="481" spans="1:32" ht="15">
      <c r="A481" s="65" t="s">
        <v>474</v>
      </c>
      <c r="B481" s="65" t="s">
        <v>474</v>
      </c>
      <c r="C481" s="66" t="s">
        <v>3372</v>
      </c>
      <c r="D481" s="67">
        <v>3</v>
      </c>
      <c r="E481" s="68"/>
      <c r="F481" s="69">
        <v>50</v>
      </c>
      <c r="G481" s="66"/>
      <c r="H481" s="70"/>
      <c r="I481" s="71"/>
      <c r="J481" s="71"/>
      <c r="K481" s="34" t="s">
        <v>65</v>
      </c>
      <c r="L481" s="78">
        <v>481</v>
      </c>
      <c r="M481" s="78"/>
      <c r="N481" s="73"/>
      <c r="O481" s="80"/>
      <c r="P481" s="80">
        <v>1</v>
      </c>
      <c r="Q481" s="82">
        <v>41725.101481481484</v>
      </c>
      <c r="R481" s="80" t="s">
        <v>1004</v>
      </c>
      <c r="S481" s="80">
        <v>1</v>
      </c>
      <c r="T481" s="80" t="s">
        <v>521</v>
      </c>
      <c r="U481">
        <v>1</v>
      </c>
      <c r="V481" s="79" t="str">
        <f>REPLACE(INDEX(GroupVertices[Group],MATCH(Edges[[#This Row],[Vertex 1]],GroupVertices[Vertex],0)),1,1,"")</f>
        <v>6</v>
      </c>
      <c r="W481" s="79" t="str">
        <f>REPLACE(INDEX(GroupVertices[Group],MATCH(Edges[[#This Row],[Vertex 2]],GroupVertices[Vertex],0)),1,1,"")</f>
        <v>6</v>
      </c>
      <c r="X481" s="48">
        <v>9</v>
      </c>
      <c r="Y481" s="49">
        <v>13.636363636363637</v>
      </c>
      <c r="Z481" s="48">
        <v>1</v>
      </c>
      <c r="AA481" s="49">
        <v>1.5151515151515151</v>
      </c>
      <c r="AB481" s="48">
        <v>0</v>
      </c>
      <c r="AC481" s="49">
        <v>0</v>
      </c>
      <c r="AD481" s="48">
        <v>56</v>
      </c>
      <c r="AE481" s="49">
        <v>84.84848484848484</v>
      </c>
      <c r="AF481" s="48">
        <v>66</v>
      </c>
    </row>
    <row r="482" spans="1:32" ht="15">
      <c r="A482" s="65" t="s">
        <v>512</v>
      </c>
      <c r="B482" s="65" t="s">
        <v>474</v>
      </c>
      <c r="C482" s="66" t="s">
        <v>3373</v>
      </c>
      <c r="D482" s="67">
        <v>3.6363636363636362</v>
      </c>
      <c r="E482" s="68"/>
      <c r="F482" s="69">
        <v>46.36363636363637</v>
      </c>
      <c r="G482" s="66"/>
      <c r="H482" s="70"/>
      <c r="I482" s="71"/>
      <c r="J482" s="71"/>
      <c r="K482" s="34" t="s">
        <v>65</v>
      </c>
      <c r="L482" s="78">
        <v>482</v>
      </c>
      <c r="M482" s="78"/>
      <c r="N482" s="73"/>
      <c r="O482" s="80"/>
      <c r="P482" s="80">
        <v>0</v>
      </c>
      <c r="Q482" s="82">
        <v>41725.134733796294</v>
      </c>
      <c r="R482" s="80" t="s">
        <v>1005</v>
      </c>
      <c r="S482" s="80">
        <v>1</v>
      </c>
      <c r="T482" s="80" t="s">
        <v>521</v>
      </c>
      <c r="U482">
        <v>2</v>
      </c>
      <c r="V482" s="79" t="str">
        <f>REPLACE(INDEX(GroupVertices[Group],MATCH(Edges[[#This Row],[Vertex 1]],GroupVertices[Vertex],0)),1,1,"")</f>
        <v>6</v>
      </c>
      <c r="W482" s="79" t="str">
        <f>REPLACE(INDEX(GroupVertices[Group],MATCH(Edges[[#This Row],[Vertex 2]],GroupVertices[Vertex],0)),1,1,"")</f>
        <v>6</v>
      </c>
      <c r="X482" s="48">
        <v>0</v>
      </c>
      <c r="Y482" s="49">
        <v>0</v>
      </c>
      <c r="Z482" s="48">
        <v>0</v>
      </c>
      <c r="AA482" s="49">
        <v>0</v>
      </c>
      <c r="AB482" s="48">
        <v>0</v>
      </c>
      <c r="AC482" s="49">
        <v>0</v>
      </c>
      <c r="AD482" s="48">
        <v>3</v>
      </c>
      <c r="AE482" s="49">
        <v>100</v>
      </c>
      <c r="AF482" s="48">
        <v>3</v>
      </c>
    </row>
    <row r="483" spans="1:32" ht="15">
      <c r="A483" s="65" t="s">
        <v>495</v>
      </c>
      <c r="B483" s="65" t="s">
        <v>476</v>
      </c>
      <c r="C483" s="66" t="s">
        <v>3372</v>
      </c>
      <c r="D483" s="67">
        <v>3</v>
      </c>
      <c r="E483" s="68"/>
      <c r="F483" s="69">
        <v>50</v>
      </c>
      <c r="G483" s="66"/>
      <c r="H483" s="70"/>
      <c r="I483" s="71"/>
      <c r="J483" s="71"/>
      <c r="K483" s="34" t="s">
        <v>65</v>
      </c>
      <c r="L483" s="78">
        <v>483</v>
      </c>
      <c r="M483" s="78"/>
      <c r="N483" s="73"/>
      <c r="O483" s="80"/>
      <c r="P483" s="80">
        <v>1</v>
      </c>
      <c r="Q483" s="82">
        <v>42516.563622685186</v>
      </c>
      <c r="R483" s="80" t="s">
        <v>1006</v>
      </c>
      <c r="S483" s="80">
        <v>1</v>
      </c>
      <c r="T483" s="80" t="s">
        <v>522</v>
      </c>
      <c r="U483">
        <v>1</v>
      </c>
      <c r="V483" s="79" t="str">
        <f>REPLACE(INDEX(GroupVertices[Group],MATCH(Edges[[#This Row],[Vertex 1]],GroupVertices[Vertex],0)),1,1,"")</f>
        <v>9</v>
      </c>
      <c r="W483" s="79" t="str">
        <f>REPLACE(INDEX(GroupVertices[Group],MATCH(Edges[[#This Row],[Vertex 2]],GroupVertices[Vertex],0)),1,1,"")</f>
        <v>9</v>
      </c>
      <c r="X483" s="48">
        <v>0</v>
      </c>
      <c r="Y483" s="49">
        <v>0</v>
      </c>
      <c r="Z483" s="48">
        <v>1</v>
      </c>
      <c r="AA483" s="49">
        <v>3.4482758620689653</v>
      </c>
      <c r="AB483" s="48">
        <v>0</v>
      </c>
      <c r="AC483" s="49">
        <v>0</v>
      </c>
      <c r="AD483" s="48">
        <v>28</v>
      </c>
      <c r="AE483" s="49">
        <v>96.55172413793103</v>
      </c>
      <c r="AF483" s="48">
        <v>29</v>
      </c>
    </row>
    <row r="484" spans="1:32" ht="15">
      <c r="A484" s="65" t="s">
        <v>490</v>
      </c>
      <c r="B484" s="65" t="s">
        <v>488</v>
      </c>
      <c r="C484" s="66" t="s">
        <v>3372</v>
      </c>
      <c r="D484" s="67">
        <v>3</v>
      </c>
      <c r="E484" s="68"/>
      <c r="F484" s="69">
        <v>50</v>
      </c>
      <c r="G484" s="66"/>
      <c r="H484" s="70"/>
      <c r="I484" s="71"/>
      <c r="J484" s="71"/>
      <c r="K484" s="34" t="s">
        <v>65</v>
      </c>
      <c r="L484" s="78">
        <v>484</v>
      </c>
      <c r="M484" s="78"/>
      <c r="N484" s="73"/>
      <c r="O484" s="80"/>
      <c r="P484" s="80">
        <v>0</v>
      </c>
      <c r="Q484" s="82">
        <v>42675.8437037037</v>
      </c>
      <c r="R484" s="80" t="s">
        <v>1007</v>
      </c>
      <c r="S484" s="80">
        <v>1</v>
      </c>
      <c r="T484" s="80" t="s">
        <v>534</v>
      </c>
      <c r="U484">
        <v>1</v>
      </c>
      <c r="V484" s="79" t="str">
        <f>REPLACE(INDEX(GroupVertices[Group],MATCH(Edges[[#This Row],[Vertex 1]],GroupVertices[Vertex],0)),1,1,"")</f>
        <v>3</v>
      </c>
      <c r="W484" s="79" t="str">
        <f>REPLACE(INDEX(GroupVertices[Group],MATCH(Edges[[#This Row],[Vertex 2]],GroupVertices[Vertex],0)),1,1,"")</f>
        <v>3</v>
      </c>
      <c r="X484" s="48">
        <v>1</v>
      </c>
      <c r="Y484" s="49">
        <v>11.11111111111111</v>
      </c>
      <c r="Z484" s="48">
        <v>0</v>
      </c>
      <c r="AA484" s="49">
        <v>0</v>
      </c>
      <c r="AB484" s="48">
        <v>0</v>
      </c>
      <c r="AC484" s="49">
        <v>0</v>
      </c>
      <c r="AD484" s="48">
        <v>8</v>
      </c>
      <c r="AE484" s="49">
        <v>88.88888888888889</v>
      </c>
      <c r="AF484" s="48">
        <v>9</v>
      </c>
    </row>
    <row r="485" spans="1:32" ht="15">
      <c r="A485" s="65" t="s">
        <v>490</v>
      </c>
      <c r="B485" s="65" t="s">
        <v>484</v>
      </c>
      <c r="C485" s="66" t="s">
        <v>3372</v>
      </c>
      <c r="D485" s="67">
        <v>3</v>
      </c>
      <c r="E485" s="68"/>
      <c r="F485" s="69">
        <v>50</v>
      </c>
      <c r="G485" s="66"/>
      <c r="H485" s="70"/>
      <c r="I485" s="71"/>
      <c r="J485" s="71"/>
      <c r="K485" s="34" t="s">
        <v>65</v>
      </c>
      <c r="L485" s="78">
        <v>485</v>
      </c>
      <c r="M485" s="78"/>
      <c r="N485" s="73"/>
      <c r="O485" s="80"/>
      <c r="P485" s="80">
        <v>0</v>
      </c>
      <c r="Q485" s="82">
        <v>42675.84469907408</v>
      </c>
      <c r="R485" s="80" t="s">
        <v>1008</v>
      </c>
      <c r="S485" s="80">
        <v>1</v>
      </c>
      <c r="T485" s="80" t="s">
        <v>530</v>
      </c>
      <c r="U485">
        <v>1</v>
      </c>
      <c r="V485" s="79" t="str">
        <f>REPLACE(INDEX(GroupVertices[Group],MATCH(Edges[[#This Row],[Vertex 1]],GroupVertices[Vertex],0)),1,1,"")</f>
        <v>3</v>
      </c>
      <c r="W485" s="79" t="str">
        <f>REPLACE(INDEX(GroupVertices[Group],MATCH(Edges[[#This Row],[Vertex 2]],GroupVertices[Vertex],0)),1,1,"")</f>
        <v>3</v>
      </c>
      <c r="X485" s="48">
        <v>2</v>
      </c>
      <c r="Y485" s="49">
        <v>40</v>
      </c>
      <c r="Z485" s="48">
        <v>0</v>
      </c>
      <c r="AA485" s="49">
        <v>0</v>
      </c>
      <c r="AB485" s="48">
        <v>0</v>
      </c>
      <c r="AC485" s="49">
        <v>0</v>
      </c>
      <c r="AD485" s="48">
        <v>3</v>
      </c>
      <c r="AE485" s="49">
        <v>60</v>
      </c>
      <c r="AF485" s="48">
        <v>5</v>
      </c>
    </row>
    <row r="486" spans="1:32" ht="15">
      <c r="A486" s="65" t="s">
        <v>502</v>
      </c>
      <c r="B486" s="65" t="s">
        <v>472</v>
      </c>
      <c r="C486" s="66" t="s">
        <v>3372</v>
      </c>
      <c r="D486" s="67">
        <v>3</v>
      </c>
      <c r="E486" s="68"/>
      <c r="F486" s="69">
        <v>50</v>
      </c>
      <c r="G486" s="66"/>
      <c r="H486" s="70"/>
      <c r="I486" s="71"/>
      <c r="J486" s="71"/>
      <c r="K486" s="34" t="s">
        <v>65</v>
      </c>
      <c r="L486" s="78">
        <v>486</v>
      </c>
      <c r="M486" s="78"/>
      <c r="N486" s="73"/>
      <c r="O486" s="80"/>
      <c r="P486" s="80">
        <v>0</v>
      </c>
      <c r="Q486" s="82">
        <v>42320.11405092593</v>
      </c>
      <c r="R486" s="80" t="s">
        <v>1009</v>
      </c>
      <c r="S486" s="80">
        <v>1</v>
      </c>
      <c r="T486" s="80" t="s">
        <v>519</v>
      </c>
      <c r="U486">
        <v>1</v>
      </c>
      <c r="V486" s="79" t="str">
        <f>REPLACE(INDEX(GroupVertices[Group],MATCH(Edges[[#This Row],[Vertex 1]],GroupVertices[Vertex],0)),1,1,"")</f>
        <v>2</v>
      </c>
      <c r="W486" s="79" t="str">
        <f>REPLACE(INDEX(GroupVertices[Group],MATCH(Edges[[#This Row],[Vertex 2]],GroupVertices[Vertex],0)),1,1,"")</f>
        <v>2</v>
      </c>
      <c r="X486" s="48">
        <v>2</v>
      </c>
      <c r="Y486" s="49">
        <v>11.11111111111111</v>
      </c>
      <c r="Z486" s="48">
        <v>1</v>
      </c>
      <c r="AA486" s="49">
        <v>5.555555555555555</v>
      </c>
      <c r="AB486" s="48">
        <v>0</v>
      </c>
      <c r="AC486" s="49">
        <v>0</v>
      </c>
      <c r="AD486" s="48">
        <v>15</v>
      </c>
      <c r="AE486" s="49">
        <v>83.33333333333333</v>
      </c>
      <c r="AF486" s="48">
        <v>18</v>
      </c>
    </row>
    <row r="487" spans="1:32" ht="15">
      <c r="A487" s="65" t="s">
        <v>491</v>
      </c>
      <c r="B487" s="65" t="s">
        <v>472</v>
      </c>
      <c r="C487" s="66" t="s">
        <v>3372</v>
      </c>
      <c r="D487" s="67">
        <v>3</v>
      </c>
      <c r="E487" s="68"/>
      <c r="F487" s="69">
        <v>50</v>
      </c>
      <c r="G487" s="66"/>
      <c r="H487" s="70"/>
      <c r="I487" s="71"/>
      <c r="J487" s="71"/>
      <c r="K487" s="34" t="s">
        <v>65</v>
      </c>
      <c r="L487" s="78">
        <v>487</v>
      </c>
      <c r="M487" s="78"/>
      <c r="N487" s="73"/>
      <c r="O487" s="80"/>
      <c r="P487" s="80">
        <v>0</v>
      </c>
      <c r="Q487" s="82">
        <v>43325.570497685185</v>
      </c>
      <c r="R487" s="80" t="s">
        <v>1010</v>
      </c>
      <c r="S487" s="80">
        <v>1</v>
      </c>
      <c r="T487" s="80" t="s">
        <v>519</v>
      </c>
      <c r="U487">
        <v>1</v>
      </c>
      <c r="V487" s="79" t="str">
        <f>REPLACE(INDEX(GroupVertices[Group],MATCH(Edges[[#This Row],[Vertex 1]],GroupVertices[Vertex],0)),1,1,"")</f>
        <v>2</v>
      </c>
      <c r="W487" s="79" t="str">
        <f>REPLACE(INDEX(GroupVertices[Group],MATCH(Edges[[#This Row],[Vertex 2]],GroupVertices[Vertex],0)),1,1,"")</f>
        <v>2</v>
      </c>
      <c r="X487" s="48">
        <v>1</v>
      </c>
      <c r="Y487" s="49">
        <v>4.761904761904762</v>
      </c>
      <c r="Z487" s="48">
        <v>0</v>
      </c>
      <c r="AA487" s="49">
        <v>0</v>
      </c>
      <c r="AB487" s="48">
        <v>0</v>
      </c>
      <c r="AC487" s="49">
        <v>0</v>
      </c>
      <c r="AD487" s="48">
        <v>20</v>
      </c>
      <c r="AE487" s="49">
        <v>95.23809523809524</v>
      </c>
      <c r="AF487" s="48">
        <v>21</v>
      </c>
    </row>
    <row r="488" spans="1:32" ht="15">
      <c r="A488" s="65" t="s">
        <v>514</v>
      </c>
      <c r="B488" s="65" t="s">
        <v>479</v>
      </c>
      <c r="C488" s="66" t="s">
        <v>3372</v>
      </c>
      <c r="D488" s="67">
        <v>3</v>
      </c>
      <c r="E488" s="68"/>
      <c r="F488" s="69">
        <v>50</v>
      </c>
      <c r="G488" s="66"/>
      <c r="H488" s="70"/>
      <c r="I488" s="71"/>
      <c r="J488" s="71"/>
      <c r="K488" s="34" t="s">
        <v>65</v>
      </c>
      <c r="L488" s="78">
        <v>488</v>
      </c>
      <c r="M488" s="78"/>
      <c r="N488" s="73"/>
      <c r="O488" s="80"/>
      <c r="P488" s="80">
        <v>1</v>
      </c>
      <c r="Q488" s="82">
        <v>42090.56928240741</v>
      </c>
      <c r="R488" s="80" t="s">
        <v>1011</v>
      </c>
      <c r="S488" s="80">
        <v>1</v>
      </c>
      <c r="T488" s="80" t="s">
        <v>525</v>
      </c>
      <c r="U488">
        <v>1</v>
      </c>
      <c r="V488" s="79" t="str">
        <f>REPLACE(INDEX(GroupVertices[Group],MATCH(Edges[[#This Row],[Vertex 1]],GroupVertices[Vertex],0)),1,1,"")</f>
        <v>4</v>
      </c>
      <c r="W488" s="79" t="str">
        <f>REPLACE(INDEX(GroupVertices[Group],MATCH(Edges[[#This Row],[Vertex 2]],GroupVertices[Vertex],0)),1,1,"")</f>
        <v>4</v>
      </c>
      <c r="X488" s="48">
        <v>4</v>
      </c>
      <c r="Y488" s="49">
        <v>5.970149253731344</v>
      </c>
      <c r="Z488" s="48">
        <v>3</v>
      </c>
      <c r="AA488" s="49">
        <v>4.477611940298507</v>
      </c>
      <c r="AB488" s="48">
        <v>0</v>
      </c>
      <c r="AC488" s="49">
        <v>0</v>
      </c>
      <c r="AD488" s="48">
        <v>60</v>
      </c>
      <c r="AE488" s="49">
        <v>89.55223880597015</v>
      </c>
      <c r="AF488" s="48">
        <v>67</v>
      </c>
    </row>
    <row r="489" spans="1:32" ht="15">
      <c r="A489" s="65" t="s">
        <v>515</v>
      </c>
      <c r="B489" s="65" t="s">
        <v>479</v>
      </c>
      <c r="C489" s="66" t="s">
        <v>3372</v>
      </c>
      <c r="D489" s="67">
        <v>3</v>
      </c>
      <c r="E489" s="68"/>
      <c r="F489" s="69">
        <v>50</v>
      </c>
      <c r="G489" s="66"/>
      <c r="H489" s="70"/>
      <c r="I489" s="71"/>
      <c r="J489" s="71"/>
      <c r="K489" s="34" t="s">
        <v>65</v>
      </c>
      <c r="L489" s="78">
        <v>489</v>
      </c>
      <c r="M489" s="78"/>
      <c r="N489" s="73"/>
      <c r="O489" s="80"/>
      <c r="P489" s="80">
        <v>0</v>
      </c>
      <c r="Q489" s="82">
        <v>42094.863125</v>
      </c>
      <c r="R489" s="80" t="s">
        <v>1012</v>
      </c>
      <c r="S489" s="80">
        <v>1</v>
      </c>
      <c r="T489" s="80" t="s">
        <v>525</v>
      </c>
      <c r="U489">
        <v>1</v>
      </c>
      <c r="V489" s="79" t="str">
        <f>REPLACE(INDEX(GroupVertices[Group],MATCH(Edges[[#This Row],[Vertex 1]],GroupVertices[Vertex],0)),1,1,"")</f>
        <v>4</v>
      </c>
      <c r="W489" s="79" t="str">
        <f>REPLACE(INDEX(GroupVertices[Group],MATCH(Edges[[#This Row],[Vertex 2]],GroupVertices[Vertex],0)),1,1,"")</f>
        <v>4</v>
      </c>
      <c r="X489" s="48">
        <v>4</v>
      </c>
      <c r="Y489" s="49">
        <v>4.395604395604396</v>
      </c>
      <c r="Z489" s="48">
        <v>1</v>
      </c>
      <c r="AA489" s="49">
        <v>1.098901098901099</v>
      </c>
      <c r="AB489" s="48">
        <v>0</v>
      </c>
      <c r="AC489" s="49">
        <v>0</v>
      </c>
      <c r="AD489" s="48">
        <v>86</v>
      </c>
      <c r="AE489" s="49">
        <v>94.50549450549451</v>
      </c>
      <c r="AF489" s="48">
        <v>91</v>
      </c>
    </row>
    <row r="490" spans="1:32" ht="15">
      <c r="A490" s="65" t="s">
        <v>516</v>
      </c>
      <c r="B490" s="65" t="s">
        <v>479</v>
      </c>
      <c r="C490" s="66" t="s">
        <v>3372</v>
      </c>
      <c r="D490" s="67">
        <v>3</v>
      </c>
      <c r="E490" s="68"/>
      <c r="F490" s="69">
        <v>50</v>
      </c>
      <c r="G490" s="66"/>
      <c r="H490" s="70"/>
      <c r="I490" s="71"/>
      <c r="J490" s="71"/>
      <c r="K490" s="34" t="s">
        <v>65</v>
      </c>
      <c r="L490" s="78">
        <v>490</v>
      </c>
      <c r="M490" s="78"/>
      <c r="N490" s="73"/>
      <c r="O490" s="80"/>
      <c r="P490" s="80">
        <v>1</v>
      </c>
      <c r="Q490" s="82">
        <v>43252.69534722222</v>
      </c>
      <c r="R490" s="80" t="s">
        <v>1013</v>
      </c>
      <c r="S490" s="80">
        <v>1</v>
      </c>
      <c r="T490" s="80" t="s">
        <v>525</v>
      </c>
      <c r="U490">
        <v>1</v>
      </c>
      <c r="V490" s="79" t="str">
        <f>REPLACE(INDEX(GroupVertices[Group],MATCH(Edges[[#This Row],[Vertex 1]],GroupVertices[Vertex],0)),1,1,"")</f>
        <v>4</v>
      </c>
      <c r="W490" s="79" t="str">
        <f>REPLACE(INDEX(GroupVertices[Group],MATCH(Edges[[#This Row],[Vertex 2]],GroupVertices[Vertex],0)),1,1,"")</f>
        <v>4</v>
      </c>
      <c r="X490" s="48">
        <v>0</v>
      </c>
      <c r="Y490" s="49">
        <v>0</v>
      </c>
      <c r="Z490" s="48">
        <v>0</v>
      </c>
      <c r="AA490" s="49">
        <v>0</v>
      </c>
      <c r="AB490" s="48">
        <v>0</v>
      </c>
      <c r="AC490" s="49">
        <v>0</v>
      </c>
      <c r="AD490" s="48">
        <v>5</v>
      </c>
      <c r="AE490" s="49">
        <v>100</v>
      </c>
      <c r="AF490" s="48">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0"/>
    <dataValidation allowBlank="1" showErrorMessage="1" sqref="N2:N4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0"/>
    <dataValidation allowBlank="1" showInputMessage="1" promptTitle="Edge Color" prompt="To select an optional edge color, right-click and select Select Color on the right-click menu." sqref="C3:C490"/>
    <dataValidation allowBlank="1" showInputMessage="1" promptTitle="Edge Width" prompt="Enter an optional edge width between 1 and 10." errorTitle="Invalid Edge Width" error="The optional edge width must be a whole number between 1 and 10." sqref="D3:D490"/>
    <dataValidation allowBlank="1" showInputMessage="1" promptTitle="Edge Opacity" prompt="Enter an optional edge opacity between 0 (transparent) and 100 (opaque)." errorTitle="Invalid Edge Opacity" error="The optional edge opacity must be a whole number between 0 and 10." sqref="F3:F4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0">
      <formula1>ValidEdgeVisibilities</formula1>
    </dataValidation>
    <dataValidation allowBlank="1" showInputMessage="1" showErrorMessage="1" promptTitle="Vertex 1 Name" prompt="Enter the name of the edge's first vertex." sqref="A3:A490"/>
    <dataValidation allowBlank="1" showInputMessage="1" showErrorMessage="1" promptTitle="Vertex 2 Name" prompt="Enter the name of the edge's second vertex." sqref="B3:B490"/>
    <dataValidation allowBlank="1" showInputMessage="1" showErrorMessage="1" promptTitle="Edge Label" prompt="Enter an optional edge label." errorTitle="Invalid Edge Visibility" error="You have entered an unrecognized edge visibility.  Try selecting from the drop-down list instead." sqref="H3:H4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DF44C-62BF-431F-AF13-3356435AECB7}">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2452</v>
      </c>
      <c r="B2" s="116" t="s">
        <v>2453</v>
      </c>
      <c r="C2" s="52" t="s">
        <v>2454</v>
      </c>
    </row>
    <row r="3" spans="1:3" ht="15">
      <c r="A3" s="115" t="s">
        <v>1703</v>
      </c>
      <c r="B3" s="115" t="s">
        <v>1703</v>
      </c>
      <c r="C3" s="34">
        <v>421</v>
      </c>
    </row>
    <row r="4" spans="1:3" ht="15">
      <c r="A4" s="125" t="s">
        <v>1704</v>
      </c>
      <c r="B4" s="124" t="s">
        <v>1703</v>
      </c>
      <c r="C4" s="34">
        <v>4</v>
      </c>
    </row>
    <row r="5" spans="1:3" ht="15">
      <c r="A5" s="125" t="s">
        <v>1704</v>
      </c>
      <c r="B5" s="124" t="s">
        <v>1704</v>
      </c>
      <c r="C5" s="34">
        <v>16</v>
      </c>
    </row>
    <row r="6" spans="1:3" ht="15">
      <c r="A6" s="125" t="s">
        <v>1705</v>
      </c>
      <c r="B6" s="124" t="s">
        <v>1703</v>
      </c>
      <c r="C6" s="34">
        <v>5</v>
      </c>
    </row>
    <row r="7" spans="1:3" ht="15">
      <c r="A7" s="125" t="s">
        <v>1705</v>
      </c>
      <c r="B7" s="124" t="s">
        <v>1705</v>
      </c>
      <c r="C7" s="34">
        <v>4</v>
      </c>
    </row>
    <row r="8" spans="1:3" ht="15">
      <c r="A8" s="125" t="s">
        <v>1706</v>
      </c>
      <c r="B8" s="124" t="s">
        <v>1703</v>
      </c>
      <c r="C8" s="34">
        <v>1</v>
      </c>
    </row>
    <row r="9" spans="1:3" ht="15">
      <c r="A9" s="125" t="s">
        <v>1706</v>
      </c>
      <c r="B9" s="124" t="s">
        <v>1706</v>
      </c>
      <c r="C9" s="34">
        <v>3</v>
      </c>
    </row>
    <row r="10" spans="1:3" ht="15">
      <c r="A10" s="125" t="s">
        <v>1707</v>
      </c>
      <c r="B10" s="124" t="s">
        <v>1703</v>
      </c>
      <c r="C10" s="34">
        <v>2</v>
      </c>
    </row>
    <row r="11" spans="1:3" ht="15">
      <c r="A11" s="125" t="s">
        <v>1707</v>
      </c>
      <c r="B11" s="124" t="s">
        <v>1707</v>
      </c>
      <c r="C11" s="34">
        <v>4</v>
      </c>
    </row>
    <row r="12" spans="1:3" ht="15">
      <c r="A12" s="125" t="s">
        <v>1708</v>
      </c>
      <c r="B12" s="124" t="s">
        <v>1703</v>
      </c>
      <c r="C12" s="34">
        <v>2</v>
      </c>
    </row>
    <row r="13" spans="1:3" ht="15">
      <c r="A13" s="125" t="s">
        <v>1708</v>
      </c>
      <c r="B13" s="124" t="s">
        <v>1708</v>
      </c>
      <c r="C13" s="34">
        <v>4</v>
      </c>
    </row>
    <row r="14" spans="1:3" ht="15">
      <c r="A14" s="125" t="s">
        <v>1709</v>
      </c>
      <c r="B14" s="124" t="s">
        <v>1703</v>
      </c>
      <c r="C14" s="34">
        <v>1</v>
      </c>
    </row>
    <row r="15" spans="1:3" ht="15">
      <c r="A15" s="125" t="s">
        <v>1709</v>
      </c>
      <c r="B15" s="124" t="s">
        <v>1709</v>
      </c>
      <c r="C15" s="34">
        <v>2</v>
      </c>
    </row>
    <row r="16" spans="1:3" ht="15">
      <c r="A16" s="125" t="s">
        <v>1710</v>
      </c>
      <c r="B16" s="124" t="s">
        <v>1703</v>
      </c>
      <c r="C16" s="34">
        <v>1</v>
      </c>
    </row>
    <row r="17" spans="1:3" ht="15">
      <c r="A17" s="125" t="s">
        <v>1710</v>
      </c>
      <c r="B17" s="124" t="s">
        <v>1710</v>
      </c>
      <c r="C17" s="34">
        <v>4</v>
      </c>
    </row>
    <row r="18" spans="1:3" ht="15">
      <c r="A18" s="125" t="s">
        <v>1711</v>
      </c>
      <c r="B18" s="124" t="s">
        <v>1703</v>
      </c>
      <c r="C18" s="34">
        <v>2</v>
      </c>
    </row>
    <row r="19" spans="1:3" ht="15">
      <c r="A19" s="125" t="s">
        <v>1711</v>
      </c>
      <c r="B19" s="124" t="s">
        <v>1711</v>
      </c>
      <c r="C19" s="34">
        <v>2</v>
      </c>
    </row>
    <row r="20" spans="1:3" ht="15">
      <c r="A20" s="125" t="s">
        <v>1712</v>
      </c>
      <c r="B20" s="124" t="s">
        <v>1703</v>
      </c>
      <c r="C20" s="34">
        <v>1</v>
      </c>
    </row>
    <row r="21" spans="1:3" ht="15">
      <c r="A21" s="125" t="s">
        <v>1712</v>
      </c>
      <c r="B21" s="124" t="s">
        <v>1712</v>
      </c>
      <c r="C21" s="34">
        <v>4</v>
      </c>
    </row>
    <row r="22" spans="1:3" ht="15">
      <c r="A22" s="125" t="s">
        <v>1713</v>
      </c>
      <c r="B22" s="124" t="s">
        <v>1703</v>
      </c>
      <c r="C22" s="34">
        <v>1</v>
      </c>
    </row>
    <row r="23" spans="1:3" ht="15">
      <c r="A23" s="125" t="s">
        <v>1713</v>
      </c>
      <c r="B23" s="124" t="s">
        <v>1713</v>
      </c>
      <c r="C23" s="34">
        <v>1</v>
      </c>
    </row>
    <row r="24" spans="1:3" ht="15">
      <c r="A24" s="125" t="s">
        <v>1714</v>
      </c>
      <c r="B24" s="124" t="s">
        <v>1703</v>
      </c>
      <c r="C24" s="34">
        <v>1</v>
      </c>
    </row>
    <row r="25" spans="1:3" ht="15">
      <c r="A25" s="125" t="s">
        <v>1714</v>
      </c>
      <c r="B25" s="124" t="s">
        <v>1714</v>
      </c>
      <c r="C25" s="34">
        <v>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00946-2335-4CCD-9202-617DEE5828F1}">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2472</v>
      </c>
      <c r="B1" s="13" t="s">
        <v>17</v>
      </c>
    </row>
    <row r="2" spans="1:2" ht="15">
      <c r="A2" s="79" t="s">
        <v>2473</v>
      </c>
      <c r="B2" s="79"/>
    </row>
    <row r="3" spans="1:2" ht="15">
      <c r="A3" s="79" t="s">
        <v>2474</v>
      </c>
      <c r="B3" s="79"/>
    </row>
    <row r="4" spans="1:2" ht="15">
      <c r="A4" s="79" t="s">
        <v>2475</v>
      </c>
      <c r="B4" s="79"/>
    </row>
    <row r="5" spans="1:2" ht="15">
      <c r="A5" s="79" t="s">
        <v>2476</v>
      </c>
      <c r="B5" s="79"/>
    </row>
    <row r="6" spans="1:2" ht="15">
      <c r="A6" s="79" t="s">
        <v>2477</v>
      </c>
      <c r="B6" s="79"/>
    </row>
    <row r="7" spans="1:2" ht="15">
      <c r="A7" s="79" t="s">
        <v>2478</v>
      </c>
      <c r="B7" s="79"/>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6B7D4-58C1-4C16-B73C-24D15FAFBA9F}">
  <dimension ref="A1:V24"/>
  <sheetViews>
    <sheetView workbookViewId="0" topLeftCell="A1"/>
  </sheetViews>
  <sheetFormatPr defaultColWidth="9.140625" defaultRowHeight="15"/>
  <cols>
    <col min="1" max="1" width="38.7109375" style="0" customWidth="1"/>
    <col min="2" max="2" width="20.28125" style="0" bestFit="1" customWidth="1"/>
    <col min="3" max="3" width="28.7109375" style="0" customWidth="1"/>
    <col min="4" max="4" width="11.28125" style="0" bestFit="1" customWidth="1"/>
    <col min="5" max="5" width="28.7109375" style="0" customWidth="1"/>
    <col min="6" max="6" width="11.28125" style="0" bestFit="1" customWidth="1"/>
    <col min="7" max="7" width="28.7109375" style="0" customWidth="1"/>
    <col min="8" max="8" width="11.28125" style="0" bestFit="1" customWidth="1"/>
    <col min="9" max="9" width="28.7109375" style="0" customWidth="1"/>
    <col min="10" max="10" width="11.28125" style="0" bestFit="1" customWidth="1"/>
    <col min="11" max="11" width="28.7109375" style="0" customWidth="1"/>
    <col min="12" max="12" width="11.28125" style="0" bestFit="1" customWidth="1"/>
    <col min="13" max="13" width="28.7109375" style="0" customWidth="1"/>
    <col min="14" max="14" width="11.28125" style="0" bestFit="1" customWidth="1"/>
    <col min="15" max="15" width="28.7109375" style="0" customWidth="1"/>
    <col min="16" max="16" width="11.28125" style="0" bestFit="1" customWidth="1"/>
    <col min="17" max="17" width="28.7109375" style="0" customWidth="1"/>
    <col min="18" max="18" width="11.28125" style="0" bestFit="1" customWidth="1"/>
    <col min="19" max="19" width="28.7109375" style="0" customWidth="1"/>
    <col min="20" max="20" width="11.28125" style="0" bestFit="1" customWidth="1"/>
    <col min="21" max="21" width="29.7109375" style="0" customWidth="1"/>
    <col min="22" max="22" width="12.28125" style="0" bestFit="1" customWidth="1"/>
  </cols>
  <sheetData>
    <row r="1" spans="1:22" ht="15" customHeight="1">
      <c r="A1" s="13" t="s">
        <v>2479</v>
      </c>
      <c r="B1" s="13" t="s">
        <v>2480</v>
      </c>
      <c r="C1" s="13" t="s">
        <v>2481</v>
      </c>
      <c r="D1" s="13" t="s">
        <v>2483</v>
      </c>
      <c r="E1" s="13" t="s">
        <v>2482</v>
      </c>
      <c r="F1" s="13" t="s">
        <v>2485</v>
      </c>
      <c r="G1" s="13" t="s">
        <v>2484</v>
      </c>
      <c r="H1" s="13" t="s">
        <v>2487</v>
      </c>
      <c r="I1" s="13" t="s">
        <v>2486</v>
      </c>
      <c r="J1" s="13" t="s">
        <v>2489</v>
      </c>
      <c r="K1" s="13" t="s">
        <v>2488</v>
      </c>
      <c r="L1" s="13" t="s">
        <v>2491</v>
      </c>
      <c r="M1" s="13" t="s">
        <v>2490</v>
      </c>
      <c r="N1" s="13" t="s">
        <v>2493</v>
      </c>
      <c r="O1" s="13" t="s">
        <v>2492</v>
      </c>
      <c r="P1" s="13" t="s">
        <v>2495</v>
      </c>
      <c r="Q1" s="13" t="s">
        <v>2494</v>
      </c>
      <c r="R1" s="13" t="s">
        <v>2497</v>
      </c>
      <c r="S1" s="13" t="s">
        <v>2496</v>
      </c>
      <c r="T1" s="13" t="s">
        <v>2499</v>
      </c>
      <c r="U1" s="13" t="s">
        <v>2498</v>
      </c>
      <c r="V1" s="13" t="s">
        <v>2500</v>
      </c>
    </row>
    <row r="2" spans="1:22" ht="15">
      <c r="A2" s="111" t="s">
        <v>1731</v>
      </c>
      <c r="B2" s="111">
        <v>547</v>
      </c>
      <c r="C2" s="111" t="s">
        <v>1736</v>
      </c>
      <c r="D2" s="111">
        <v>82</v>
      </c>
      <c r="E2" s="111" t="s">
        <v>1748</v>
      </c>
      <c r="F2" s="111">
        <v>13</v>
      </c>
      <c r="G2" s="111" t="s">
        <v>1750</v>
      </c>
      <c r="H2" s="111">
        <v>2</v>
      </c>
      <c r="I2" s="111" t="s">
        <v>1741</v>
      </c>
      <c r="J2" s="111">
        <v>3</v>
      </c>
      <c r="K2" s="111" t="s">
        <v>1740</v>
      </c>
      <c r="L2" s="111">
        <v>5</v>
      </c>
      <c r="M2" s="111" t="s">
        <v>1815</v>
      </c>
      <c r="N2" s="111">
        <v>3</v>
      </c>
      <c r="O2" s="111" t="s">
        <v>1791</v>
      </c>
      <c r="P2" s="111">
        <v>2</v>
      </c>
      <c r="Q2" s="111" t="s">
        <v>1738</v>
      </c>
      <c r="R2" s="111">
        <v>4</v>
      </c>
      <c r="S2" s="111" t="s">
        <v>1904</v>
      </c>
      <c r="T2" s="111">
        <v>3</v>
      </c>
      <c r="U2" s="111" t="s">
        <v>1985</v>
      </c>
      <c r="V2" s="111">
        <v>2</v>
      </c>
    </row>
    <row r="3" spans="1:22" ht="15">
      <c r="A3" s="111" t="s">
        <v>1732</v>
      </c>
      <c r="B3" s="111">
        <v>431</v>
      </c>
      <c r="C3" s="111" t="s">
        <v>1737</v>
      </c>
      <c r="D3" s="111">
        <v>43</v>
      </c>
      <c r="E3" s="111" t="s">
        <v>1738</v>
      </c>
      <c r="F3" s="111">
        <v>12</v>
      </c>
      <c r="G3" s="111" t="s">
        <v>1770</v>
      </c>
      <c r="H3" s="111">
        <v>2</v>
      </c>
      <c r="I3" s="111" t="s">
        <v>1754</v>
      </c>
      <c r="J3" s="111">
        <v>2</v>
      </c>
      <c r="K3" s="111" t="s">
        <v>1738</v>
      </c>
      <c r="L3" s="111">
        <v>2</v>
      </c>
      <c r="M3" s="111" t="s">
        <v>1966</v>
      </c>
      <c r="N3" s="111">
        <v>2</v>
      </c>
      <c r="O3" s="111"/>
      <c r="P3" s="111"/>
      <c r="Q3" s="111"/>
      <c r="R3" s="111"/>
      <c r="S3" s="111" t="s">
        <v>1736</v>
      </c>
      <c r="T3" s="111">
        <v>3</v>
      </c>
      <c r="U3" s="111" t="s">
        <v>1737</v>
      </c>
      <c r="V3" s="111">
        <v>2</v>
      </c>
    </row>
    <row r="4" spans="1:22" ht="15">
      <c r="A4" s="111" t="s">
        <v>1733</v>
      </c>
      <c r="B4" s="111">
        <v>0</v>
      </c>
      <c r="C4" s="111" t="s">
        <v>1739</v>
      </c>
      <c r="D4" s="111">
        <v>33</v>
      </c>
      <c r="E4" s="111" t="s">
        <v>1747</v>
      </c>
      <c r="F4" s="111">
        <v>9</v>
      </c>
      <c r="G4" s="111" t="s">
        <v>1738</v>
      </c>
      <c r="H4" s="111">
        <v>2</v>
      </c>
      <c r="I4" s="111" t="s">
        <v>2110</v>
      </c>
      <c r="J4" s="111">
        <v>2</v>
      </c>
      <c r="K4" s="111" t="s">
        <v>2132</v>
      </c>
      <c r="L4" s="111">
        <v>2</v>
      </c>
      <c r="M4" s="111" t="s">
        <v>2111</v>
      </c>
      <c r="N4" s="111">
        <v>2</v>
      </c>
      <c r="O4" s="111"/>
      <c r="P4" s="111"/>
      <c r="Q4" s="111"/>
      <c r="R4" s="111"/>
      <c r="S4" s="111" t="s">
        <v>1902</v>
      </c>
      <c r="T4" s="111">
        <v>2</v>
      </c>
      <c r="U4" s="111" t="s">
        <v>1778</v>
      </c>
      <c r="V4" s="111">
        <v>2</v>
      </c>
    </row>
    <row r="5" spans="1:22" ht="15">
      <c r="A5" s="111" t="s">
        <v>1734</v>
      </c>
      <c r="B5" s="111">
        <v>12247</v>
      </c>
      <c r="C5" s="111" t="s">
        <v>1740</v>
      </c>
      <c r="D5" s="111">
        <v>26</v>
      </c>
      <c r="E5" s="111" t="s">
        <v>1737</v>
      </c>
      <c r="F5" s="111">
        <v>9</v>
      </c>
      <c r="G5" s="111"/>
      <c r="H5" s="111"/>
      <c r="I5" s="111" t="s">
        <v>1824</v>
      </c>
      <c r="J5" s="111">
        <v>2</v>
      </c>
      <c r="K5" s="111" t="s">
        <v>1980</v>
      </c>
      <c r="L5" s="111">
        <v>2</v>
      </c>
      <c r="M5" s="111" t="s">
        <v>1914</v>
      </c>
      <c r="N5" s="111">
        <v>2</v>
      </c>
      <c r="O5" s="111"/>
      <c r="P5" s="111"/>
      <c r="Q5" s="111"/>
      <c r="R5" s="111"/>
      <c r="S5" s="111" t="s">
        <v>1982</v>
      </c>
      <c r="T5" s="111">
        <v>2</v>
      </c>
      <c r="U5" s="111" t="s">
        <v>1769</v>
      </c>
      <c r="V5" s="111">
        <v>2</v>
      </c>
    </row>
    <row r="6" spans="1:22" ht="15">
      <c r="A6" s="111" t="s">
        <v>1735</v>
      </c>
      <c r="B6" s="111">
        <v>13225</v>
      </c>
      <c r="C6" s="111" t="s">
        <v>1738</v>
      </c>
      <c r="D6" s="111">
        <v>25</v>
      </c>
      <c r="E6" s="111" t="s">
        <v>1767</v>
      </c>
      <c r="F6" s="111">
        <v>8</v>
      </c>
      <c r="G6" s="111"/>
      <c r="H6" s="111"/>
      <c r="I6" s="111" t="s">
        <v>1758</v>
      </c>
      <c r="J6" s="111">
        <v>2</v>
      </c>
      <c r="K6" s="111" t="s">
        <v>1739</v>
      </c>
      <c r="L6" s="111">
        <v>2</v>
      </c>
      <c r="M6" s="111" t="s">
        <v>1741</v>
      </c>
      <c r="N6" s="111">
        <v>2</v>
      </c>
      <c r="O6" s="111"/>
      <c r="P6" s="111"/>
      <c r="Q6" s="111"/>
      <c r="R6" s="111"/>
      <c r="S6" s="111" t="s">
        <v>1740</v>
      </c>
      <c r="T6" s="111">
        <v>2</v>
      </c>
      <c r="U6" s="111"/>
      <c r="V6" s="111"/>
    </row>
    <row r="7" spans="1:22" ht="15">
      <c r="A7" s="111" t="s">
        <v>1736</v>
      </c>
      <c r="B7" s="111">
        <v>91</v>
      </c>
      <c r="C7" s="111" t="s">
        <v>1742</v>
      </c>
      <c r="D7" s="111">
        <v>17</v>
      </c>
      <c r="E7" s="111" t="s">
        <v>1744</v>
      </c>
      <c r="F7" s="111">
        <v>8</v>
      </c>
      <c r="G7" s="111"/>
      <c r="H7" s="111"/>
      <c r="I7" s="111" t="s">
        <v>2101</v>
      </c>
      <c r="J7" s="111">
        <v>2</v>
      </c>
      <c r="K7" s="111" t="s">
        <v>1751</v>
      </c>
      <c r="L7" s="111">
        <v>2</v>
      </c>
      <c r="M7" s="111"/>
      <c r="N7" s="111"/>
      <c r="O7" s="111"/>
      <c r="P7" s="111"/>
      <c r="Q7" s="111"/>
      <c r="R7" s="111"/>
      <c r="S7" s="111" t="s">
        <v>2137</v>
      </c>
      <c r="T7" s="111">
        <v>2</v>
      </c>
      <c r="U7" s="111"/>
      <c r="V7" s="111"/>
    </row>
    <row r="8" spans="1:22" ht="15">
      <c r="A8" s="111" t="s">
        <v>1737</v>
      </c>
      <c r="B8" s="111">
        <v>58</v>
      </c>
      <c r="C8" s="111" t="s">
        <v>1745</v>
      </c>
      <c r="D8" s="111">
        <v>17</v>
      </c>
      <c r="E8" s="111" t="s">
        <v>1792</v>
      </c>
      <c r="F8" s="111">
        <v>8</v>
      </c>
      <c r="G8" s="111"/>
      <c r="H8" s="111"/>
      <c r="I8" s="111" t="s">
        <v>2104</v>
      </c>
      <c r="J8" s="111">
        <v>2</v>
      </c>
      <c r="K8" s="111" t="s">
        <v>1981</v>
      </c>
      <c r="L8" s="111">
        <v>2</v>
      </c>
      <c r="M8" s="111"/>
      <c r="N8" s="111"/>
      <c r="O8" s="111"/>
      <c r="P8" s="111"/>
      <c r="Q8" s="111"/>
      <c r="R8" s="111"/>
      <c r="S8" s="111" t="s">
        <v>1999</v>
      </c>
      <c r="T8" s="111">
        <v>2</v>
      </c>
      <c r="U8" s="111"/>
      <c r="V8" s="111"/>
    </row>
    <row r="9" spans="1:22" ht="15">
      <c r="A9" s="111" t="s">
        <v>1738</v>
      </c>
      <c r="B9" s="111">
        <v>48</v>
      </c>
      <c r="C9" s="111" t="s">
        <v>1746</v>
      </c>
      <c r="D9" s="111">
        <v>16</v>
      </c>
      <c r="E9" s="111" t="s">
        <v>1768</v>
      </c>
      <c r="F9" s="111">
        <v>4</v>
      </c>
      <c r="G9" s="111"/>
      <c r="H9" s="111"/>
      <c r="I9" s="111" t="s">
        <v>2108</v>
      </c>
      <c r="J9" s="111">
        <v>2</v>
      </c>
      <c r="K9" s="111"/>
      <c r="L9" s="111"/>
      <c r="M9" s="111"/>
      <c r="N9" s="111"/>
      <c r="O9" s="111"/>
      <c r="P9" s="111"/>
      <c r="Q9" s="111"/>
      <c r="R9" s="111"/>
      <c r="S9" s="111" t="s">
        <v>2166</v>
      </c>
      <c r="T9" s="111">
        <v>2</v>
      </c>
      <c r="U9" s="111"/>
      <c r="V9" s="111"/>
    </row>
    <row r="10" spans="1:22" ht="15">
      <c r="A10" s="111" t="s">
        <v>1739</v>
      </c>
      <c r="B10" s="111">
        <v>36</v>
      </c>
      <c r="C10" s="111" t="s">
        <v>1743</v>
      </c>
      <c r="D10" s="111">
        <v>15</v>
      </c>
      <c r="E10" s="111" t="s">
        <v>1743</v>
      </c>
      <c r="F10" s="111">
        <v>4</v>
      </c>
      <c r="G10" s="111"/>
      <c r="H10" s="111"/>
      <c r="I10" s="111"/>
      <c r="J10" s="111"/>
      <c r="K10" s="111"/>
      <c r="L10" s="111"/>
      <c r="M10" s="111"/>
      <c r="N10" s="111"/>
      <c r="O10" s="111"/>
      <c r="P10" s="111"/>
      <c r="Q10" s="111"/>
      <c r="R10" s="111"/>
      <c r="S10" s="111" t="s">
        <v>2151</v>
      </c>
      <c r="T10" s="111">
        <v>2</v>
      </c>
      <c r="U10" s="111"/>
      <c r="V10" s="111"/>
    </row>
    <row r="11" spans="1:22" ht="15">
      <c r="A11" s="111" t="s">
        <v>1740</v>
      </c>
      <c r="B11" s="111">
        <v>35</v>
      </c>
      <c r="C11" s="111" t="s">
        <v>1749</v>
      </c>
      <c r="D11" s="111">
        <v>15</v>
      </c>
      <c r="E11" s="111" t="s">
        <v>1848</v>
      </c>
      <c r="F11" s="111">
        <v>4</v>
      </c>
      <c r="G11" s="111"/>
      <c r="H11" s="111"/>
      <c r="I11" s="111"/>
      <c r="J11" s="111"/>
      <c r="K11" s="111"/>
      <c r="L11" s="111"/>
      <c r="M11" s="111"/>
      <c r="N11" s="111"/>
      <c r="O11" s="111"/>
      <c r="P11" s="111"/>
      <c r="Q11" s="111"/>
      <c r="R11" s="111"/>
      <c r="S11" s="111" t="s">
        <v>2153</v>
      </c>
      <c r="T11" s="111">
        <v>2</v>
      </c>
      <c r="U11" s="111"/>
      <c r="V11" s="111"/>
    </row>
    <row r="14" spans="1:22" ht="15" customHeight="1">
      <c r="A14" s="13" t="s">
        <v>2511</v>
      </c>
      <c r="B14" s="13" t="s">
        <v>2480</v>
      </c>
      <c r="C14" s="13" t="s">
        <v>2522</v>
      </c>
      <c r="D14" s="13" t="s">
        <v>2483</v>
      </c>
      <c r="E14" s="13" t="s">
        <v>2526</v>
      </c>
      <c r="F14" s="13" t="s">
        <v>2485</v>
      </c>
      <c r="G14" s="79" t="s">
        <v>2534</v>
      </c>
      <c r="H14" s="79" t="s">
        <v>2487</v>
      </c>
      <c r="I14" s="13" t="s">
        <v>2535</v>
      </c>
      <c r="J14" s="13" t="s">
        <v>2489</v>
      </c>
      <c r="K14" s="13" t="s">
        <v>2538</v>
      </c>
      <c r="L14" s="13" t="s">
        <v>2491</v>
      </c>
      <c r="M14" s="79" t="s">
        <v>2540</v>
      </c>
      <c r="N14" s="79" t="s">
        <v>2493</v>
      </c>
      <c r="O14" s="79" t="s">
        <v>2541</v>
      </c>
      <c r="P14" s="79" t="s">
        <v>2495</v>
      </c>
      <c r="Q14" s="79" t="s">
        <v>2542</v>
      </c>
      <c r="R14" s="79" t="s">
        <v>2497</v>
      </c>
      <c r="S14" s="13" t="s">
        <v>2543</v>
      </c>
      <c r="T14" s="13" t="s">
        <v>2499</v>
      </c>
      <c r="U14" s="13" t="s">
        <v>2546</v>
      </c>
      <c r="V14" s="13" t="s">
        <v>2500</v>
      </c>
    </row>
    <row r="15" spans="1:22" ht="15">
      <c r="A15" s="111" t="s">
        <v>2512</v>
      </c>
      <c r="B15" s="111">
        <v>7</v>
      </c>
      <c r="C15" s="111" t="s">
        <v>2513</v>
      </c>
      <c r="D15" s="111">
        <v>6</v>
      </c>
      <c r="E15" s="111" t="s">
        <v>2514</v>
      </c>
      <c r="F15" s="111">
        <v>4</v>
      </c>
      <c r="G15" s="111"/>
      <c r="H15" s="111"/>
      <c r="I15" s="111" t="s">
        <v>2536</v>
      </c>
      <c r="J15" s="111">
        <v>2</v>
      </c>
      <c r="K15" s="111" t="s">
        <v>2539</v>
      </c>
      <c r="L15" s="111">
        <v>2</v>
      </c>
      <c r="M15" s="111"/>
      <c r="N15" s="111"/>
      <c r="O15" s="111"/>
      <c r="P15" s="111"/>
      <c r="Q15" s="111"/>
      <c r="R15" s="111"/>
      <c r="S15" s="111" t="s">
        <v>2544</v>
      </c>
      <c r="T15" s="111">
        <v>2</v>
      </c>
      <c r="U15" s="111" t="s">
        <v>2512</v>
      </c>
      <c r="V15" s="111">
        <v>2</v>
      </c>
    </row>
    <row r="16" spans="1:22" ht="15">
      <c r="A16" s="111" t="s">
        <v>2513</v>
      </c>
      <c r="B16" s="111">
        <v>6</v>
      </c>
      <c r="C16" s="111" t="s">
        <v>2512</v>
      </c>
      <c r="D16" s="111">
        <v>5</v>
      </c>
      <c r="E16" s="111" t="s">
        <v>2527</v>
      </c>
      <c r="F16" s="111">
        <v>3</v>
      </c>
      <c r="G16" s="111"/>
      <c r="H16" s="111"/>
      <c r="I16" s="111" t="s">
        <v>2537</v>
      </c>
      <c r="J16" s="111">
        <v>2</v>
      </c>
      <c r="K16" s="111"/>
      <c r="L16" s="111"/>
      <c r="M16" s="111"/>
      <c r="N16" s="111"/>
      <c r="O16" s="111"/>
      <c r="P16" s="111"/>
      <c r="Q16" s="111"/>
      <c r="R16" s="111"/>
      <c r="S16" s="111" t="s">
        <v>2545</v>
      </c>
      <c r="T16" s="111">
        <v>2</v>
      </c>
      <c r="U16" s="111" t="s">
        <v>2547</v>
      </c>
      <c r="V16" s="111">
        <v>2</v>
      </c>
    </row>
    <row r="17" spans="1:22" ht="15">
      <c r="A17" s="111" t="s">
        <v>2514</v>
      </c>
      <c r="B17" s="111">
        <v>5</v>
      </c>
      <c r="C17" s="111" t="s">
        <v>2515</v>
      </c>
      <c r="D17" s="111">
        <v>4</v>
      </c>
      <c r="E17" s="111" t="s">
        <v>2520</v>
      </c>
      <c r="F17" s="111">
        <v>3</v>
      </c>
      <c r="G17" s="111"/>
      <c r="H17" s="111"/>
      <c r="I17" s="111"/>
      <c r="J17" s="111"/>
      <c r="K17" s="111"/>
      <c r="L17" s="111"/>
      <c r="M17" s="111"/>
      <c r="N17" s="111"/>
      <c r="O17" s="111"/>
      <c r="P17" s="111"/>
      <c r="Q17" s="111"/>
      <c r="R17" s="111"/>
      <c r="S17" s="111"/>
      <c r="T17" s="111"/>
      <c r="U17" s="111"/>
      <c r="V17" s="111"/>
    </row>
    <row r="18" spans="1:22" ht="15">
      <c r="A18" s="111" t="s">
        <v>2515</v>
      </c>
      <c r="B18" s="111">
        <v>4</v>
      </c>
      <c r="C18" s="111" t="s">
        <v>2516</v>
      </c>
      <c r="D18" s="111">
        <v>4</v>
      </c>
      <c r="E18" s="111" t="s">
        <v>2528</v>
      </c>
      <c r="F18" s="111">
        <v>2</v>
      </c>
      <c r="G18" s="111"/>
      <c r="H18" s="111"/>
      <c r="I18" s="111"/>
      <c r="J18" s="111"/>
      <c r="K18" s="111"/>
      <c r="L18" s="111"/>
      <c r="M18" s="111"/>
      <c r="N18" s="111"/>
      <c r="O18" s="111"/>
      <c r="P18" s="111"/>
      <c r="Q18" s="111"/>
      <c r="R18" s="111"/>
      <c r="S18" s="111"/>
      <c r="T18" s="111"/>
      <c r="U18" s="111"/>
      <c r="V18" s="111"/>
    </row>
    <row r="19" spans="1:22" ht="15">
      <c r="A19" s="111" t="s">
        <v>2516</v>
      </c>
      <c r="B19" s="111">
        <v>4</v>
      </c>
      <c r="C19" s="111" t="s">
        <v>2517</v>
      </c>
      <c r="D19" s="111">
        <v>4</v>
      </c>
      <c r="E19" s="111" t="s">
        <v>2529</v>
      </c>
      <c r="F19" s="111">
        <v>2</v>
      </c>
      <c r="G19" s="111"/>
      <c r="H19" s="111"/>
      <c r="I19" s="111"/>
      <c r="J19" s="111"/>
      <c r="K19" s="111"/>
      <c r="L19" s="111"/>
      <c r="M19" s="111"/>
      <c r="N19" s="111"/>
      <c r="O19" s="111"/>
      <c r="P19" s="111"/>
      <c r="Q19" s="111"/>
      <c r="R19" s="111"/>
      <c r="S19" s="111"/>
      <c r="T19" s="111"/>
      <c r="U19" s="111"/>
      <c r="V19" s="111"/>
    </row>
    <row r="20" spans="1:22" ht="15">
      <c r="A20" s="111" t="s">
        <v>2517</v>
      </c>
      <c r="B20" s="111">
        <v>4</v>
      </c>
      <c r="C20" s="111" t="s">
        <v>2518</v>
      </c>
      <c r="D20" s="111">
        <v>4</v>
      </c>
      <c r="E20" s="111" t="s">
        <v>2530</v>
      </c>
      <c r="F20" s="111">
        <v>2</v>
      </c>
      <c r="G20" s="111"/>
      <c r="H20" s="111"/>
      <c r="I20" s="111"/>
      <c r="J20" s="111"/>
      <c r="K20" s="111"/>
      <c r="L20" s="111"/>
      <c r="M20" s="111"/>
      <c r="N20" s="111"/>
      <c r="O20" s="111"/>
      <c r="P20" s="111"/>
      <c r="Q20" s="111"/>
      <c r="R20" s="111"/>
      <c r="S20" s="111"/>
      <c r="T20" s="111"/>
      <c r="U20" s="111"/>
      <c r="V20" s="111"/>
    </row>
    <row r="21" spans="1:22" ht="15">
      <c r="A21" s="111" t="s">
        <v>2518</v>
      </c>
      <c r="B21" s="111">
        <v>4</v>
      </c>
      <c r="C21" s="111" t="s">
        <v>2519</v>
      </c>
      <c r="D21" s="111">
        <v>4</v>
      </c>
      <c r="E21" s="111" t="s">
        <v>2531</v>
      </c>
      <c r="F21" s="111">
        <v>2</v>
      </c>
      <c r="G21" s="111"/>
      <c r="H21" s="111"/>
      <c r="I21" s="111"/>
      <c r="J21" s="111"/>
      <c r="K21" s="111"/>
      <c r="L21" s="111"/>
      <c r="M21" s="111"/>
      <c r="N21" s="111"/>
      <c r="O21" s="111"/>
      <c r="P21" s="111"/>
      <c r="Q21" s="111"/>
      <c r="R21" s="111"/>
      <c r="S21" s="111"/>
      <c r="T21" s="111"/>
      <c r="U21" s="111"/>
      <c r="V21" s="111"/>
    </row>
    <row r="22" spans="1:22" ht="15">
      <c r="A22" s="111" t="s">
        <v>2519</v>
      </c>
      <c r="B22" s="111">
        <v>4</v>
      </c>
      <c r="C22" s="111" t="s">
        <v>2523</v>
      </c>
      <c r="D22" s="111">
        <v>3</v>
      </c>
      <c r="E22" s="111" t="s">
        <v>2532</v>
      </c>
      <c r="F22" s="111">
        <v>2</v>
      </c>
      <c r="G22" s="111"/>
      <c r="H22" s="111"/>
      <c r="I22" s="111"/>
      <c r="J22" s="111"/>
      <c r="K22" s="111"/>
      <c r="L22" s="111"/>
      <c r="M22" s="111"/>
      <c r="N22" s="111"/>
      <c r="O22" s="111"/>
      <c r="P22" s="111"/>
      <c r="Q22" s="111"/>
      <c r="R22" s="111"/>
      <c r="S22" s="111"/>
      <c r="T22" s="111"/>
      <c r="U22" s="111"/>
      <c r="V22" s="111"/>
    </row>
    <row r="23" spans="1:22" ht="15">
      <c r="A23" s="111" t="s">
        <v>2520</v>
      </c>
      <c r="B23" s="111">
        <v>3</v>
      </c>
      <c r="C23" s="111" t="s">
        <v>2524</v>
      </c>
      <c r="D23" s="111">
        <v>3</v>
      </c>
      <c r="E23" s="111" t="s">
        <v>2533</v>
      </c>
      <c r="F23" s="111">
        <v>2</v>
      </c>
      <c r="G23" s="111"/>
      <c r="H23" s="111"/>
      <c r="I23" s="111"/>
      <c r="J23" s="111"/>
      <c r="K23" s="111"/>
      <c r="L23" s="111"/>
      <c r="M23" s="111"/>
      <c r="N23" s="111"/>
      <c r="O23" s="111"/>
      <c r="P23" s="111"/>
      <c r="Q23" s="111"/>
      <c r="R23" s="111"/>
      <c r="S23" s="111"/>
      <c r="T23" s="111"/>
      <c r="U23" s="111"/>
      <c r="V23" s="111"/>
    </row>
    <row r="24" spans="1:22" ht="15">
      <c r="A24" s="111" t="s">
        <v>2521</v>
      </c>
      <c r="B24" s="111">
        <v>3</v>
      </c>
      <c r="C24" s="111" t="s">
        <v>2525</v>
      </c>
      <c r="D24" s="111">
        <v>3</v>
      </c>
      <c r="E24" s="111"/>
      <c r="F24" s="111"/>
      <c r="G24" s="111"/>
      <c r="H24" s="111"/>
      <c r="I24" s="111"/>
      <c r="J24" s="111"/>
      <c r="K24" s="111"/>
      <c r="L24" s="111"/>
      <c r="M24" s="111"/>
      <c r="N24" s="111"/>
      <c r="O24" s="111"/>
      <c r="P24" s="111"/>
      <c r="Q24" s="111"/>
      <c r="R24" s="111"/>
      <c r="S24" s="111"/>
      <c r="T24" s="111"/>
      <c r="U24" s="111"/>
      <c r="V24" s="111"/>
    </row>
  </sheetData>
  <printOptions/>
  <pageMargins left="0.7" right="0.7" top="0.75" bottom="0.75" header="0.3" footer="0.3"/>
  <pageSetup orientation="portrait" paperSize="9"/>
  <tableParts>
    <tablePart r:id="rId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55D46-3461-46A1-A25A-2CDB0883F72D}">
  <dimension ref="A25:B294"/>
  <sheetViews>
    <sheetView tabSelected="1" workbookViewId="0" topLeftCell="A1"/>
  </sheetViews>
  <sheetFormatPr defaultColWidth="9.140625" defaultRowHeight="15"/>
  <cols>
    <col min="1" max="1" width="13.140625" style="0" bestFit="1" customWidth="1"/>
    <col min="2" max="2" width="20.140625" style="0" bestFit="1" customWidth="1"/>
  </cols>
  <sheetData>
    <row r="25" spans="1:2" ht="15">
      <c r="A25" s="119" t="s">
        <v>3190</v>
      </c>
      <c r="B25" t="s">
        <v>3189</v>
      </c>
    </row>
    <row r="26" spans="1:2" ht="15">
      <c r="A26" s="120" t="s">
        <v>3192</v>
      </c>
      <c r="B26" s="3">
        <v>279</v>
      </c>
    </row>
    <row r="27" spans="1:2" ht="15">
      <c r="A27" s="121" t="s">
        <v>3193</v>
      </c>
      <c r="B27" s="3">
        <v>252</v>
      </c>
    </row>
    <row r="28" spans="1:2" ht="15">
      <c r="A28" s="122" t="s">
        <v>3194</v>
      </c>
      <c r="B28" s="3">
        <v>151</v>
      </c>
    </row>
    <row r="29" spans="1:2" ht="15">
      <c r="A29" s="122" t="s">
        <v>3195</v>
      </c>
      <c r="B29" s="3">
        <v>48</v>
      </c>
    </row>
    <row r="30" spans="1:2" ht="15">
      <c r="A30" s="122" t="s">
        <v>3196</v>
      </c>
      <c r="B30" s="3">
        <v>20</v>
      </c>
    </row>
    <row r="31" spans="1:2" ht="15">
      <c r="A31" s="122" t="s">
        <v>3197</v>
      </c>
      <c r="B31" s="3">
        <v>4</v>
      </c>
    </row>
    <row r="32" spans="1:2" ht="15">
      <c r="A32" s="122" t="s">
        <v>3198</v>
      </c>
      <c r="B32" s="3">
        <v>6</v>
      </c>
    </row>
    <row r="33" spans="1:2" ht="15">
      <c r="A33" s="122" t="s">
        <v>3199</v>
      </c>
      <c r="B33" s="3">
        <v>16</v>
      </c>
    </row>
    <row r="34" spans="1:2" ht="15">
      <c r="A34" s="122" t="s">
        <v>3200</v>
      </c>
      <c r="B34" s="3">
        <v>4</v>
      </c>
    </row>
    <row r="35" spans="1:2" ht="15">
      <c r="A35" s="122" t="s">
        <v>3201</v>
      </c>
      <c r="B35" s="3">
        <v>1</v>
      </c>
    </row>
    <row r="36" spans="1:2" ht="15">
      <c r="A36" s="122" t="s">
        <v>3202</v>
      </c>
      <c r="B36" s="3">
        <v>1</v>
      </c>
    </row>
    <row r="37" spans="1:2" ht="15">
      <c r="A37" s="122" t="s">
        <v>3203</v>
      </c>
      <c r="B37" s="3">
        <v>1</v>
      </c>
    </row>
    <row r="38" spans="1:2" ht="15">
      <c r="A38" s="121" t="s">
        <v>3204</v>
      </c>
      <c r="B38" s="3">
        <v>18</v>
      </c>
    </row>
    <row r="39" spans="1:2" ht="15">
      <c r="A39" s="122" t="s">
        <v>3205</v>
      </c>
      <c r="B39" s="3">
        <v>1</v>
      </c>
    </row>
    <row r="40" spans="1:2" ht="15">
      <c r="A40" s="122" t="s">
        <v>3206</v>
      </c>
      <c r="B40" s="3">
        <v>1</v>
      </c>
    </row>
    <row r="41" spans="1:2" ht="15">
      <c r="A41" s="122" t="s">
        <v>3207</v>
      </c>
      <c r="B41" s="3">
        <v>1</v>
      </c>
    </row>
    <row r="42" spans="1:2" ht="15">
      <c r="A42" s="122" t="s">
        <v>3208</v>
      </c>
      <c r="B42" s="3">
        <v>2</v>
      </c>
    </row>
    <row r="43" spans="1:2" ht="15">
      <c r="A43" s="122" t="s">
        <v>3209</v>
      </c>
      <c r="B43" s="3">
        <v>2</v>
      </c>
    </row>
    <row r="44" spans="1:2" ht="15">
      <c r="A44" s="122" t="s">
        <v>3210</v>
      </c>
      <c r="B44" s="3">
        <v>1</v>
      </c>
    </row>
    <row r="45" spans="1:2" ht="15">
      <c r="A45" s="122" t="s">
        <v>3211</v>
      </c>
      <c r="B45" s="3">
        <v>1</v>
      </c>
    </row>
    <row r="46" spans="1:2" ht="15">
      <c r="A46" s="122" t="s">
        <v>3212</v>
      </c>
      <c r="B46" s="3">
        <v>1</v>
      </c>
    </row>
    <row r="47" spans="1:2" ht="15">
      <c r="A47" s="122" t="s">
        <v>3213</v>
      </c>
      <c r="B47" s="3">
        <v>3</v>
      </c>
    </row>
    <row r="48" spans="1:2" ht="15">
      <c r="A48" s="122" t="s">
        <v>3214</v>
      </c>
      <c r="B48" s="3">
        <v>1</v>
      </c>
    </row>
    <row r="49" spans="1:2" ht="15">
      <c r="A49" s="122" t="s">
        <v>3215</v>
      </c>
      <c r="B49" s="3">
        <v>3</v>
      </c>
    </row>
    <row r="50" spans="1:2" ht="15">
      <c r="A50" s="122" t="s">
        <v>3216</v>
      </c>
      <c r="B50" s="3">
        <v>1</v>
      </c>
    </row>
    <row r="51" spans="1:2" ht="15">
      <c r="A51" s="121" t="s">
        <v>3217</v>
      </c>
      <c r="B51" s="3">
        <v>9</v>
      </c>
    </row>
    <row r="52" spans="1:2" ht="15">
      <c r="A52" s="122" t="s">
        <v>3218</v>
      </c>
      <c r="B52" s="3">
        <v>1</v>
      </c>
    </row>
    <row r="53" spans="1:2" ht="15">
      <c r="A53" s="122" t="s">
        <v>3219</v>
      </c>
      <c r="B53" s="3">
        <v>1</v>
      </c>
    </row>
    <row r="54" spans="1:2" ht="15">
      <c r="A54" s="122" t="s">
        <v>3220</v>
      </c>
      <c r="B54" s="3">
        <v>1</v>
      </c>
    </row>
    <row r="55" spans="1:2" ht="15">
      <c r="A55" s="122" t="s">
        <v>3221</v>
      </c>
      <c r="B55" s="3">
        <v>1</v>
      </c>
    </row>
    <row r="56" spans="1:2" ht="15">
      <c r="A56" s="122" t="s">
        <v>3222</v>
      </c>
      <c r="B56" s="3">
        <v>1</v>
      </c>
    </row>
    <row r="57" spans="1:2" ht="15">
      <c r="A57" s="122" t="s">
        <v>3223</v>
      </c>
      <c r="B57" s="3">
        <v>1</v>
      </c>
    </row>
    <row r="58" spans="1:2" ht="15">
      <c r="A58" s="122" t="s">
        <v>3224</v>
      </c>
      <c r="B58" s="3">
        <v>2</v>
      </c>
    </row>
    <row r="59" spans="1:2" ht="15">
      <c r="A59" s="122" t="s">
        <v>3225</v>
      </c>
      <c r="B59" s="3">
        <v>1</v>
      </c>
    </row>
    <row r="60" spans="1:2" ht="15">
      <c r="A60" s="120" t="s">
        <v>3226</v>
      </c>
      <c r="B60" s="3">
        <v>74</v>
      </c>
    </row>
    <row r="61" spans="1:2" ht="15">
      <c r="A61" s="121" t="s">
        <v>3227</v>
      </c>
      <c r="B61" s="3">
        <v>5</v>
      </c>
    </row>
    <row r="62" spans="1:2" ht="15">
      <c r="A62" s="122" t="s">
        <v>3228</v>
      </c>
      <c r="B62" s="3">
        <v>1</v>
      </c>
    </row>
    <row r="63" spans="1:2" ht="15">
      <c r="A63" s="122" t="s">
        <v>3229</v>
      </c>
      <c r="B63" s="3">
        <v>1</v>
      </c>
    </row>
    <row r="64" spans="1:2" ht="15">
      <c r="A64" s="122" t="s">
        <v>3230</v>
      </c>
      <c r="B64" s="3">
        <v>1</v>
      </c>
    </row>
    <row r="65" spans="1:2" ht="15">
      <c r="A65" s="122" t="s">
        <v>3231</v>
      </c>
      <c r="B65" s="3">
        <v>2</v>
      </c>
    </row>
    <row r="66" spans="1:2" ht="15">
      <c r="A66" s="121" t="s">
        <v>3232</v>
      </c>
      <c r="B66" s="3">
        <v>6</v>
      </c>
    </row>
    <row r="67" spans="1:2" ht="15">
      <c r="A67" s="122" t="s">
        <v>3233</v>
      </c>
      <c r="B67" s="3">
        <v>1</v>
      </c>
    </row>
    <row r="68" spans="1:2" ht="15">
      <c r="A68" s="122" t="s">
        <v>3234</v>
      </c>
      <c r="B68" s="3">
        <v>1</v>
      </c>
    </row>
    <row r="69" spans="1:2" ht="15">
      <c r="A69" s="122" t="s">
        <v>3235</v>
      </c>
      <c r="B69" s="3">
        <v>3</v>
      </c>
    </row>
    <row r="70" spans="1:2" ht="15">
      <c r="A70" s="122" t="s">
        <v>3236</v>
      </c>
      <c r="B70" s="3">
        <v>1</v>
      </c>
    </row>
    <row r="71" spans="1:2" ht="15">
      <c r="A71" s="121" t="s">
        <v>3237</v>
      </c>
      <c r="B71" s="3">
        <v>12</v>
      </c>
    </row>
    <row r="72" spans="1:2" ht="15">
      <c r="A72" s="122" t="s">
        <v>3238</v>
      </c>
      <c r="B72" s="3">
        <v>1</v>
      </c>
    </row>
    <row r="73" spans="1:2" ht="15">
      <c r="A73" s="122" t="s">
        <v>3239</v>
      </c>
      <c r="B73" s="3">
        <v>2</v>
      </c>
    </row>
    <row r="74" spans="1:2" ht="15">
      <c r="A74" s="122" t="s">
        <v>3240</v>
      </c>
      <c r="B74" s="3">
        <v>3</v>
      </c>
    </row>
    <row r="75" spans="1:2" ht="15">
      <c r="A75" s="122" t="s">
        <v>3241</v>
      </c>
      <c r="B75" s="3">
        <v>1</v>
      </c>
    </row>
    <row r="76" spans="1:2" ht="15">
      <c r="A76" s="122" t="s">
        <v>3242</v>
      </c>
      <c r="B76" s="3">
        <v>1</v>
      </c>
    </row>
    <row r="77" spans="1:2" ht="15">
      <c r="A77" s="122" t="s">
        <v>3243</v>
      </c>
      <c r="B77" s="3">
        <v>3</v>
      </c>
    </row>
    <row r="78" spans="1:2" ht="15">
      <c r="A78" s="122" t="s">
        <v>3244</v>
      </c>
      <c r="B78" s="3">
        <v>1</v>
      </c>
    </row>
    <row r="79" spans="1:2" ht="15">
      <c r="A79" s="121" t="s">
        <v>3245</v>
      </c>
      <c r="B79" s="3">
        <v>17</v>
      </c>
    </row>
    <row r="80" spans="1:2" ht="15">
      <c r="A80" s="122" t="s">
        <v>3246</v>
      </c>
      <c r="B80" s="3">
        <v>3</v>
      </c>
    </row>
    <row r="81" spans="1:2" ht="15">
      <c r="A81" s="122" t="s">
        <v>3247</v>
      </c>
      <c r="B81" s="3">
        <v>1</v>
      </c>
    </row>
    <row r="82" spans="1:2" ht="15">
      <c r="A82" s="122" t="s">
        <v>3248</v>
      </c>
      <c r="B82" s="3">
        <v>1</v>
      </c>
    </row>
    <row r="83" spans="1:2" ht="15">
      <c r="A83" s="122" t="s">
        <v>3249</v>
      </c>
      <c r="B83" s="3">
        <v>1</v>
      </c>
    </row>
    <row r="84" spans="1:2" ht="15">
      <c r="A84" s="122" t="s">
        <v>3250</v>
      </c>
      <c r="B84" s="3">
        <v>1</v>
      </c>
    </row>
    <row r="85" spans="1:2" ht="15">
      <c r="A85" s="122" t="s">
        <v>3251</v>
      </c>
      <c r="B85" s="3">
        <v>3</v>
      </c>
    </row>
    <row r="86" spans="1:2" ht="15">
      <c r="A86" s="122" t="s">
        <v>3252</v>
      </c>
      <c r="B86" s="3">
        <v>2</v>
      </c>
    </row>
    <row r="87" spans="1:2" ht="15">
      <c r="A87" s="122" t="s">
        <v>3253</v>
      </c>
      <c r="B87" s="3">
        <v>2</v>
      </c>
    </row>
    <row r="88" spans="1:2" ht="15">
      <c r="A88" s="122" t="s">
        <v>3254</v>
      </c>
      <c r="B88" s="3">
        <v>2</v>
      </c>
    </row>
    <row r="89" spans="1:2" ht="15">
      <c r="A89" s="122" t="s">
        <v>3255</v>
      </c>
      <c r="B89" s="3">
        <v>1</v>
      </c>
    </row>
    <row r="90" spans="1:2" ht="15">
      <c r="A90" s="121" t="s">
        <v>3256</v>
      </c>
      <c r="B90" s="3">
        <v>6</v>
      </c>
    </row>
    <row r="91" spans="1:2" ht="15">
      <c r="A91" s="122" t="s">
        <v>3257</v>
      </c>
      <c r="B91" s="3">
        <v>1</v>
      </c>
    </row>
    <row r="92" spans="1:2" ht="15">
      <c r="A92" s="122" t="s">
        <v>3258</v>
      </c>
      <c r="B92" s="3">
        <v>1</v>
      </c>
    </row>
    <row r="93" spans="1:2" ht="15">
      <c r="A93" s="122" t="s">
        <v>3259</v>
      </c>
      <c r="B93" s="3">
        <v>1</v>
      </c>
    </row>
    <row r="94" spans="1:2" ht="15">
      <c r="A94" s="122" t="s">
        <v>3260</v>
      </c>
      <c r="B94" s="3">
        <v>2</v>
      </c>
    </row>
    <row r="95" spans="1:2" ht="15">
      <c r="A95" s="122" t="s">
        <v>3261</v>
      </c>
      <c r="B95" s="3">
        <v>1</v>
      </c>
    </row>
    <row r="96" spans="1:2" ht="15">
      <c r="A96" s="121" t="s">
        <v>3262</v>
      </c>
      <c r="B96" s="3">
        <v>8</v>
      </c>
    </row>
    <row r="97" spans="1:2" ht="15">
      <c r="A97" s="122" t="s">
        <v>3263</v>
      </c>
      <c r="B97" s="3">
        <v>2</v>
      </c>
    </row>
    <row r="98" spans="1:2" ht="15">
      <c r="A98" s="122" t="s">
        <v>3264</v>
      </c>
      <c r="B98" s="3">
        <v>1</v>
      </c>
    </row>
    <row r="99" spans="1:2" ht="15">
      <c r="A99" s="122" t="s">
        <v>3265</v>
      </c>
      <c r="B99" s="3">
        <v>1</v>
      </c>
    </row>
    <row r="100" spans="1:2" ht="15">
      <c r="A100" s="122" t="s">
        <v>3266</v>
      </c>
      <c r="B100" s="3">
        <v>2</v>
      </c>
    </row>
    <row r="101" spans="1:2" ht="15">
      <c r="A101" s="122" t="s">
        <v>3267</v>
      </c>
      <c r="B101" s="3">
        <v>1</v>
      </c>
    </row>
    <row r="102" spans="1:2" ht="15">
      <c r="A102" s="122" t="s">
        <v>3268</v>
      </c>
      <c r="B102" s="3">
        <v>1</v>
      </c>
    </row>
    <row r="103" spans="1:2" ht="15">
      <c r="A103" s="121" t="s">
        <v>3269</v>
      </c>
      <c r="B103" s="3">
        <v>4</v>
      </c>
    </row>
    <row r="104" spans="1:2" ht="15">
      <c r="A104" s="122" t="s">
        <v>3270</v>
      </c>
      <c r="B104" s="3">
        <v>1</v>
      </c>
    </row>
    <row r="105" spans="1:2" ht="15">
      <c r="A105" s="122" t="s">
        <v>3271</v>
      </c>
      <c r="B105" s="3">
        <v>1</v>
      </c>
    </row>
    <row r="106" spans="1:2" ht="15">
      <c r="A106" s="122" t="s">
        <v>3272</v>
      </c>
      <c r="B106" s="3">
        <v>1</v>
      </c>
    </row>
    <row r="107" spans="1:2" ht="15">
      <c r="A107" s="122" t="s">
        <v>3273</v>
      </c>
      <c r="B107" s="3">
        <v>1</v>
      </c>
    </row>
    <row r="108" spans="1:2" ht="15">
      <c r="A108" s="121" t="s">
        <v>3274</v>
      </c>
      <c r="B108" s="3">
        <v>6</v>
      </c>
    </row>
    <row r="109" spans="1:2" ht="15">
      <c r="A109" s="122" t="s">
        <v>3275</v>
      </c>
      <c r="B109" s="3">
        <v>3</v>
      </c>
    </row>
    <row r="110" spans="1:2" ht="15">
      <c r="A110" s="122" t="s">
        <v>3276</v>
      </c>
      <c r="B110" s="3">
        <v>1</v>
      </c>
    </row>
    <row r="111" spans="1:2" ht="15">
      <c r="A111" s="122" t="s">
        <v>3277</v>
      </c>
      <c r="B111" s="3">
        <v>1</v>
      </c>
    </row>
    <row r="112" spans="1:2" ht="15">
      <c r="A112" s="122" t="s">
        <v>3278</v>
      </c>
      <c r="B112" s="3">
        <v>1</v>
      </c>
    </row>
    <row r="113" spans="1:2" ht="15">
      <c r="A113" s="121" t="s">
        <v>3193</v>
      </c>
      <c r="B113" s="3">
        <v>6</v>
      </c>
    </row>
    <row r="114" spans="1:2" ht="15">
      <c r="A114" s="122" t="s">
        <v>3279</v>
      </c>
      <c r="B114" s="3">
        <v>1</v>
      </c>
    </row>
    <row r="115" spans="1:2" ht="15">
      <c r="A115" s="122" t="s">
        <v>3280</v>
      </c>
      <c r="B115" s="3">
        <v>1</v>
      </c>
    </row>
    <row r="116" spans="1:2" ht="15">
      <c r="A116" s="122" t="s">
        <v>3198</v>
      </c>
      <c r="B116" s="3">
        <v>1</v>
      </c>
    </row>
    <row r="117" spans="1:2" ht="15">
      <c r="A117" s="122" t="s">
        <v>3199</v>
      </c>
      <c r="B117" s="3">
        <v>1</v>
      </c>
    </row>
    <row r="118" spans="1:2" ht="15">
      <c r="A118" s="122" t="s">
        <v>3202</v>
      </c>
      <c r="B118" s="3">
        <v>1</v>
      </c>
    </row>
    <row r="119" spans="1:2" ht="15">
      <c r="A119" s="122" t="s">
        <v>3281</v>
      </c>
      <c r="B119" s="3">
        <v>1</v>
      </c>
    </row>
    <row r="120" spans="1:2" ht="15">
      <c r="A120" s="121" t="s">
        <v>3204</v>
      </c>
      <c r="B120" s="3">
        <v>1</v>
      </c>
    </row>
    <row r="121" spans="1:2" ht="15">
      <c r="A121" s="122" t="s">
        <v>3206</v>
      </c>
      <c r="B121" s="3">
        <v>1</v>
      </c>
    </row>
    <row r="122" spans="1:2" ht="15">
      <c r="A122" s="121" t="s">
        <v>3217</v>
      </c>
      <c r="B122" s="3">
        <v>3</v>
      </c>
    </row>
    <row r="123" spans="1:2" ht="15">
      <c r="A123" s="122" t="s">
        <v>3282</v>
      </c>
      <c r="B123" s="3">
        <v>1</v>
      </c>
    </row>
    <row r="124" spans="1:2" ht="15">
      <c r="A124" s="122" t="s">
        <v>3218</v>
      </c>
      <c r="B124" s="3">
        <v>1</v>
      </c>
    </row>
    <row r="125" spans="1:2" ht="15">
      <c r="A125" s="122" t="s">
        <v>3283</v>
      </c>
      <c r="B125" s="3">
        <v>1</v>
      </c>
    </row>
    <row r="126" spans="1:2" ht="15">
      <c r="A126" s="120" t="s">
        <v>3284</v>
      </c>
      <c r="B126" s="3">
        <v>28</v>
      </c>
    </row>
    <row r="127" spans="1:2" ht="15">
      <c r="A127" s="121" t="s">
        <v>3227</v>
      </c>
      <c r="B127" s="3">
        <v>1</v>
      </c>
    </row>
    <row r="128" spans="1:2" ht="15">
      <c r="A128" s="122" t="s">
        <v>3285</v>
      </c>
      <c r="B128" s="3">
        <v>1</v>
      </c>
    </row>
    <row r="129" spans="1:2" ht="15">
      <c r="A129" s="121" t="s">
        <v>3232</v>
      </c>
      <c r="B129" s="3">
        <v>2</v>
      </c>
    </row>
    <row r="130" spans="1:2" ht="15">
      <c r="A130" s="122" t="s">
        <v>3286</v>
      </c>
      <c r="B130" s="3">
        <v>1</v>
      </c>
    </row>
    <row r="131" spans="1:2" ht="15">
      <c r="A131" s="122" t="s">
        <v>3287</v>
      </c>
      <c r="B131" s="3">
        <v>1</v>
      </c>
    </row>
    <row r="132" spans="1:2" ht="15">
      <c r="A132" s="121" t="s">
        <v>3237</v>
      </c>
      <c r="B132" s="3">
        <v>8</v>
      </c>
    </row>
    <row r="133" spans="1:2" ht="15">
      <c r="A133" s="122" t="s">
        <v>3288</v>
      </c>
      <c r="B133" s="3">
        <v>1</v>
      </c>
    </row>
    <row r="134" spans="1:2" ht="15">
      <c r="A134" s="122" t="s">
        <v>3241</v>
      </c>
      <c r="B134" s="3">
        <v>1</v>
      </c>
    </row>
    <row r="135" spans="1:2" ht="15">
      <c r="A135" s="122" t="s">
        <v>3289</v>
      </c>
      <c r="B135" s="3">
        <v>1</v>
      </c>
    </row>
    <row r="136" spans="1:2" ht="15">
      <c r="A136" s="122" t="s">
        <v>3290</v>
      </c>
      <c r="B136" s="3">
        <v>4</v>
      </c>
    </row>
    <row r="137" spans="1:2" ht="15">
      <c r="A137" s="122" t="s">
        <v>3291</v>
      </c>
      <c r="B137" s="3">
        <v>1</v>
      </c>
    </row>
    <row r="138" spans="1:2" ht="15">
      <c r="A138" s="121" t="s">
        <v>3256</v>
      </c>
      <c r="B138" s="3">
        <v>1</v>
      </c>
    </row>
    <row r="139" spans="1:2" ht="15">
      <c r="A139" s="122" t="s">
        <v>3292</v>
      </c>
      <c r="B139" s="3">
        <v>1</v>
      </c>
    </row>
    <row r="140" spans="1:2" ht="15">
      <c r="A140" s="121" t="s">
        <v>3262</v>
      </c>
      <c r="B140" s="3">
        <v>5</v>
      </c>
    </row>
    <row r="141" spans="1:2" ht="15">
      <c r="A141" s="122" t="s">
        <v>3293</v>
      </c>
      <c r="B141" s="3">
        <v>1</v>
      </c>
    </row>
    <row r="142" spans="1:2" ht="15">
      <c r="A142" s="122" t="s">
        <v>3294</v>
      </c>
      <c r="B142" s="3">
        <v>1</v>
      </c>
    </row>
    <row r="143" spans="1:2" ht="15">
      <c r="A143" s="122" t="s">
        <v>3295</v>
      </c>
      <c r="B143" s="3">
        <v>2</v>
      </c>
    </row>
    <row r="144" spans="1:2" ht="15">
      <c r="A144" s="122" t="s">
        <v>3296</v>
      </c>
      <c r="B144" s="3">
        <v>1</v>
      </c>
    </row>
    <row r="145" spans="1:2" ht="15">
      <c r="A145" s="121" t="s">
        <v>3269</v>
      </c>
      <c r="B145" s="3">
        <v>2</v>
      </c>
    </row>
    <row r="146" spans="1:2" ht="15">
      <c r="A146" s="122" t="s">
        <v>3297</v>
      </c>
      <c r="B146" s="3">
        <v>1</v>
      </c>
    </row>
    <row r="147" spans="1:2" ht="15">
      <c r="A147" s="122" t="s">
        <v>3298</v>
      </c>
      <c r="B147" s="3">
        <v>1</v>
      </c>
    </row>
    <row r="148" spans="1:2" ht="15">
      <c r="A148" s="121" t="s">
        <v>3299</v>
      </c>
      <c r="B148" s="3">
        <v>2</v>
      </c>
    </row>
    <row r="149" spans="1:2" ht="15">
      <c r="A149" s="122" t="s">
        <v>3300</v>
      </c>
      <c r="B149" s="3">
        <v>1</v>
      </c>
    </row>
    <row r="150" spans="1:2" ht="15">
      <c r="A150" s="122" t="s">
        <v>3301</v>
      </c>
      <c r="B150" s="3">
        <v>1</v>
      </c>
    </row>
    <row r="151" spans="1:2" ht="15">
      <c r="A151" s="121" t="s">
        <v>3193</v>
      </c>
      <c r="B151" s="3">
        <v>2</v>
      </c>
    </row>
    <row r="152" spans="1:2" ht="15">
      <c r="A152" s="122" t="s">
        <v>3302</v>
      </c>
      <c r="B152" s="3">
        <v>1</v>
      </c>
    </row>
    <row r="153" spans="1:2" ht="15">
      <c r="A153" s="122" t="s">
        <v>3303</v>
      </c>
      <c r="B153" s="3">
        <v>1</v>
      </c>
    </row>
    <row r="154" spans="1:2" ht="15">
      <c r="A154" s="121" t="s">
        <v>3204</v>
      </c>
      <c r="B154" s="3">
        <v>4</v>
      </c>
    </row>
    <row r="155" spans="1:2" ht="15">
      <c r="A155" s="122" t="s">
        <v>3213</v>
      </c>
      <c r="B155" s="3">
        <v>1</v>
      </c>
    </row>
    <row r="156" spans="1:2" ht="15">
      <c r="A156" s="122" t="s">
        <v>3304</v>
      </c>
      <c r="B156" s="3">
        <v>1</v>
      </c>
    </row>
    <row r="157" spans="1:2" ht="15">
      <c r="A157" s="122" t="s">
        <v>3305</v>
      </c>
      <c r="B157" s="3">
        <v>1</v>
      </c>
    </row>
    <row r="158" spans="1:2" ht="15">
      <c r="A158" s="122" t="s">
        <v>3306</v>
      </c>
      <c r="B158" s="3">
        <v>1</v>
      </c>
    </row>
    <row r="159" spans="1:2" ht="15">
      <c r="A159" s="121" t="s">
        <v>3217</v>
      </c>
      <c r="B159" s="3">
        <v>1</v>
      </c>
    </row>
    <row r="160" spans="1:2" ht="15">
      <c r="A160" s="122" t="s">
        <v>3307</v>
      </c>
      <c r="B160" s="3">
        <v>1</v>
      </c>
    </row>
    <row r="161" spans="1:2" ht="15">
      <c r="A161" s="120" t="s">
        <v>3308</v>
      </c>
      <c r="B161" s="3">
        <v>27</v>
      </c>
    </row>
    <row r="162" spans="1:2" ht="15">
      <c r="A162" s="121" t="s">
        <v>3232</v>
      </c>
      <c r="B162" s="3">
        <v>2</v>
      </c>
    </row>
    <row r="163" spans="1:2" ht="15">
      <c r="A163" s="122" t="s">
        <v>3309</v>
      </c>
      <c r="B163" s="3">
        <v>1</v>
      </c>
    </row>
    <row r="164" spans="1:2" ht="15">
      <c r="A164" s="122" t="s">
        <v>3310</v>
      </c>
      <c r="B164" s="3">
        <v>1</v>
      </c>
    </row>
    <row r="165" spans="1:2" ht="15">
      <c r="A165" s="121" t="s">
        <v>3237</v>
      </c>
      <c r="B165" s="3">
        <v>4</v>
      </c>
    </row>
    <row r="166" spans="1:2" ht="15">
      <c r="A166" s="122" t="s">
        <v>3311</v>
      </c>
      <c r="B166" s="3">
        <v>1</v>
      </c>
    </row>
    <row r="167" spans="1:2" ht="15">
      <c r="A167" s="122" t="s">
        <v>3312</v>
      </c>
      <c r="B167" s="3">
        <v>1</v>
      </c>
    </row>
    <row r="168" spans="1:2" ht="15">
      <c r="A168" s="122" t="s">
        <v>3290</v>
      </c>
      <c r="B168" s="3">
        <v>1</v>
      </c>
    </row>
    <row r="169" spans="1:2" ht="15">
      <c r="A169" s="122" t="s">
        <v>3313</v>
      </c>
      <c r="B169" s="3">
        <v>1</v>
      </c>
    </row>
    <row r="170" spans="1:2" ht="15">
      <c r="A170" s="121" t="s">
        <v>3245</v>
      </c>
      <c r="B170" s="3">
        <v>1</v>
      </c>
    </row>
    <row r="171" spans="1:2" ht="15">
      <c r="A171" s="122" t="s">
        <v>3314</v>
      </c>
      <c r="B171" s="3">
        <v>1</v>
      </c>
    </row>
    <row r="172" spans="1:2" ht="15">
      <c r="A172" s="121" t="s">
        <v>3256</v>
      </c>
      <c r="B172" s="3">
        <v>1</v>
      </c>
    </row>
    <row r="173" spans="1:2" ht="15">
      <c r="A173" s="122" t="s">
        <v>3315</v>
      </c>
      <c r="B173" s="3">
        <v>1</v>
      </c>
    </row>
    <row r="174" spans="1:2" ht="15">
      <c r="A174" s="121" t="s">
        <v>3262</v>
      </c>
      <c r="B174" s="3">
        <v>3</v>
      </c>
    </row>
    <row r="175" spans="1:2" ht="15">
      <c r="A175" s="122" t="s">
        <v>3316</v>
      </c>
      <c r="B175" s="3">
        <v>1</v>
      </c>
    </row>
    <row r="176" spans="1:2" ht="15">
      <c r="A176" s="122" t="s">
        <v>3317</v>
      </c>
      <c r="B176" s="3">
        <v>2</v>
      </c>
    </row>
    <row r="177" spans="1:2" ht="15">
      <c r="A177" s="121" t="s">
        <v>3299</v>
      </c>
      <c r="B177" s="3">
        <v>1</v>
      </c>
    </row>
    <row r="178" spans="1:2" ht="15">
      <c r="A178" s="122" t="s">
        <v>3318</v>
      </c>
      <c r="B178" s="3">
        <v>1</v>
      </c>
    </row>
    <row r="179" spans="1:2" ht="15">
      <c r="A179" s="121" t="s">
        <v>3274</v>
      </c>
      <c r="B179" s="3">
        <v>4</v>
      </c>
    </row>
    <row r="180" spans="1:2" ht="15">
      <c r="A180" s="122" t="s">
        <v>3319</v>
      </c>
      <c r="B180" s="3">
        <v>1</v>
      </c>
    </row>
    <row r="181" spans="1:2" ht="15">
      <c r="A181" s="122" t="s">
        <v>3275</v>
      </c>
      <c r="B181" s="3">
        <v>1</v>
      </c>
    </row>
    <row r="182" spans="1:2" ht="15">
      <c r="A182" s="122" t="s">
        <v>3277</v>
      </c>
      <c r="B182" s="3">
        <v>1</v>
      </c>
    </row>
    <row r="183" spans="1:2" ht="15">
      <c r="A183" s="122" t="s">
        <v>3320</v>
      </c>
      <c r="B183" s="3">
        <v>1</v>
      </c>
    </row>
    <row r="184" spans="1:2" ht="15">
      <c r="A184" s="121" t="s">
        <v>3193</v>
      </c>
      <c r="B184" s="3">
        <v>1</v>
      </c>
    </row>
    <row r="185" spans="1:2" ht="15">
      <c r="A185" s="122" t="s">
        <v>3321</v>
      </c>
      <c r="B185" s="3">
        <v>1</v>
      </c>
    </row>
    <row r="186" spans="1:2" ht="15">
      <c r="A186" s="121" t="s">
        <v>3204</v>
      </c>
      <c r="B186" s="3">
        <v>9</v>
      </c>
    </row>
    <row r="187" spans="1:2" ht="15">
      <c r="A187" s="122" t="s">
        <v>3209</v>
      </c>
      <c r="B187" s="3">
        <v>1</v>
      </c>
    </row>
    <row r="188" spans="1:2" ht="15">
      <c r="A188" s="122" t="s">
        <v>3211</v>
      </c>
      <c r="B188" s="3">
        <v>2</v>
      </c>
    </row>
    <row r="189" spans="1:2" ht="15">
      <c r="A189" s="122" t="s">
        <v>3212</v>
      </c>
      <c r="B189" s="3">
        <v>1</v>
      </c>
    </row>
    <row r="190" spans="1:2" ht="15">
      <c r="A190" s="122" t="s">
        <v>3322</v>
      </c>
      <c r="B190" s="3">
        <v>3</v>
      </c>
    </row>
    <row r="191" spans="1:2" ht="15">
      <c r="A191" s="122" t="s">
        <v>3323</v>
      </c>
      <c r="B191" s="3">
        <v>1</v>
      </c>
    </row>
    <row r="192" spans="1:2" ht="15">
      <c r="A192" s="122" t="s">
        <v>3324</v>
      </c>
      <c r="B192" s="3">
        <v>1</v>
      </c>
    </row>
    <row r="193" spans="1:2" ht="15">
      <c r="A193" s="121" t="s">
        <v>3217</v>
      </c>
      <c r="B193" s="3">
        <v>1</v>
      </c>
    </row>
    <row r="194" spans="1:2" ht="15">
      <c r="A194" s="122" t="s">
        <v>3282</v>
      </c>
      <c r="B194" s="3">
        <v>1</v>
      </c>
    </row>
    <row r="195" spans="1:2" ht="15">
      <c r="A195" s="120" t="s">
        <v>3325</v>
      </c>
      <c r="B195" s="3">
        <v>34</v>
      </c>
    </row>
    <row r="196" spans="1:2" ht="15">
      <c r="A196" s="121" t="s">
        <v>3227</v>
      </c>
      <c r="B196" s="3">
        <v>5</v>
      </c>
    </row>
    <row r="197" spans="1:2" ht="15">
      <c r="A197" s="122" t="s">
        <v>3326</v>
      </c>
      <c r="B197" s="3">
        <v>1</v>
      </c>
    </row>
    <row r="198" spans="1:2" ht="15">
      <c r="A198" s="122" t="s">
        <v>3327</v>
      </c>
      <c r="B198" s="3">
        <v>4</v>
      </c>
    </row>
    <row r="199" spans="1:2" ht="15">
      <c r="A199" s="121" t="s">
        <v>3232</v>
      </c>
      <c r="B199" s="3">
        <v>2</v>
      </c>
    </row>
    <row r="200" spans="1:2" ht="15">
      <c r="A200" s="122" t="s">
        <v>3328</v>
      </c>
      <c r="B200" s="3">
        <v>2</v>
      </c>
    </row>
    <row r="201" spans="1:2" ht="15">
      <c r="A201" s="121" t="s">
        <v>3237</v>
      </c>
      <c r="B201" s="3">
        <v>2</v>
      </c>
    </row>
    <row r="202" spans="1:2" ht="15">
      <c r="A202" s="122" t="s">
        <v>3329</v>
      </c>
      <c r="B202" s="3">
        <v>1</v>
      </c>
    </row>
    <row r="203" spans="1:2" ht="15">
      <c r="A203" s="122" t="s">
        <v>3244</v>
      </c>
      <c r="B203" s="3">
        <v>1</v>
      </c>
    </row>
    <row r="204" spans="1:2" ht="15">
      <c r="A204" s="121" t="s">
        <v>3256</v>
      </c>
      <c r="B204" s="3">
        <v>4</v>
      </c>
    </row>
    <row r="205" spans="1:2" ht="15">
      <c r="A205" s="122" t="s">
        <v>3330</v>
      </c>
      <c r="B205" s="3">
        <v>1</v>
      </c>
    </row>
    <row r="206" spans="1:2" ht="15">
      <c r="A206" s="122" t="s">
        <v>3331</v>
      </c>
      <c r="B206" s="3">
        <v>2</v>
      </c>
    </row>
    <row r="207" spans="1:2" ht="15">
      <c r="A207" s="122" t="s">
        <v>3261</v>
      </c>
      <c r="B207" s="3">
        <v>1</v>
      </c>
    </row>
    <row r="208" spans="1:2" ht="15">
      <c r="A208" s="121" t="s">
        <v>3262</v>
      </c>
      <c r="B208" s="3">
        <v>2</v>
      </c>
    </row>
    <row r="209" spans="1:2" ht="15">
      <c r="A209" s="122" t="s">
        <v>3317</v>
      </c>
      <c r="B209" s="3">
        <v>1</v>
      </c>
    </row>
    <row r="210" spans="1:2" ht="15">
      <c r="A210" s="122" t="s">
        <v>3332</v>
      </c>
      <c r="B210" s="3">
        <v>1</v>
      </c>
    </row>
    <row r="211" spans="1:2" ht="15">
      <c r="A211" s="121" t="s">
        <v>3269</v>
      </c>
      <c r="B211" s="3">
        <v>1</v>
      </c>
    </row>
    <row r="212" spans="1:2" ht="15">
      <c r="A212" s="122" t="s">
        <v>3273</v>
      </c>
      <c r="B212" s="3">
        <v>1</v>
      </c>
    </row>
    <row r="213" spans="1:2" ht="15">
      <c r="A213" s="121" t="s">
        <v>3299</v>
      </c>
      <c r="B213" s="3">
        <v>8</v>
      </c>
    </row>
    <row r="214" spans="1:2" ht="15">
      <c r="A214" s="122" t="s">
        <v>3333</v>
      </c>
      <c r="B214" s="3">
        <v>1</v>
      </c>
    </row>
    <row r="215" spans="1:2" ht="15">
      <c r="A215" s="122" t="s">
        <v>3334</v>
      </c>
      <c r="B215" s="3">
        <v>1</v>
      </c>
    </row>
    <row r="216" spans="1:2" ht="15">
      <c r="A216" s="122" t="s">
        <v>3335</v>
      </c>
      <c r="B216" s="3">
        <v>2</v>
      </c>
    </row>
    <row r="217" spans="1:2" ht="15">
      <c r="A217" s="122" t="s">
        <v>3336</v>
      </c>
      <c r="B217" s="3">
        <v>1</v>
      </c>
    </row>
    <row r="218" spans="1:2" ht="15">
      <c r="A218" s="122" t="s">
        <v>3337</v>
      </c>
      <c r="B218" s="3">
        <v>1</v>
      </c>
    </row>
    <row r="219" spans="1:2" ht="15">
      <c r="A219" s="122" t="s">
        <v>3338</v>
      </c>
      <c r="B219" s="3">
        <v>2</v>
      </c>
    </row>
    <row r="220" spans="1:2" ht="15">
      <c r="A220" s="121" t="s">
        <v>3274</v>
      </c>
      <c r="B220" s="3">
        <v>3</v>
      </c>
    </row>
    <row r="221" spans="1:2" ht="15">
      <c r="A221" s="122" t="s">
        <v>3275</v>
      </c>
      <c r="B221" s="3">
        <v>1</v>
      </c>
    </row>
    <row r="222" spans="1:2" ht="15">
      <c r="A222" s="122" t="s">
        <v>3339</v>
      </c>
      <c r="B222" s="3">
        <v>1</v>
      </c>
    </row>
    <row r="223" spans="1:2" ht="15">
      <c r="A223" s="122" t="s">
        <v>3277</v>
      </c>
      <c r="B223" s="3">
        <v>1</v>
      </c>
    </row>
    <row r="224" spans="1:2" ht="15">
      <c r="A224" s="121" t="s">
        <v>3193</v>
      </c>
      <c r="B224" s="3">
        <v>2</v>
      </c>
    </row>
    <row r="225" spans="1:2" ht="15">
      <c r="A225" s="122" t="s">
        <v>3340</v>
      </c>
      <c r="B225" s="3">
        <v>1</v>
      </c>
    </row>
    <row r="226" spans="1:2" ht="15">
      <c r="A226" s="122" t="s">
        <v>3341</v>
      </c>
      <c r="B226" s="3">
        <v>1</v>
      </c>
    </row>
    <row r="227" spans="1:2" ht="15">
      <c r="A227" s="121" t="s">
        <v>3204</v>
      </c>
      <c r="B227" s="3">
        <v>5</v>
      </c>
    </row>
    <row r="228" spans="1:2" ht="15">
      <c r="A228" s="122" t="s">
        <v>3205</v>
      </c>
      <c r="B228" s="3">
        <v>5</v>
      </c>
    </row>
    <row r="229" spans="1:2" ht="15">
      <c r="A229" s="120" t="s">
        <v>3342</v>
      </c>
      <c r="B229" s="3">
        <v>21</v>
      </c>
    </row>
    <row r="230" spans="1:2" ht="15">
      <c r="A230" s="121" t="s">
        <v>3227</v>
      </c>
      <c r="B230" s="3">
        <v>5</v>
      </c>
    </row>
    <row r="231" spans="1:2" ht="15">
      <c r="A231" s="122" t="s">
        <v>3343</v>
      </c>
      <c r="B231" s="3">
        <v>1</v>
      </c>
    </row>
    <row r="232" spans="1:2" ht="15">
      <c r="A232" s="122" t="s">
        <v>3344</v>
      </c>
      <c r="B232" s="3">
        <v>3</v>
      </c>
    </row>
    <row r="233" spans="1:2" ht="15">
      <c r="A233" s="122" t="s">
        <v>3345</v>
      </c>
      <c r="B233" s="3">
        <v>1</v>
      </c>
    </row>
    <row r="234" spans="1:2" ht="15">
      <c r="A234" s="121" t="s">
        <v>3232</v>
      </c>
      <c r="B234" s="3">
        <v>1</v>
      </c>
    </row>
    <row r="235" spans="1:2" ht="15">
      <c r="A235" s="122" t="s">
        <v>3346</v>
      </c>
      <c r="B235" s="3">
        <v>1</v>
      </c>
    </row>
    <row r="236" spans="1:2" ht="15">
      <c r="A236" s="121" t="s">
        <v>3237</v>
      </c>
      <c r="B236" s="3">
        <v>3</v>
      </c>
    </row>
    <row r="237" spans="1:2" ht="15">
      <c r="A237" s="122" t="s">
        <v>3347</v>
      </c>
      <c r="B237" s="3">
        <v>2</v>
      </c>
    </row>
    <row r="238" spans="1:2" ht="15">
      <c r="A238" s="122" t="s">
        <v>3348</v>
      </c>
      <c r="B238" s="3">
        <v>1</v>
      </c>
    </row>
    <row r="239" spans="1:2" ht="15">
      <c r="A239" s="121" t="s">
        <v>3245</v>
      </c>
      <c r="B239" s="3">
        <v>1</v>
      </c>
    </row>
    <row r="240" spans="1:2" ht="15">
      <c r="A240" s="122" t="s">
        <v>3349</v>
      </c>
      <c r="B240" s="3">
        <v>1</v>
      </c>
    </row>
    <row r="241" spans="1:2" ht="15">
      <c r="A241" s="121" t="s">
        <v>3256</v>
      </c>
      <c r="B241" s="3">
        <v>2</v>
      </c>
    </row>
    <row r="242" spans="1:2" ht="15">
      <c r="A242" s="122" t="s">
        <v>3350</v>
      </c>
      <c r="B242" s="3">
        <v>1</v>
      </c>
    </row>
    <row r="243" spans="1:2" ht="15">
      <c r="A243" s="122" t="s">
        <v>3351</v>
      </c>
      <c r="B243" s="3">
        <v>1</v>
      </c>
    </row>
    <row r="244" spans="1:2" ht="15">
      <c r="A244" s="121" t="s">
        <v>3262</v>
      </c>
      <c r="B244" s="3">
        <v>1</v>
      </c>
    </row>
    <row r="245" spans="1:2" ht="15">
      <c r="A245" s="122" t="s">
        <v>3352</v>
      </c>
      <c r="B245" s="3">
        <v>1</v>
      </c>
    </row>
    <row r="246" spans="1:2" ht="15">
      <c r="A246" s="121" t="s">
        <v>3193</v>
      </c>
      <c r="B246" s="3">
        <v>7</v>
      </c>
    </row>
    <row r="247" spans="1:2" ht="15">
      <c r="A247" s="122" t="s">
        <v>3302</v>
      </c>
      <c r="B247" s="3">
        <v>1</v>
      </c>
    </row>
    <row r="248" spans="1:2" ht="15">
      <c r="A248" s="122" t="s">
        <v>3353</v>
      </c>
      <c r="B248" s="3">
        <v>1</v>
      </c>
    </row>
    <row r="249" spans="1:2" ht="15">
      <c r="A249" s="122" t="s">
        <v>3354</v>
      </c>
      <c r="B249" s="3">
        <v>1</v>
      </c>
    </row>
    <row r="250" spans="1:2" ht="15">
      <c r="A250" s="122" t="s">
        <v>3355</v>
      </c>
      <c r="B250" s="3">
        <v>1</v>
      </c>
    </row>
    <row r="251" spans="1:2" ht="15">
      <c r="A251" s="122" t="s">
        <v>3356</v>
      </c>
      <c r="B251" s="3">
        <v>1</v>
      </c>
    </row>
    <row r="252" spans="1:2" ht="15">
      <c r="A252" s="122" t="s">
        <v>3196</v>
      </c>
      <c r="B252" s="3">
        <v>1</v>
      </c>
    </row>
    <row r="253" spans="1:2" ht="15">
      <c r="A253" s="122" t="s">
        <v>3200</v>
      </c>
      <c r="B253" s="3">
        <v>1</v>
      </c>
    </row>
    <row r="254" spans="1:2" ht="15">
      <c r="A254" s="121" t="s">
        <v>3204</v>
      </c>
      <c r="B254" s="3">
        <v>1</v>
      </c>
    </row>
    <row r="255" spans="1:2" ht="15">
      <c r="A255" s="122" t="s">
        <v>3357</v>
      </c>
      <c r="B255" s="3">
        <v>1</v>
      </c>
    </row>
    <row r="256" spans="1:2" ht="15">
      <c r="A256" s="120" t="s">
        <v>3358</v>
      </c>
      <c r="B256" s="3">
        <v>16</v>
      </c>
    </row>
    <row r="257" spans="1:2" ht="15">
      <c r="A257" s="121" t="s">
        <v>3232</v>
      </c>
      <c r="B257" s="3">
        <v>1</v>
      </c>
    </row>
    <row r="258" spans="1:2" ht="15">
      <c r="A258" s="122" t="s">
        <v>3235</v>
      </c>
      <c r="B258" s="3">
        <v>1</v>
      </c>
    </row>
    <row r="259" spans="1:2" ht="15">
      <c r="A259" s="121" t="s">
        <v>3237</v>
      </c>
      <c r="B259" s="3">
        <v>4</v>
      </c>
    </row>
    <row r="260" spans="1:2" ht="15">
      <c r="A260" s="122" t="s">
        <v>3288</v>
      </c>
      <c r="B260" s="3">
        <v>3</v>
      </c>
    </row>
    <row r="261" spans="1:2" ht="15">
      <c r="A261" s="122" t="s">
        <v>3359</v>
      </c>
      <c r="B261" s="3">
        <v>1</v>
      </c>
    </row>
    <row r="262" spans="1:2" ht="15">
      <c r="A262" s="121" t="s">
        <v>3245</v>
      </c>
      <c r="B262" s="3">
        <v>3</v>
      </c>
    </row>
    <row r="263" spans="1:2" ht="15">
      <c r="A263" s="122" t="s">
        <v>3249</v>
      </c>
      <c r="B263" s="3">
        <v>2</v>
      </c>
    </row>
    <row r="264" spans="1:2" ht="15">
      <c r="A264" s="122" t="s">
        <v>3251</v>
      </c>
      <c r="B264" s="3">
        <v>1</v>
      </c>
    </row>
    <row r="265" spans="1:2" ht="15">
      <c r="A265" s="121" t="s">
        <v>3256</v>
      </c>
      <c r="B265" s="3">
        <v>2</v>
      </c>
    </row>
    <row r="266" spans="1:2" ht="15">
      <c r="A266" s="122" t="s">
        <v>3360</v>
      </c>
      <c r="B266" s="3">
        <v>1</v>
      </c>
    </row>
    <row r="267" spans="1:2" ht="15">
      <c r="A267" s="122" t="s">
        <v>3259</v>
      </c>
      <c r="B267" s="3">
        <v>1</v>
      </c>
    </row>
    <row r="268" spans="1:2" ht="15">
      <c r="A268" s="121" t="s">
        <v>3262</v>
      </c>
      <c r="B268" s="3">
        <v>2</v>
      </c>
    </row>
    <row r="269" spans="1:2" ht="15">
      <c r="A269" s="122" t="s">
        <v>3361</v>
      </c>
      <c r="B269" s="3">
        <v>1</v>
      </c>
    </row>
    <row r="270" spans="1:2" ht="15">
      <c r="A270" s="122" t="s">
        <v>3362</v>
      </c>
      <c r="B270" s="3">
        <v>1</v>
      </c>
    </row>
    <row r="271" spans="1:2" ht="15">
      <c r="A271" s="121" t="s">
        <v>3299</v>
      </c>
      <c r="B271" s="3">
        <v>4</v>
      </c>
    </row>
    <row r="272" spans="1:2" ht="15">
      <c r="A272" s="122" t="s">
        <v>3363</v>
      </c>
      <c r="B272" s="3">
        <v>2</v>
      </c>
    </row>
    <row r="273" spans="1:2" ht="15">
      <c r="A273" s="122" t="s">
        <v>3334</v>
      </c>
      <c r="B273" s="3">
        <v>1</v>
      </c>
    </row>
    <row r="274" spans="1:2" ht="15">
      <c r="A274" s="122" t="s">
        <v>3364</v>
      </c>
      <c r="B274" s="3">
        <v>1</v>
      </c>
    </row>
    <row r="275" spans="1:2" ht="15">
      <c r="A275" s="120" t="s">
        <v>3365</v>
      </c>
      <c r="B275" s="3">
        <v>7</v>
      </c>
    </row>
    <row r="276" spans="1:2" ht="15">
      <c r="A276" s="121" t="s">
        <v>3227</v>
      </c>
      <c r="B276" s="3">
        <v>1</v>
      </c>
    </row>
    <row r="277" spans="1:2" ht="15">
      <c r="A277" s="122" t="s">
        <v>3366</v>
      </c>
      <c r="B277" s="3">
        <v>1</v>
      </c>
    </row>
    <row r="278" spans="1:2" ht="15">
      <c r="A278" s="121" t="s">
        <v>3232</v>
      </c>
      <c r="B278" s="3">
        <v>1</v>
      </c>
    </row>
    <row r="279" spans="1:2" ht="15">
      <c r="A279" s="122" t="s">
        <v>3367</v>
      </c>
      <c r="B279" s="3">
        <v>1</v>
      </c>
    </row>
    <row r="280" spans="1:2" ht="15">
      <c r="A280" s="121" t="s">
        <v>3237</v>
      </c>
      <c r="B280" s="3">
        <v>2</v>
      </c>
    </row>
    <row r="281" spans="1:2" ht="15">
      <c r="A281" s="122" t="s">
        <v>3368</v>
      </c>
      <c r="B281" s="3">
        <v>1</v>
      </c>
    </row>
    <row r="282" spans="1:2" ht="15">
      <c r="A282" s="122" t="s">
        <v>3289</v>
      </c>
      <c r="B282" s="3">
        <v>1</v>
      </c>
    </row>
    <row r="283" spans="1:2" ht="15">
      <c r="A283" s="121" t="s">
        <v>3256</v>
      </c>
      <c r="B283" s="3">
        <v>1</v>
      </c>
    </row>
    <row r="284" spans="1:2" ht="15">
      <c r="A284" s="122" t="s">
        <v>3315</v>
      </c>
      <c r="B284" s="3">
        <v>1</v>
      </c>
    </row>
    <row r="285" spans="1:2" ht="15">
      <c r="A285" s="121" t="s">
        <v>3274</v>
      </c>
      <c r="B285" s="3">
        <v>1</v>
      </c>
    </row>
    <row r="286" spans="1:2" ht="15">
      <c r="A286" s="122" t="s">
        <v>3369</v>
      </c>
      <c r="B286" s="3">
        <v>1</v>
      </c>
    </row>
    <row r="287" spans="1:2" ht="15">
      <c r="A287" s="121" t="s">
        <v>3204</v>
      </c>
      <c r="B287" s="3">
        <v>1</v>
      </c>
    </row>
    <row r="288" spans="1:2" ht="15">
      <c r="A288" s="122" t="s">
        <v>3322</v>
      </c>
      <c r="B288" s="3">
        <v>1</v>
      </c>
    </row>
    <row r="289" spans="1:2" ht="15">
      <c r="A289" s="120" t="s">
        <v>3370</v>
      </c>
      <c r="B289" s="3">
        <v>2</v>
      </c>
    </row>
    <row r="290" spans="1:2" ht="15">
      <c r="A290" s="121" t="s">
        <v>3232</v>
      </c>
      <c r="B290" s="3">
        <v>1</v>
      </c>
    </row>
    <row r="291" spans="1:2" ht="15">
      <c r="A291" s="122" t="s">
        <v>3371</v>
      </c>
      <c r="B291" s="3">
        <v>1</v>
      </c>
    </row>
    <row r="292" spans="1:2" ht="15">
      <c r="A292" s="121" t="s">
        <v>3237</v>
      </c>
      <c r="B292" s="3">
        <v>1</v>
      </c>
    </row>
    <row r="293" spans="1:2" ht="15">
      <c r="A293" s="122" t="s">
        <v>3240</v>
      </c>
      <c r="B293" s="3">
        <v>1</v>
      </c>
    </row>
    <row r="294" spans="1:2" ht="15">
      <c r="A294" s="120" t="s">
        <v>3191</v>
      </c>
      <c r="B294" s="3">
        <v>488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338"/>
  <sheetViews>
    <sheetView workbookViewId="0" topLeftCell="A1">
      <pane xSplit="1" ySplit="2" topLeftCell="B3" activePane="bottomRight" state="frozen"/>
      <selection pane="topRight" activeCell="B1" sqref="B1"/>
      <selection pane="bottomLeft" activeCell="A3" sqref="A3"/>
      <selection pane="bottomRight" activeCell="A2" sqref="A2:AS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8.28125" style="2" bestFit="1" customWidth="1"/>
    <col min="31" max="31" width="18.57421875" style="3" bestFit="1" customWidth="1"/>
    <col min="32" max="32" width="15.140625" style="3" bestFit="1" customWidth="1"/>
    <col min="33" max="33" width="21.7109375" style="3" bestFit="1" customWidth="1"/>
    <col min="34" max="34" width="27.00390625" style="3" bestFit="1" customWidth="1"/>
    <col min="35" max="35" width="22.57421875" style="0" bestFit="1" customWidth="1"/>
    <col min="36" max="36" width="28.00390625" style="0" bestFit="1" customWidth="1"/>
    <col min="37" max="37" width="28.7109375" style="0" bestFit="1" customWidth="1"/>
    <col min="38" max="38" width="33.140625" style="0" bestFit="1" customWidth="1"/>
    <col min="39" max="39" width="18.140625" style="0" bestFit="1" customWidth="1"/>
    <col min="40" max="40" width="22.28125" style="0" bestFit="1" customWidth="1"/>
    <col min="41" max="41" width="17.00390625" style="0" bestFit="1" customWidth="1"/>
    <col min="42" max="42" width="15.140625" style="0" bestFit="1" customWidth="1"/>
    <col min="43" max="44" width="17.421875" style="0" bestFit="1" customWidth="1"/>
    <col min="45" max="45" width="18.8515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47"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1014</v>
      </c>
      <c r="AE2" s="13" t="s">
        <v>1015</v>
      </c>
      <c r="AF2" s="13" t="s">
        <v>1727</v>
      </c>
      <c r="AG2" s="114" t="s">
        <v>2441</v>
      </c>
      <c r="AH2" s="114" t="s">
        <v>2442</v>
      </c>
      <c r="AI2" s="114" t="s">
        <v>2443</v>
      </c>
      <c r="AJ2" s="114" t="s">
        <v>2444</v>
      </c>
      <c r="AK2" s="114" t="s">
        <v>2445</v>
      </c>
      <c r="AL2" s="114" t="s">
        <v>2446</v>
      </c>
      <c r="AM2" s="114" t="s">
        <v>2447</v>
      </c>
      <c r="AN2" s="114" t="s">
        <v>2448</v>
      </c>
      <c r="AO2" s="114" t="s">
        <v>2450</v>
      </c>
      <c r="AP2" s="114" t="s">
        <v>2556</v>
      </c>
      <c r="AQ2" s="114" t="s">
        <v>2856</v>
      </c>
      <c r="AR2" s="114" t="s">
        <v>2889</v>
      </c>
      <c r="AS2" s="114" t="s">
        <v>3181</v>
      </c>
      <c r="AT2" s="3"/>
      <c r="AU2" s="3"/>
    </row>
    <row r="3" spans="1:47" ht="15" customHeight="1">
      <c r="A3" s="65" t="s">
        <v>182</v>
      </c>
      <c r="B3" s="66"/>
      <c r="C3" s="66"/>
      <c r="D3" s="67">
        <v>50</v>
      </c>
      <c r="E3" s="69"/>
      <c r="F3" s="66"/>
      <c r="G3" s="66"/>
      <c r="H3" s="70" t="s">
        <v>182</v>
      </c>
      <c r="I3" s="71"/>
      <c r="J3" s="71" t="s">
        <v>159</v>
      </c>
      <c r="K3" s="70"/>
      <c r="L3" s="74">
        <v>1</v>
      </c>
      <c r="M3" s="75">
        <v>4905.30908203125</v>
      </c>
      <c r="N3" s="75">
        <v>9457.4794921875</v>
      </c>
      <c r="O3" s="76"/>
      <c r="P3" s="77"/>
      <c r="Q3" s="77"/>
      <c r="R3" s="48"/>
      <c r="S3" s="48">
        <v>0</v>
      </c>
      <c r="T3" s="48">
        <v>1</v>
      </c>
      <c r="U3" s="49">
        <v>0</v>
      </c>
      <c r="V3" s="49">
        <v>0.001443</v>
      </c>
      <c r="W3" s="49">
        <v>0.003169</v>
      </c>
      <c r="X3" s="49">
        <v>0.528578</v>
      </c>
      <c r="Y3" s="49">
        <v>0</v>
      </c>
      <c r="Z3" s="49">
        <v>0</v>
      </c>
      <c r="AA3" s="72">
        <v>3</v>
      </c>
      <c r="AB3" s="72"/>
      <c r="AC3" s="73"/>
      <c r="AD3" s="79" t="s">
        <v>1016</v>
      </c>
      <c r="AE3" s="98" t="s">
        <v>1351</v>
      </c>
      <c r="AF3" s="79" t="str">
        <f>REPLACE(INDEX(GroupVertices[Group],MATCH(Vertices[[#This Row],[Vertex]],GroupVertices[Vertex],0)),1,1,"")</f>
        <v>1</v>
      </c>
      <c r="AG3" s="48">
        <v>1</v>
      </c>
      <c r="AH3" s="49">
        <v>14.285714285714286</v>
      </c>
      <c r="AI3" s="48">
        <v>0</v>
      </c>
      <c r="AJ3" s="49">
        <v>0</v>
      </c>
      <c r="AK3" s="48">
        <v>0</v>
      </c>
      <c r="AL3" s="49">
        <v>0</v>
      </c>
      <c r="AM3" s="48">
        <v>6</v>
      </c>
      <c r="AN3" s="49">
        <v>85.71428571428571</v>
      </c>
      <c r="AO3" s="48">
        <v>7</v>
      </c>
      <c r="AP3" s="118" t="s">
        <v>2557</v>
      </c>
      <c r="AQ3" s="118" t="s">
        <v>2557</v>
      </c>
      <c r="AR3" s="118" t="s">
        <v>2890</v>
      </c>
      <c r="AS3" s="118" t="s">
        <v>2890</v>
      </c>
      <c r="AT3" s="3"/>
      <c r="AU3" s="3"/>
    </row>
    <row r="4" spans="1:50" ht="15">
      <c r="A4" s="65" t="s">
        <v>517</v>
      </c>
      <c r="B4" s="66"/>
      <c r="C4" s="66"/>
      <c r="D4" s="67">
        <v>1000</v>
      </c>
      <c r="E4" s="69"/>
      <c r="F4" s="66"/>
      <c r="G4" s="66"/>
      <c r="H4" s="70" t="s">
        <v>517</v>
      </c>
      <c r="I4" s="71"/>
      <c r="J4" s="71" t="s">
        <v>75</v>
      </c>
      <c r="K4" s="70"/>
      <c r="L4" s="74">
        <v>9999</v>
      </c>
      <c r="M4" s="75">
        <v>4354.54833984375</v>
      </c>
      <c r="N4" s="75">
        <v>5008.02294921875</v>
      </c>
      <c r="O4" s="76"/>
      <c r="P4" s="77"/>
      <c r="Q4" s="77"/>
      <c r="R4" s="84"/>
      <c r="S4" s="48">
        <v>311</v>
      </c>
      <c r="T4" s="48">
        <v>0</v>
      </c>
      <c r="U4" s="49">
        <v>111726.333333</v>
      </c>
      <c r="V4" s="49">
        <v>0.002786</v>
      </c>
      <c r="W4" s="49">
        <v>0.012045</v>
      </c>
      <c r="X4" s="49">
        <v>138.515054</v>
      </c>
      <c r="Y4" s="49">
        <v>6.223420806970231E-05</v>
      </c>
      <c r="Z4" s="49">
        <v>0</v>
      </c>
      <c r="AA4" s="72">
        <v>4</v>
      </c>
      <c r="AB4" s="72"/>
      <c r="AC4" s="73"/>
      <c r="AD4" s="79"/>
      <c r="AE4" s="79"/>
      <c r="AF4" s="79" t="str">
        <f>REPLACE(INDEX(GroupVertices[Group],MATCH(Vertices[[#This Row],[Vertex]],GroupVertices[Vertex],0)),1,1,"")</f>
        <v>1</v>
      </c>
      <c r="AG4" s="48"/>
      <c r="AH4" s="49"/>
      <c r="AI4" s="48"/>
      <c r="AJ4" s="49"/>
      <c r="AK4" s="48"/>
      <c r="AL4" s="49"/>
      <c r="AM4" s="48"/>
      <c r="AN4" s="49"/>
      <c r="AO4" s="48"/>
      <c r="AP4" s="48"/>
      <c r="AQ4" s="48"/>
      <c r="AR4" s="48"/>
      <c r="AS4" s="48"/>
      <c r="AT4" s="2"/>
      <c r="AU4" s="3"/>
      <c r="AV4" s="3"/>
      <c r="AW4" s="3"/>
      <c r="AX4" s="3"/>
    </row>
    <row r="5" spans="1:50" ht="15">
      <c r="A5" s="65" t="s">
        <v>183</v>
      </c>
      <c r="B5" s="66"/>
      <c r="C5" s="66"/>
      <c r="D5" s="67">
        <v>50</v>
      </c>
      <c r="E5" s="69"/>
      <c r="F5" s="66"/>
      <c r="G5" s="66"/>
      <c r="H5" s="70" t="s">
        <v>183</v>
      </c>
      <c r="I5" s="71"/>
      <c r="J5" s="71" t="s">
        <v>159</v>
      </c>
      <c r="K5" s="70"/>
      <c r="L5" s="74">
        <v>1</v>
      </c>
      <c r="M5" s="75">
        <v>3287.642578125</v>
      </c>
      <c r="N5" s="75">
        <v>9033.509765625</v>
      </c>
      <c r="O5" s="76"/>
      <c r="P5" s="77"/>
      <c r="Q5" s="77"/>
      <c r="R5" s="84"/>
      <c r="S5" s="48">
        <v>0</v>
      </c>
      <c r="T5" s="48">
        <v>1</v>
      </c>
      <c r="U5" s="49">
        <v>0</v>
      </c>
      <c r="V5" s="49">
        <v>0.001443</v>
      </c>
      <c r="W5" s="49">
        <v>0.003169</v>
      </c>
      <c r="X5" s="49">
        <v>0.528578</v>
      </c>
      <c r="Y5" s="49">
        <v>0</v>
      </c>
      <c r="Z5" s="49">
        <v>0</v>
      </c>
      <c r="AA5" s="72">
        <v>5</v>
      </c>
      <c r="AB5" s="72"/>
      <c r="AC5" s="73"/>
      <c r="AD5" s="79" t="s">
        <v>1017</v>
      </c>
      <c r="AE5" s="98" t="s">
        <v>1352</v>
      </c>
      <c r="AF5" s="79" t="str">
        <f>REPLACE(INDEX(GroupVertices[Group],MATCH(Vertices[[#This Row],[Vertex]],GroupVertices[Vertex],0)),1,1,"")</f>
        <v>1</v>
      </c>
      <c r="AG5" s="48">
        <v>1</v>
      </c>
      <c r="AH5" s="49">
        <v>100</v>
      </c>
      <c r="AI5" s="48">
        <v>0</v>
      </c>
      <c r="AJ5" s="49">
        <v>0</v>
      </c>
      <c r="AK5" s="48">
        <v>0</v>
      </c>
      <c r="AL5" s="49">
        <v>0</v>
      </c>
      <c r="AM5" s="48">
        <v>0</v>
      </c>
      <c r="AN5" s="49">
        <v>0</v>
      </c>
      <c r="AO5" s="48">
        <v>1</v>
      </c>
      <c r="AP5" s="118" t="s">
        <v>541</v>
      </c>
      <c r="AQ5" s="118" t="s">
        <v>541</v>
      </c>
      <c r="AR5" s="118" t="s">
        <v>2551</v>
      </c>
      <c r="AS5" s="118" t="s">
        <v>2551</v>
      </c>
      <c r="AT5" s="2"/>
      <c r="AU5" s="3"/>
      <c r="AV5" s="3"/>
      <c r="AW5" s="3"/>
      <c r="AX5" s="3"/>
    </row>
    <row r="6" spans="1:50" ht="15">
      <c r="A6" s="65" t="s">
        <v>184</v>
      </c>
      <c r="B6" s="66"/>
      <c r="C6" s="66"/>
      <c r="D6" s="67">
        <v>50</v>
      </c>
      <c r="E6" s="69"/>
      <c r="F6" s="66"/>
      <c r="G6" s="66"/>
      <c r="H6" s="70" t="s">
        <v>184</v>
      </c>
      <c r="I6" s="71"/>
      <c r="J6" s="71" t="s">
        <v>159</v>
      </c>
      <c r="K6" s="70"/>
      <c r="L6" s="74">
        <v>1</v>
      </c>
      <c r="M6" s="75">
        <v>8491.2841796875</v>
      </c>
      <c r="N6" s="75">
        <v>5254.64794921875</v>
      </c>
      <c r="O6" s="76"/>
      <c r="P6" s="77"/>
      <c r="Q6" s="77"/>
      <c r="R6" s="84"/>
      <c r="S6" s="48">
        <v>0</v>
      </c>
      <c r="T6" s="48">
        <v>1</v>
      </c>
      <c r="U6" s="49">
        <v>0</v>
      </c>
      <c r="V6" s="49">
        <v>0.001443</v>
      </c>
      <c r="W6" s="49">
        <v>0.003169</v>
      </c>
      <c r="X6" s="49">
        <v>0.528578</v>
      </c>
      <c r="Y6" s="49">
        <v>0</v>
      </c>
      <c r="Z6" s="49">
        <v>0</v>
      </c>
      <c r="AA6" s="72">
        <v>6</v>
      </c>
      <c r="AB6" s="72"/>
      <c r="AC6" s="73"/>
      <c r="AD6" s="79" t="s">
        <v>1018</v>
      </c>
      <c r="AE6" s="98" t="s">
        <v>1353</v>
      </c>
      <c r="AF6" s="79" t="str">
        <f>REPLACE(INDEX(GroupVertices[Group],MATCH(Vertices[[#This Row],[Vertex]],GroupVertices[Vertex],0)),1,1,"")</f>
        <v>1</v>
      </c>
      <c r="AG6" s="48">
        <v>0</v>
      </c>
      <c r="AH6" s="49">
        <v>0</v>
      </c>
      <c r="AI6" s="48">
        <v>0</v>
      </c>
      <c r="AJ6" s="49">
        <v>0</v>
      </c>
      <c r="AK6" s="48">
        <v>0</v>
      </c>
      <c r="AL6" s="49">
        <v>0</v>
      </c>
      <c r="AM6" s="48">
        <v>9</v>
      </c>
      <c r="AN6" s="49">
        <v>100</v>
      </c>
      <c r="AO6" s="48">
        <v>9</v>
      </c>
      <c r="AP6" s="118" t="s">
        <v>2558</v>
      </c>
      <c r="AQ6" s="118" t="s">
        <v>2558</v>
      </c>
      <c r="AR6" s="118" t="s">
        <v>2891</v>
      </c>
      <c r="AS6" s="118" t="s">
        <v>2891</v>
      </c>
      <c r="AT6" s="2"/>
      <c r="AU6" s="3"/>
      <c r="AV6" s="3"/>
      <c r="AW6" s="3"/>
      <c r="AX6" s="3"/>
    </row>
    <row r="7" spans="1:50" ht="15">
      <c r="A7" s="65" t="s">
        <v>185</v>
      </c>
      <c r="B7" s="66"/>
      <c r="C7" s="66"/>
      <c r="D7" s="67">
        <v>50</v>
      </c>
      <c r="E7" s="69"/>
      <c r="F7" s="66"/>
      <c r="G7" s="66"/>
      <c r="H7" s="70" t="s">
        <v>185</v>
      </c>
      <c r="I7" s="71"/>
      <c r="J7" s="71" t="s">
        <v>159</v>
      </c>
      <c r="K7" s="70"/>
      <c r="L7" s="74">
        <v>1</v>
      </c>
      <c r="M7" s="75">
        <v>7557.9892578125</v>
      </c>
      <c r="N7" s="75">
        <v>6275.513671875</v>
      </c>
      <c r="O7" s="76"/>
      <c r="P7" s="77"/>
      <c r="Q7" s="77"/>
      <c r="R7" s="84"/>
      <c r="S7" s="48">
        <v>0</v>
      </c>
      <c r="T7" s="48">
        <v>1</v>
      </c>
      <c r="U7" s="49">
        <v>0</v>
      </c>
      <c r="V7" s="49">
        <v>0.001443</v>
      </c>
      <c r="W7" s="49">
        <v>0.003169</v>
      </c>
      <c r="X7" s="49">
        <v>0.528578</v>
      </c>
      <c r="Y7" s="49">
        <v>0</v>
      </c>
      <c r="Z7" s="49">
        <v>0</v>
      </c>
      <c r="AA7" s="72">
        <v>7</v>
      </c>
      <c r="AB7" s="72"/>
      <c r="AC7" s="73"/>
      <c r="AD7" s="79" t="s">
        <v>1019</v>
      </c>
      <c r="AE7" s="98" t="s">
        <v>1354</v>
      </c>
      <c r="AF7" s="79" t="str">
        <f>REPLACE(INDEX(GroupVertices[Group],MATCH(Vertices[[#This Row],[Vertex]],GroupVertices[Vertex],0)),1,1,"")</f>
        <v>1</v>
      </c>
      <c r="AG7" s="48">
        <v>0</v>
      </c>
      <c r="AH7" s="49">
        <v>0</v>
      </c>
      <c r="AI7" s="48">
        <v>0</v>
      </c>
      <c r="AJ7" s="49">
        <v>0</v>
      </c>
      <c r="AK7" s="48">
        <v>0</v>
      </c>
      <c r="AL7" s="49">
        <v>0</v>
      </c>
      <c r="AM7" s="48">
        <v>10</v>
      </c>
      <c r="AN7" s="49">
        <v>100</v>
      </c>
      <c r="AO7" s="48">
        <v>10</v>
      </c>
      <c r="AP7" s="118" t="s">
        <v>2559</v>
      </c>
      <c r="AQ7" s="118" t="s">
        <v>2559</v>
      </c>
      <c r="AR7" s="118" t="s">
        <v>2892</v>
      </c>
      <c r="AS7" s="118" t="s">
        <v>2892</v>
      </c>
      <c r="AT7" s="2"/>
      <c r="AU7" s="3"/>
      <c r="AV7" s="3"/>
      <c r="AW7" s="3"/>
      <c r="AX7" s="3"/>
    </row>
    <row r="8" spans="1:50" ht="15">
      <c r="A8" s="65" t="s">
        <v>186</v>
      </c>
      <c r="B8" s="66"/>
      <c r="C8" s="66"/>
      <c r="D8" s="67">
        <v>50</v>
      </c>
      <c r="E8" s="69"/>
      <c r="F8" s="66"/>
      <c r="G8" s="66"/>
      <c r="H8" s="70" t="s">
        <v>186</v>
      </c>
      <c r="I8" s="71"/>
      <c r="J8" s="71" t="s">
        <v>159</v>
      </c>
      <c r="K8" s="70"/>
      <c r="L8" s="74">
        <v>1</v>
      </c>
      <c r="M8" s="75">
        <v>5912.49462890625</v>
      </c>
      <c r="N8" s="75">
        <v>4256.50244140625</v>
      </c>
      <c r="O8" s="76"/>
      <c r="P8" s="77"/>
      <c r="Q8" s="77"/>
      <c r="R8" s="84"/>
      <c r="S8" s="48">
        <v>0</v>
      </c>
      <c r="T8" s="48">
        <v>1</v>
      </c>
      <c r="U8" s="49">
        <v>0</v>
      </c>
      <c r="V8" s="49">
        <v>0.001443</v>
      </c>
      <c r="W8" s="49">
        <v>0.003169</v>
      </c>
      <c r="X8" s="49">
        <v>0.528578</v>
      </c>
      <c r="Y8" s="49">
        <v>0</v>
      </c>
      <c r="Z8" s="49">
        <v>0</v>
      </c>
      <c r="AA8" s="72">
        <v>8</v>
      </c>
      <c r="AB8" s="72"/>
      <c r="AC8" s="73"/>
      <c r="AD8" s="79" t="s">
        <v>1020</v>
      </c>
      <c r="AE8" s="98" t="s">
        <v>1355</v>
      </c>
      <c r="AF8" s="79" t="str">
        <f>REPLACE(INDEX(GroupVertices[Group],MATCH(Vertices[[#This Row],[Vertex]],GroupVertices[Vertex],0)),1,1,"")</f>
        <v>1</v>
      </c>
      <c r="AG8" s="48">
        <v>0</v>
      </c>
      <c r="AH8" s="49">
        <v>0</v>
      </c>
      <c r="AI8" s="48">
        <v>0</v>
      </c>
      <c r="AJ8" s="49">
        <v>0</v>
      </c>
      <c r="AK8" s="48">
        <v>0</v>
      </c>
      <c r="AL8" s="49">
        <v>0</v>
      </c>
      <c r="AM8" s="48">
        <v>13</v>
      </c>
      <c r="AN8" s="49">
        <v>100</v>
      </c>
      <c r="AO8" s="48">
        <v>13</v>
      </c>
      <c r="AP8" s="118" t="s">
        <v>2560</v>
      </c>
      <c r="AQ8" s="118" t="s">
        <v>2560</v>
      </c>
      <c r="AR8" s="118" t="s">
        <v>2893</v>
      </c>
      <c r="AS8" s="118" t="s">
        <v>2893</v>
      </c>
      <c r="AT8" s="2"/>
      <c r="AU8" s="3"/>
      <c r="AV8" s="3"/>
      <c r="AW8" s="3"/>
      <c r="AX8" s="3"/>
    </row>
    <row r="9" spans="1:50" ht="15">
      <c r="A9" s="65" t="s">
        <v>187</v>
      </c>
      <c r="B9" s="66"/>
      <c r="C9" s="66"/>
      <c r="D9" s="67">
        <v>50</v>
      </c>
      <c r="E9" s="69"/>
      <c r="F9" s="66"/>
      <c r="G9" s="66"/>
      <c r="H9" s="70" t="s">
        <v>187</v>
      </c>
      <c r="I9" s="71"/>
      <c r="J9" s="71" t="s">
        <v>159</v>
      </c>
      <c r="K9" s="70"/>
      <c r="L9" s="74">
        <v>1</v>
      </c>
      <c r="M9" s="75">
        <v>2714.210205078125</v>
      </c>
      <c r="N9" s="75">
        <v>5706.23681640625</v>
      </c>
      <c r="O9" s="76"/>
      <c r="P9" s="77"/>
      <c r="Q9" s="77"/>
      <c r="R9" s="84"/>
      <c r="S9" s="48">
        <v>0</v>
      </c>
      <c r="T9" s="48">
        <v>1</v>
      </c>
      <c r="U9" s="49">
        <v>0</v>
      </c>
      <c r="V9" s="49">
        <v>0.001443</v>
      </c>
      <c r="W9" s="49">
        <v>0.003169</v>
      </c>
      <c r="X9" s="49">
        <v>0.528578</v>
      </c>
      <c r="Y9" s="49">
        <v>0</v>
      </c>
      <c r="Z9" s="49">
        <v>0</v>
      </c>
      <c r="AA9" s="72">
        <v>9</v>
      </c>
      <c r="AB9" s="72"/>
      <c r="AC9" s="73"/>
      <c r="AD9" s="79" t="s">
        <v>1021</v>
      </c>
      <c r="AE9" s="98" t="s">
        <v>1356</v>
      </c>
      <c r="AF9" s="79" t="str">
        <f>REPLACE(INDEX(GroupVertices[Group],MATCH(Vertices[[#This Row],[Vertex]],GroupVertices[Vertex],0)),1,1,"")</f>
        <v>1</v>
      </c>
      <c r="AG9" s="48">
        <v>1</v>
      </c>
      <c r="AH9" s="49">
        <v>100</v>
      </c>
      <c r="AI9" s="48">
        <v>0</v>
      </c>
      <c r="AJ9" s="49">
        <v>0</v>
      </c>
      <c r="AK9" s="48">
        <v>0</v>
      </c>
      <c r="AL9" s="49">
        <v>0</v>
      </c>
      <c r="AM9" s="48">
        <v>0</v>
      </c>
      <c r="AN9" s="49">
        <v>0</v>
      </c>
      <c r="AO9" s="48">
        <v>1</v>
      </c>
      <c r="AP9" s="118" t="s">
        <v>541</v>
      </c>
      <c r="AQ9" s="118" t="s">
        <v>541</v>
      </c>
      <c r="AR9" s="118" t="s">
        <v>2551</v>
      </c>
      <c r="AS9" s="118" t="s">
        <v>2551</v>
      </c>
      <c r="AT9" s="2"/>
      <c r="AU9" s="3"/>
      <c r="AV9" s="3"/>
      <c r="AW9" s="3"/>
      <c r="AX9" s="3"/>
    </row>
    <row r="10" spans="1:50" ht="15">
      <c r="A10" s="65" t="s">
        <v>188</v>
      </c>
      <c r="B10" s="66"/>
      <c r="C10" s="66"/>
      <c r="D10" s="67">
        <v>50</v>
      </c>
      <c r="E10" s="69"/>
      <c r="F10" s="66"/>
      <c r="G10" s="66"/>
      <c r="H10" s="70" t="s">
        <v>188</v>
      </c>
      <c r="I10" s="71"/>
      <c r="J10" s="71" t="s">
        <v>159</v>
      </c>
      <c r="K10" s="70"/>
      <c r="L10" s="74">
        <v>1</v>
      </c>
      <c r="M10" s="75">
        <v>2047.4796142578125</v>
      </c>
      <c r="N10" s="75">
        <v>1737.2703857421875</v>
      </c>
      <c r="O10" s="76"/>
      <c r="P10" s="77"/>
      <c r="Q10" s="77"/>
      <c r="R10" s="84"/>
      <c r="S10" s="48">
        <v>0</v>
      </c>
      <c r="T10" s="48">
        <v>1</v>
      </c>
      <c r="U10" s="49">
        <v>0</v>
      </c>
      <c r="V10" s="49">
        <v>0.001443</v>
      </c>
      <c r="W10" s="49">
        <v>0.003169</v>
      </c>
      <c r="X10" s="49">
        <v>0.528578</v>
      </c>
      <c r="Y10" s="49">
        <v>0</v>
      </c>
      <c r="Z10" s="49">
        <v>0</v>
      </c>
      <c r="AA10" s="72">
        <v>10</v>
      </c>
      <c r="AB10" s="72"/>
      <c r="AC10" s="73"/>
      <c r="AD10" s="79" t="s">
        <v>1022</v>
      </c>
      <c r="AE10" s="98" t="s">
        <v>1357</v>
      </c>
      <c r="AF10" s="79" t="str">
        <f>REPLACE(INDEX(GroupVertices[Group],MATCH(Vertices[[#This Row],[Vertex]],GroupVertices[Vertex],0)),1,1,"")</f>
        <v>1</v>
      </c>
      <c r="AG10" s="48">
        <v>1</v>
      </c>
      <c r="AH10" s="49">
        <v>33.333333333333336</v>
      </c>
      <c r="AI10" s="48">
        <v>1</v>
      </c>
      <c r="AJ10" s="49">
        <v>33.333333333333336</v>
      </c>
      <c r="AK10" s="48">
        <v>0</v>
      </c>
      <c r="AL10" s="49">
        <v>0</v>
      </c>
      <c r="AM10" s="48">
        <v>1</v>
      </c>
      <c r="AN10" s="49">
        <v>33.333333333333336</v>
      </c>
      <c r="AO10" s="48">
        <v>3</v>
      </c>
      <c r="AP10" s="118" t="s">
        <v>2561</v>
      </c>
      <c r="AQ10" s="118" t="s">
        <v>2561</v>
      </c>
      <c r="AR10" s="118" t="s">
        <v>2894</v>
      </c>
      <c r="AS10" s="118" t="s">
        <v>2894</v>
      </c>
      <c r="AT10" s="2"/>
      <c r="AU10" s="3"/>
      <c r="AV10" s="3"/>
      <c r="AW10" s="3"/>
      <c r="AX10" s="3"/>
    </row>
    <row r="11" spans="1:50" ht="15">
      <c r="A11" s="65" t="s">
        <v>189</v>
      </c>
      <c r="B11" s="66"/>
      <c r="C11" s="66"/>
      <c r="D11" s="67">
        <v>50</v>
      </c>
      <c r="E11" s="69"/>
      <c r="F11" s="66"/>
      <c r="G11" s="66"/>
      <c r="H11" s="70" t="s">
        <v>189</v>
      </c>
      <c r="I11" s="71"/>
      <c r="J11" s="71" t="s">
        <v>159</v>
      </c>
      <c r="K11" s="70"/>
      <c r="L11" s="74">
        <v>1</v>
      </c>
      <c r="M11" s="75">
        <v>7412.796875</v>
      </c>
      <c r="N11" s="75">
        <v>7913.2861328125</v>
      </c>
      <c r="O11" s="76"/>
      <c r="P11" s="77"/>
      <c r="Q11" s="77"/>
      <c r="R11" s="84"/>
      <c r="S11" s="48">
        <v>0</v>
      </c>
      <c r="T11" s="48">
        <v>1</v>
      </c>
      <c r="U11" s="49">
        <v>0</v>
      </c>
      <c r="V11" s="49">
        <v>0.001443</v>
      </c>
      <c r="W11" s="49">
        <v>0.003169</v>
      </c>
      <c r="X11" s="49">
        <v>0.528578</v>
      </c>
      <c r="Y11" s="49">
        <v>0</v>
      </c>
      <c r="Z11" s="49">
        <v>0</v>
      </c>
      <c r="AA11" s="72">
        <v>11</v>
      </c>
      <c r="AB11" s="72"/>
      <c r="AC11" s="73"/>
      <c r="AD11" s="79" t="s">
        <v>1023</v>
      </c>
      <c r="AE11" s="98" t="s">
        <v>1358</v>
      </c>
      <c r="AF11" s="79" t="str">
        <f>REPLACE(INDEX(GroupVertices[Group],MATCH(Vertices[[#This Row],[Vertex]],GroupVertices[Vertex],0)),1,1,"")</f>
        <v>1</v>
      </c>
      <c r="AG11" s="48">
        <v>0</v>
      </c>
      <c r="AH11" s="49">
        <v>0</v>
      </c>
      <c r="AI11" s="48">
        <v>0</v>
      </c>
      <c r="AJ11" s="49">
        <v>0</v>
      </c>
      <c r="AK11" s="48">
        <v>0</v>
      </c>
      <c r="AL11" s="49">
        <v>0</v>
      </c>
      <c r="AM11" s="48">
        <v>5</v>
      </c>
      <c r="AN11" s="49">
        <v>100</v>
      </c>
      <c r="AO11" s="48">
        <v>5</v>
      </c>
      <c r="AP11" s="118" t="s">
        <v>2562</v>
      </c>
      <c r="AQ11" s="118" t="s">
        <v>2562</v>
      </c>
      <c r="AR11" s="118" t="s">
        <v>2551</v>
      </c>
      <c r="AS11" s="118" t="s">
        <v>2551</v>
      </c>
      <c r="AT11" s="2"/>
      <c r="AU11" s="3"/>
      <c r="AV11" s="3"/>
      <c r="AW11" s="3"/>
      <c r="AX11" s="3"/>
    </row>
    <row r="12" spans="1:50" ht="15">
      <c r="A12" s="65" t="s">
        <v>190</v>
      </c>
      <c r="B12" s="66"/>
      <c r="C12" s="66"/>
      <c r="D12" s="67">
        <v>50</v>
      </c>
      <c r="E12" s="69"/>
      <c r="F12" s="66"/>
      <c r="G12" s="66"/>
      <c r="H12" s="70" t="s">
        <v>190</v>
      </c>
      <c r="I12" s="71"/>
      <c r="J12" s="71" t="s">
        <v>159</v>
      </c>
      <c r="K12" s="70"/>
      <c r="L12" s="74">
        <v>1</v>
      </c>
      <c r="M12" s="75">
        <v>2618.289794921875</v>
      </c>
      <c r="N12" s="75">
        <v>6691.40234375</v>
      </c>
      <c r="O12" s="76"/>
      <c r="P12" s="77"/>
      <c r="Q12" s="77"/>
      <c r="R12" s="84"/>
      <c r="S12" s="48">
        <v>0</v>
      </c>
      <c r="T12" s="48">
        <v>1</v>
      </c>
      <c r="U12" s="49">
        <v>0</v>
      </c>
      <c r="V12" s="49">
        <v>0.001443</v>
      </c>
      <c r="W12" s="49">
        <v>0.003169</v>
      </c>
      <c r="X12" s="49">
        <v>0.528578</v>
      </c>
      <c r="Y12" s="49">
        <v>0</v>
      </c>
      <c r="Z12" s="49">
        <v>0</v>
      </c>
      <c r="AA12" s="72">
        <v>12</v>
      </c>
      <c r="AB12" s="72"/>
      <c r="AC12" s="73"/>
      <c r="AD12" s="79" t="s">
        <v>1024</v>
      </c>
      <c r="AE12" s="98" t="s">
        <v>1359</v>
      </c>
      <c r="AF12" s="79" t="str">
        <f>REPLACE(INDEX(GroupVertices[Group],MATCH(Vertices[[#This Row],[Vertex]],GroupVertices[Vertex],0)),1,1,"")</f>
        <v>1</v>
      </c>
      <c r="AG12" s="48">
        <v>0</v>
      </c>
      <c r="AH12" s="49">
        <v>0</v>
      </c>
      <c r="AI12" s="48">
        <v>4</v>
      </c>
      <c r="AJ12" s="49">
        <v>6.779661016949152</v>
      </c>
      <c r="AK12" s="48">
        <v>0</v>
      </c>
      <c r="AL12" s="49">
        <v>0</v>
      </c>
      <c r="AM12" s="48">
        <v>55</v>
      </c>
      <c r="AN12" s="49">
        <v>93.22033898305085</v>
      </c>
      <c r="AO12" s="48">
        <v>59</v>
      </c>
      <c r="AP12" s="118" t="s">
        <v>2563</v>
      </c>
      <c r="AQ12" s="118" t="s">
        <v>2563</v>
      </c>
      <c r="AR12" s="118" t="s">
        <v>2895</v>
      </c>
      <c r="AS12" s="118" t="s">
        <v>2895</v>
      </c>
      <c r="AT12" s="2"/>
      <c r="AU12" s="3"/>
      <c r="AV12" s="3"/>
      <c r="AW12" s="3"/>
      <c r="AX12" s="3"/>
    </row>
    <row r="13" spans="1:50" ht="15">
      <c r="A13" s="65" t="s">
        <v>191</v>
      </c>
      <c r="B13" s="66"/>
      <c r="C13" s="66"/>
      <c r="D13" s="67">
        <v>50</v>
      </c>
      <c r="E13" s="69"/>
      <c r="F13" s="66"/>
      <c r="G13" s="66"/>
      <c r="H13" s="70" t="s">
        <v>191</v>
      </c>
      <c r="I13" s="71"/>
      <c r="J13" s="71" t="s">
        <v>159</v>
      </c>
      <c r="K13" s="70"/>
      <c r="L13" s="74">
        <v>1</v>
      </c>
      <c r="M13" s="75">
        <v>949.4658203125</v>
      </c>
      <c r="N13" s="75">
        <v>7459.42919921875</v>
      </c>
      <c r="O13" s="76"/>
      <c r="P13" s="77"/>
      <c r="Q13" s="77"/>
      <c r="R13" s="84"/>
      <c r="S13" s="48">
        <v>0</v>
      </c>
      <c r="T13" s="48">
        <v>1</v>
      </c>
      <c r="U13" s="49">
        <v>0</v>
      </c>
      <c r="V13" s="49">
        <v>0.001443</v>
      </c>
      <c r="W13" s="49">
        <v>0.003169</v>
      </c>
      <c r="X13" s="49">
        <v>0.528578</v>
      </c>
      <c r="Y13" s="49">
        <v>0</v>
      </c>
      <c r="Z13" s="49">
        <v>0</v>
      </c>
      <c r="AA13" s="72">
        <v>13</v>
      </c>
      <c r="AB13" s="72"/>
      <c r="AC13" s="73"/>
      <c r="AD13" s="79" t="s">
        <v>1025</v>
      </c>
      <c r="AE13" s="98" t="s">
        <v>1360</v>
      </c>
      <c r="AF13" s="79" t="str">
        <f>REPLACE(INDEX(GroupVertices[Group],MATCH(Vertices[[#This Row],[Vertex]],GroupVertices[Vertex],0)),1,1,"")</f>
        <v>1</v>
      </c>
      <c r="AG13" s="48">
        <v>1</v>
      </c>
      <c r="AH13" s="49">
        <v>25</v>
      </c>
      <c r="AI13" s="48">
        <v>0</v>
      </c>
      <c r="AJ13" s="49">
        <v>0</v>
      </c>
      <c r="AK13" s="48">
        <v>0</v>
      </c>
      <c r="AL13" s="49">
        <v>0</v>
      </c>
      <c r="AM13" s="48">
        <v>3</v>
      </c>
      <c r="AN13" s="49">
        <v>75</v>
      </c>
      <c r="AO13" s="48">
        <v>4</v>
      </c>
      <c r="AP13" s="118" t="s">
        <v>2564</v>
      </c>
      <c r="AQ13" s="118" t="s">
        <v>2564</v>
      </c>
      <c r="AR13" s="118" t="s">
        <v>2551</v>
      </c>
      <c r="AS13" s="118" t="s">
        <v>2551</v>
      </c>
      <c r="AT13" s="2"/>
      <c r="AU13" s="3"/>
      <c r="AV13" s="3"/>
      <c r="AW13" s="3"/>
      <c r="AX13" s="3"/>
    </row>
    <row r="14" spans="1:50" ht="15">
      <c r="A14" s="65" t="s">
        <v>192</v>
      </c>
      <c r="B14" s="66"/>
      <c r="C14" s="66"/>
      <c r="D14" s="67">
        <v>50</v>
      </c>
      <c r="E14" s="69"/>
      <c r="F14" s="66"/>
      <c r="G14" s="66"/>
      <c r="H14" s="70" t="s">
        <v>192</v>
      </c>
      <c r="I14" s="71"/>
      <c r="J14" s="71" t="s">
        <v>159</v>
      </c>
      <c r="K14" s="70"/>
      <c r="L14" s="74">
        <v>1</v>
      </c>
      <c r="M14" s="75">
        <v>1873.46923828125</v>
      </c>
      <c r="N14" s="75">
        <v>3310.11376953125</v>
      </c>
      <c r="O14" s="76"/>
      <c r="P14" s="77"/>
      <c r="Q14" s="77"/>
      <c r="R14" s="84"/>
      <c r="S14" s="48">
        <v>0</v>
      </c>
      <c r="T14" s="48">
        <v>1</v>
      </c>
      <c r="U14" s="49">
        <v>0</v>
      </c>
      <c r="V14" s="49">
        <v>0.001443</v>
      </c>
      <c r="W14" s="49">
        <v>0.003169</v>
      </c>
      <c r="X14" s="49">
        <v>0.528578</v>
      </c>
      <c r="Y14" s="49">
        <v>0</v>
      </c>
      <c r="Z14" s="49">
        <v>0</v>
      </c>
      <c r="AA14" s="72">
        <v>14</v>
      </c>
      <c r="AB14" s="72"/>
      <c r="AC14" s="73"/>
      <c r="AD14" s="79" t="s">
        <v>1026</v>
      </c>
      <c r="AE14" s="98" t="s">
        <v>1361</v>
      </c>
      <c r="AF14" s="79" t="str">
        <f>REPLACE(INDEX(GroupVertices[Group],MATCH(Vertices[[#This Row],[Vertex]],GroupVertices[Vertex],0)),1,1,"")</f>
        <v>1</v>
      </c>
      <c r="AG14" s="48">
        <v>0</v>
      </c>
      <c r="AH14" s="49">
        <v>0</v>
      </c>
      <c r="AI14" s="48">
        <v>1</v>
      </c>
      <c r="AJ14" s="49">
        <v>5</v>
      </c>
      <c r="AK14" s="48">
        <v>0</v>
      </c>
      <c r="AL14" s="49">
        <v>0</v>
      </c>
      <c r="AM14" s="48">
        <v>19</v>
      </c>
      <c r="AN14" s="49">
        <v>95</v>
      </c>
      <c r="AO14" s="48">
        <v>20</v>
      </c>
      <c r="AP14" s="118" t="s">
        <v>2565</v>
      </c>
      <c r="AQ14" s="118" t="s">
        <v>2565</v>
      </c>
      <c r="AR14" s="118" t="s">
        <v>2896</v>
      </c>
      <c r="AS14" s="118" t="s">
        <v>2896</v>
      </c>
      <c r="AT14" s="2"/>
      <c r="AU14" s="3"/>
      <c r="AV14" s="3"/>
      <c r="AW14" s="3"/>
      <c r="AX14" s="3"/>
    </row>
    <row r="15" spans="1:50" ht="15">
      <c r="A15" s="65" t="s">
        <v>193</v>
      </c>
      <c r="B15" s="66"/>
      <c r="C15" s="66"/>
      <c r="D15" s="67">
        <v>50</v>
      </c>
      <c r="E15" s="69"/>
      <c r="F15" s="66"/>
      <c r="G15" s="66"/>
      <c r="H15" s="70" t="s">
        <v>193</v>
      </c>
      <c r="I15" s="71"/>
      <c r="J15" s="71" t="s">
        <v>159</v>
      </c>
      <c r="K15" s="70"/>
      <c r="L15" s="74">
        <v>1</v>
      </c>
      <c r="M15" s="75">
        <v>1032.93408203125</v>
      </c>
      <c r="N15" s="75">
        <v>5247.8173828125</v>
      </c>
      <c r="O15" s="76"/>
      <c r="P15" s="77"/>
      <c r="Q15" s="77"/>
      <c r="R15" s="84"/>
      <c r="S15" s="48">
        <v>0</v>
      </c>
      <c r="T15" s="48">
        <v>1</v>
      </c>
      <c r="U15" s="49">
        <v>0</v>
      </c>
      <c r="V15" s="49">
        <v>0.001443</v>
      </c>
      <c r="W15" s="49">
        <v>0.003169</v>
      </c>
      <c r="X15" s="49">
        <v>0.528578</v>
      </c>
      <c r="Y15" s="49">
        <v>0</v>
      </c>
      <c r="Z15" s="49">
        <v>0</v>
      </c>
      <c r="AA15" s="72">
        <v>15</v>
      </c>
      <c r="AB15" s="72"/>
      <c r="AC15" s="73"/>
      <c r="AD15" s="79" t="s">
        <v>1027</v>
      </c>
      <c r="AE15" s="98" t="s">
        <v>1362</v>
      </c>
      <c r="AF15" s="79" t="str">
        <f>REPLACE(INDEX(GroupVertices[Group],MATCH(Vertices[[#This Row],[Vertex]],GroupVertices[Vertex],0)),1,1,"")</f>
        <v>1</v>
      </c>
      <c r="AG15" s="48">
        <v>4</v>
      </c>
      <c r="AH15" s="49">
        <v>5.128205128205129</v>
      </c>
      <c r="AI15" s="48">
        <v>0</v>
      </c>
      <c r="AJ15" s="49">
        <v>0</v>
      </c>
      <c r="AK15" s="48">
        <v>0</v>
      </c>
      <c r="AL15" s="49">
        <v>0</v>
      </c>
      <c r="AM15" s="48">
        <v>74</v>
      </c>
      <c r="AN15" s="49">
        <v>94.87179487179488</v>
      </c>
      <c r="AO15" s="48">
        <v>78</v>
      </c>
      <c r="AP15" s="118" t="s">
        <v>2566</v>
      </c>
      <c r="AQ15" s="118" t="s">
        <v>2566</v>
      </c>
      <c r="AR15" s="118" t="s">
        <v>2897</v>
      </c>
      <c r="AS15" s="118" t="s">
        <v>2897</v>
      </c>
      <c r="AT15" s="2"/>
      <c r="AU15" s="3"/>
      <c r="AV15" s="3"/>
      <c r="AW15" s="3"/>
      <c r="AX15" s="3"/>
    </row>
    <row r="16" spans="1:50" ht="15">
      <c r="A16" s="65" t="s">
        <v>194</v>
      </c>
      <c r="B16" s="66"/>
      <c r="C16" s="66"/>
      <c r="D16" s="67">
        <v>50</v>
      </c>
      <c r="E16" s="69"/>
      <c r="F16" s="66"/>
      <c r="G16" s="66"/>
      <c r="H16" s="70" t="s">
        <v>194</v>
      </c>
      <c r="I16" s="71"/>
      <c r="J16" s="71" t="s">
        <v>159</v>
      </c>
      <c r="K16" s="70"/>
      <c r="L16" s="74">
        <v>1</v>
      </c>
      <c r="M16" s="75">
        <v>1782.492919921875</v>
      </c>
      <c r="N16" s="75">
        <v>4581.4541015625</v>
      </c>
      <c r="O16" s="76"/>
      <c r="P16" s="77"/>
      <c r="Q16" s="77"/>
      <c r="R16" s="84"/>
      <c r="S16" s="48">
        <v>0</v>
      </c>
      <c r="T16" s="48">
        <v>1</v>
      </c>
      <c r="U16" s="49">
        <v>0</v>
      </c>
      <c r="V16" s="49">
        <v>0.001443</v>
      </c>
      <c r="W16" s="49">
        <v>0.003169</v>
      </c>
      <c r="X16" s="49">
        <v>0.528578</v>
      </c>
      <c r="Y16" s="49">
        <v>0</v>
      </c>
      <c r="Z16" s="49">
        <v>0</v>
      </c>
      <c r="AA16" s="72">
        <v>16</v>
      </c>
      <c r="AB16" s="72"/>
      <c r="AC16" s="73"/>
      <c r="AD16" s="79" t="s">
        <v>1028</v>
      </c>
      <c r="AE16" s="98" t="s">
        <v>1363</v>
      </c>
      <c r="AF16" s="79" t="str">
        <f>REPLACE(INDEX(GroupVertices[Group],MATCH(Vertices[[#This Row],[Vertex]],GroupVertices[Vertex],0)),1,1,"")</f>
        <v>1</v>
      </c>
      <c r="AG16" s="48">
        <v>3</v>
      </c>
      <c r="AH16" s="49">
        <v>8.823529411764707</v>
      </c>
      <c r="AI16" s="48">
        <v>1</v>
      </c>
      <c r="AJ16" s="49">
        <v>2.9411764705882355</v>
      </c>
      <c r="AK16" s="48">
        <v>0</v>
      </c>
      <c r="AL16" s="49">
        <v>0</v>
      </c>
      <c r="AM16" s="48">
        <v>30</v>
      </c>
      <c r="AN16" s="49">
        <v>88.23529411764706</v>
      </c>
      <c r="AO16" s="48">
        <v>34</v>
      </c>
      <c r="AP16" s="118" t="s">
        <v>2567</v>
      </c>
      <c r="AQ16" s="118" t="s">
        <v>2567</v>
      </c>
      <c r="AR16" s="118" t="s">
        <v>2898</v>
      </c>
      <c r="AS16" s="118" t="s">
        <v>2898</v>
      </c>
      <c r="AT16" s="2"/>
      <c r="AU16" s="3"/>
      <c r="AV16" s="3"/>
      <c r="AW16" s="3"/>
      <c r="AX16" s="3"/>
    </row>
    <row r="17" spans="1:50" ht="15">
      <c r="A17" s="65" t="s">
        <v>195</v>
      </c>
      <c r="B17" s="66"/>
      <c r="C17" s="66"/>
      <c r="D17" s="67">
        <v>50</v>
      </c>
      <c r="E17" s="69"/>
      <c r="F17" s="66"/>
      <c r="G17" s="66"/>
      <c r="H17" s="70" t="s">
        <v>195</v>
      </c>
      <c r="I17" s="71"/>
      <c r="J17" s="71" t="s">
        <v>159</v>
      </c>
      <c r="K17" s="70"/>
      <c r="L17" s="74">
        <v>1</v>
      </c>
      <c r="M17" s="75">
        <v>4588.47705078125</v>
      </c>
      <c r="N17" s="75">
        <v>5260.93359375</v>
      </c>
      <c r="O17" s="76"/>
      <c r="P17" s="77"/>
      <c r="Q17" s="77"/>
      <c r="R17" s="84"/>
      <c r="S17" s="48">
        <v>0</v>
      </c>
      <c r="T17" s="48">
        <v>1</v>
      </c>
      <c r="U17" s="49">
        <v>0</v>
      </c>
      <c r="V17" s="49">
        <v>0.001443</v>
      </c>
      <c r="W17" s="49">
        <v>0.003169</v>
      </c>
      <c r="X17" s="49">
        <v>0.528578</v>
      </c>
      <c r="Y17" s="49">
        <v>0</v>
      </c>
      <c r="Z17" s="49">
        <v>0</v>
      </c>
      <c r="AA17" s="72">
        <v>17</v>
      </c>
      <c r="AB17" s="72"/>
      <c r="AC17" s="73"/>
      <c r="AD17" s="79" t="s">
        <v>1029</v>
      </c>
      <c r="AE17" s="98" t="s">
        <v>1364</v>
      </c>
      <c r="AF17" s="79" t="str">
        <f>REPLACE(INDEX(GroupVertices[Group],MATCH(Vertices[[#This Row],[Vertex]],GroupVertices[Vertex],0)),1,1,"")</f>
        <v>1</v>
      </c>
      <c r="AG17" s="48">
        <v>0</v>
      </c>
      <c r="AH17" s="49">
        <v>0</v>
      </c>
      <c r="AI17" s="48">
        <v>0</v>
      </c>
      <c r="AJ17" s="49">
        <v>0</v>
      </c>
      <c r="AK17" s="48">
        <v>0</v>
      </c>
      <c r="AL17" s="49">
        <v>0</v>
      </c>
      <c r="AM17" s="48">
        <v>16</v>
      </c>
      <c r="AN17" s="49">
        <v>100</v>
      </c>
      <c r="AO17" s="48">
        <v>16</v>
      </c>
      <c r="AP17" s="118" t="s">
        <v>2568</v>
      </c>
      <c r="AQ17" s="118" t="s">
        <v>2568</v>
      </c>
      <c r="AR17" s="118" t="s">
        <v>2899</v>
      </c>
      <c r="AS17" s="118" t="s">
        <v>2899</v>
      </c>
      <c r="AT17" s="2"/>
      <c r="AU17" s="3"/>
      <c r="AV17" s="3"/>
      <c r="AW17" s="3"/>
      <c r="AX17" s="3"/>
    </row>
    <row r="18" spans="1:50" ht="15">
      <c r="A18" s="65" t="s">
        <v>196</v>
      </c>
      <c r="B18" s="66"/>
      <c r="C18" s="66"/>
      <c r="D18" s="67">
        <v>50</v>
      </c>
      <c r="E18" s="69"/>
      <c r="F18" s="66"/>
      <c r="G18" s="66"/>
      <c r="H18" s="70" t="s">
        <v>196</v>
      </c>
      <c r="I18" s="71"/>
      <c r="J18" s="71" t="s">
        <v>159</v>
      </c>
      <c r="K18" s="70"/>
      <c r="L18" s="74">
        <v>1</v>
      </c>
      <c r="M18" s="75">
        <v>2077.66552734375</v>
      </c>
      <c r="N18" s="75">
        <v>2159.978759765625</v>
      </c>
      <c r="O18" s="76"/>
      <c r="P18" s="77"/>
      <c r="Q18" s="77"/>
      <c r="R18" s="84"/>
      <c r="S18" s="48">
        <v>0</v>
      </c>
      <c r="T18" s="48">
        <v>1</v>
      </c>
      <c r="U18" s="49">
        <v>0</v>
      </c>
      <c r="V18" s="49">
        <v>0.001443</v>
      </c>
      <c r="W18" s="49">
        <v>0.003169</v>
      </c>
      <c r="X18" s="49">
        <v>0.528578</v>
      </c>
      <c r="Y18" s="49">
        <v>0</v>
      </c>
      <c r="Z18" s="49">
        <v>0</v>
      </c>
      <c r="AA18" s="72">
        <v>18</v>
      </c>
      <c r="AB18" s="72"/>
      <c r="AC18" s="73"/>
      <c r="AD18" s="79" t="s">
        <v>1030</v>
      </c>
      <c r="AE18" s="98" t="s">
        <v>1365</v>
      </c>
      <c r="AF18" s="79" t="str">
        <f>REPLACE(INDEX(GroupVertices[Group],MATCH(Vertices[[#This Row],[Vertex]],GroupVertices[Vertex],0)),1,1,"")</f>
        <v>1</v>
      </c>
      <c r="AG18" s="48">
        <v>4</v>
      </c>
      <c r="AH18" s="49">
        <v>12.121212121212121</v>
      </c>
      <c r="AI18" s="48">
        <v>1</v>
      </c>
      <c r="AJ18" s="49">
        <v>3.0303030303030303</v>
      </c>
      <c r="AK18" s="48">
        <v>0</v>
      </c>
      <c r="AL18" s="49">
        <v>0</v>
      </c>
      <c r="AM18" s="48">
        <v>28</v>
      </c>
      <c r="AN18" s="49">
        <v>84.84848484848484</v>
      </c>
      <c r="AO18" s="48">
        <v>33</v>
      </c>
      <c r="AP18" s="118" t="s">
        <v>2569</v>
      </c>
      <c r="AQ18" s="118" t="s">
        <v>2569</v>
      </c>
      <c r="AR18" s="118" t="s">
        <v>2900</v>
      </c>
      <c r="AS18" s="118" t="s">
        <v>2900</v>
      </c>
      <c r="AT18" s="2"/>
      <c r="AU18" s="3"/>
      <c r="AV18" s="3"/>
      <c r="AW18" s="3"/>
      <c r="AX18" s="3"/>
    </row>
    <row r="19" spans="1:50" ht="15">
      <c r="A19" s="65" t="s">
        <v>197</v>
      </c>
      <c r="B19" s="66"/>
      <c r="C19" s="66"/>
      <c r="D19" s="67">
        <v>50</v>
      </c>
      <c r="E19" s="69"/>
      <c r="F19" s="66"/>
      <c r="G19" s="66"/>
      <c r="H19" s="70" t="s">
        <v>197</v>
      </c>
      <c r="I19" s="71"/>
      <c r="J19" s="71" t="s">
        <v>159</v>
      </c>
      <c r="K19" s="70"/>
      <c r="L19" s="74">
        <v>1</v>
      </c>
      <c r="M19" s="75">
        <v>5965.92724609375</v>
      </c>
      <c r="N19" s="75">
        <v>1237.068603515625</v>
      </c>
      <c r="O19" s="76"/>
      <c r="P19" s="77"/>
      <c r="Q19" s="77"/>
      <c r="R19" s="84"/>
      <c r="S19" s="48">
        <v>0</v>
      </c>
      <c r="T19" s="48">
        <v>1</v>
      </c>
      <c r="U19" s="49">
        <v>0</v>
      </c>
      <c r="V19" s="49">
        <v>0.001443</v>
      </c>
      <c r="W19" s="49">
        <v>0.003169</v>
      </c>
      <c r="X19" s="49">
        <v>0.528578</v>
      </c>
      <c r="Y19" s="49">
        <v>0</v>
      </c>
      <c r="Z19" s="49">
        <v>0</v>
      </c>
      <c r="AA19" s="72">
        <v>19</v>
      </c>
      <c r="AB19" s="72"/>
      <c r="AC19" s="73"/>
      <c r="AD19" s="79" t="s">
        <v>1031</v>
      </c>
      <c r="AE19" s="98" t="s">
        <v>1366</v>
      </c>
      <c r="AF19" s="79" t="str">
        <f>REPLACE(INDEX(GroupVertices[Group],MATCH(Vertices[[#This Row],[Vertex]],GroupVertices[Vertex],0)),1,1,"")</f>
        <v>1</v>
      </c>
      <c r="AG19" s="48">
        <v>1</v>
      </c>
      <c r="AH19" s="49">
        <v>11.11111111111111</v>
      </c>
      <c r="AI19" s="48">
        <v>3</v>
      </c>
      <c r="AJ19" s="49">
        <v>33.333333333333336</v>
      </c>
      <c r="AK19" s="48">
        <v>0</v>
      </c>
      <c r="AL19" s="49">
        <v>0</v>
      </c>
      <c r="AM19" s="48">
        <v>5</v>
      </c>
      <c r="AN19" s="49">
        <v>55.55555555555556</v>
      </c>
      <c r="AO19" s="48">
        <v>9</v>
      </c>
      <c r="AP19" s="118" t="s">
        <v>2570</v>
      </c>
      <c r="AQ19" s="118" t="s">
        <v>2570</v>
      </c>
      <c r="AR19" s="118" t="s">
        <v>2901</v>
      </c>
      <c r="AS19" s="118" t="s">
        <v>2901</v>
      </c>
      <c r="AT19" s="2"/>
      <c r="AU19" s="3"/>
      <c r="AV19" s="3"/>
      <c r="AW19" s="3"/>
      <c r="AX19" s="3"/>
    </row>
    <row r="20" spans="1:50" ht="15">
      <c r="A20" s="65" t="s">
        <v>198</v>
      </c>
      <c r="B20" s="66"/>
      <c r="C20" s="66"/>
      <c r="D20" s="67">
        <v>50</v>
      </c>
      <c r="E20" s="69"/>
      <c r="F20" s="66"/>
      <c r="G20" s="66"/>
      <c r="H20" s="70" t="s">
        <v>198</v>
      </c>
      <c r="I20" s="71"/>
      <c r="J20" s="71" t="s">
        <v>159</v>
      </c>
      <c r="K20" s="70"/>
      <c r="L20" s="74">
        <v>1</v>
      </c>
      <c r="M20" s="75">
        <v>5503.376953125</v>
      </c>
      <c r="N20" s="75">
        <v>4127.517578125</v>
      </c>
      <c r="O20" s="76"/>
      <c r="P20" s="77"/>
      <c r="Q20" s="77"/>
      <c r="R20" s="84"/>
      <c r="S20" s="48">
        <v>0</v>
      </c>
      <c r="T20" s="48">
        <v>1</v>
      </c>
      <c r="U20" s="49">
        <v>0</v>
      </c>
      <c r="V20" s="49">
        <v>0.001443</v>
      </c>
      <c r="W20" s="49">
        <v>0.003169</v>
      </c>
      <c r="X20" s="49">
        <v>0.528578</v>
      </c>
      <c r="Y20" s="49">
        <v>0</v>
      </c>
      <c r="Z20" s="49">
        <v>0</v>
      </c>
      <c r="AA20" s="72">
        <v>20</v>
      </c>
      <c r="AB20" s="72"/>
      <c r="AC20" s="73"/>
      <c r="AD20" s="79" t="s">
        <v>1032</v>
      </c>
      <c r="AE20" s="98" t="s">
        <v>1367</v>
      </c>
      <c r="AF20" s="79" t="str">
        <f>REPLACE(INDEX(GroupVertices[Group],MATCH(Vertices[[#This Row],[Vertex]],GroupVertices[Vertex],0)),1,1,"")</f>
        <v>1</v>
      </c>
      <c r="AG20" s="48">
        <v>0</v>
      </c>
      <c r="AH20" s="49">
        <v>0</v>
      </c>
      <c r="AI20" s="48">
        <v>0</v>
      </c>
      <c r="AJ20" s="49">
        <v>0</v>
      </c>
      <c r="AK20" s="48">
        <v>0</v>
      </c>
      <c r="AL20" s="49">
        <v>0</v>
      </c>
      <c r="AM20" s="48">
        <v>8</v>
      </c>
      <c r="AN20" s="49">
        <v>100</v>
      </c>
      <c r="AO20" s="48">
        <v>8</v>
      </c>
      <c r="AP20" s="118" t="s">
        <v>2571</v>
      </c>
      <c r="AQ20" s="118" t="s">
        <v>2571</v>
      </c>
      <c r="AR20" s="118" t="s">
        <v>2902</v>
      </c>
      <c r="AS20" s="118" t="s">
        <v>2902</v>
      </c>
      <c r="AT20" s="2"/>
      <c r="AU20" s="3"/>
      <c r="AV20" s="3"/>
      <c r="AW20" s="3"/>
      <c r="AX20" s="3"/>
    </row>
    <row r="21" spans="1:50" ht="15">
      <c r="A21" s="65" t="s">
        <v>199</v>
      </c>
      <c r="B21" s="66"/>
      <c r="C21" s="66"/>
      <c r="D21" s="67">
        <v>50</v>
      </c>
      <c r="E21" s="69"/>
      <c r="F21" s="66"/>
      <c r="G21" s="66"/>
      <c r="H21" s="70" t="s">
        <v>199</v>
      </c>
      <c r="I21" s="71"/>
      <c r="J21" s="71" t="s">
        <v>159</v>
      </c>
      <c r="K21" s="70"/>
      <c r="L21" s="74">
        <v>1</v>
      </c>
      <c r="M21" s="75">
        <v>6758.72900390625</v>
      </c>
      <c r="N21" s="75">
        <v>1679.35986328125</v>
      </c>
      <c r="O21" s="76"/>
      <c r="P21" s="77"/>
      <c r="Q21" s="77"/>
      <c r="R21" s="84"/>
      <c r="S21" s="48">
        <v>0</v>
      </c>
      <c r="T21" s="48">
        <v>1</v>
      </c>
      <c r="U21" s="49">
        <v>0</v>
      </c>
      <c r="V21" s="49">
        <v>0.001443</v>
      </c>
      <c r="W21" s="49">
        <v>0.003169</v>
      </c>
      <c r="X21" s="49">
        <v>0.528578</v>
      </c>
      <c r="Y21" s="49">
        <v>0</v>
      </c>
      <c r="Z21" s="49">
        <v>0</v>
      </c>
      <c r="AA21" s="72">
        <v>21</v>
      </c>
      <c r="AB21" s="72"/>
      <c r="AC21" s="73"/>
      <c r="AD21" s="79" t="s">
        <v>1033</v>
      </c>
      <c r="AE21" s="98" t="s">
        <v>1368</v>
      </c>
      <c r="AF21" s="79" t="str">
        <f>REPLACE(INDEX(GroupVertices[Group],MATCH(Vertices[[#This Row],[Vertex]],GroupVertices[Vertex],0)),1,1,"")</f>
        <v>1</v>
      </c>
      <c r="AG21" s="48">
        <v>4</v>
      </c>
      <c r="AH21" s="49">
        <v>2.3121387283236996</v>
      </c>
      <c r="AI21" s="48">
        <v>4</v>
      </c>
      <c r="AJ21" s="49">
        <v>2.3121387283236996</v>
      </c>
      <c r="AK21" s="48">
        <v>0</v>
      </c>
      <c r="AL21" s="49">
        <v>0</v>
      </c>
      <c r="AM21" s="48">
        <v>165</v>
      </c>
      <c r="AN21" s="49">
        <v>95.3757225433526</v>
      </c>
      <c r="AO21" s="48">
        <v>173</v>
      </c>
      <c r="AP21" s="118" t="s">
        <v>2572</v>
      </c>
      <c r="AQ21" s="118" t="s">
        <v>2857</v>
      </c>
      <c r="AR21" s="118" t="s">
        <v>2903</v>
      </c>
      <c r="AS21" s="118" t="s">
        <v>2903</v>
      </c>
      <c r="AT21" s="2"/>
      <c r="AU21" s="3"/>
      <c r="AV21" s="3"/>
      <c r="AW21" s="3"/>
      <c r="AX21" s="3"/>
    </row>
    <row r="22" spans="1:50" ht="15">
      <c r="A22" s="65" t="s">
        <v>200</v>
      </c>
      <c r="B22" s="66"/>
      <c r="C22" s="66"/>
      <c r="D22" s="67">
        <v>50</v>
      </c>
      <c r="E22" s="69"/>
      <c r="F22" s="66"/>
      <c r="G22" s="66"/>
      <c r="H22" s="70" t="s">
        <v>200</v>
      </c>
      <c r="I22" s="71"/>
      <c r="J22" s="71" t="s">
        <v>159</v>
      </c>
      <c r="K22" s="70"/>
      <c r="L22" s="74">
        <v>1</v>
      </c>
      <c r="M22" s="75">
        <v>3983.0537109375</v>
      </c>
      <c r="N22" s="75">
        <v>9825.607421875</v>
      </c>
      <c r="O22" s="76"/>
      <c r="P22" s="77"/>
      <c r="Q22" s="77"/>
      <c r="R22" s="84"/>
      <c r="S22" s="48">
        <v>0</v>
      </c>
      <c r="T22" s="48">
        <v>1</v>
      </c>
      <c r="U22" s="49">
        <v>0</v>
      </c>
      <c r="V22" s="49">
        <v>0.001443</v>
      </c>
      <c r="W22" s="49">
        <v>0.003169</v>
      </c>
      <c r="X22" s="49">
        <v>0.528578</v>
      </c>
      <c r="Y22" s="49">
        <v>0</v>
      </c>
      <c r="Z22" s="49">
        <v>0</v>
      </c>
      <c r="AA22" s="72">
        <v>22</v>
      </c>
      <c r="AB22" s="72"/>
      <c r="AC22" s="73"/>
      <c r="AD22" s="79" t="s">
        <v>1034</v>
      </c>
      <c r="AE22" s="98" t="s">
        <v>1369</v>
      </c>
      <c r="AF22" s="79" t="str">
        <f>REPLACE(INDEX(GroupVertices[Group],MATCH(Vertices[[#This Row],[Vertex]],GroupVertices[Vertex],0)),1,1,"")</f>
        <v>1</v>
      </c>
      <c r="AG22" s="48">
        <v>1</v>
      </c>
      <c r="AH22" s="49">
        <v>8.333333333333334</v>
      </c>
      <c r="AI22" s="48">
        <v>1</v>
      </c>
      <c r="AJ22" s="49">
        <v>8.333333333333334</v>
      </c>
      <c r="AK22" s="48">
        <v>0</v>
      </c>
      <c r="AL22" s="49">
        <v>0</v>
      </c>
      <c r="AM22" s="48">
        <v>10</v>
      </c>
      <c r="AN22" s="49">
        <v>83.33333333333333</v>
      </c>
      <c r="AO22" s="48">
        <v>12</v>
      </c>
      <c r="AP22" s="118" t="s">
        <v>2573</v>
      </c>
      <c r="AQ22" s="118" t="s">
        <v>2573</v>
      </c>
      <c r="AR22" s="118" t="s">
        <v>2904</v>
      </c>
      <c r="AS22" s="118" t="s">
        <v>2904</v>
      </c>
      <c r="AT22" s="2"/>
      <c r="AU22" s="3"/>
      <c r="AV22" s="3"/>
      <c r="AW22" s="3"/>
      <c r="AX22" s="3"/>
    </row>
    <row r="23" spans="1:50" ht="15">
      <c r="A23" s="65" t="s">
        <v>201</v>
      </c>
      <c r="B23" s="66"/>
      <c r="C23" s="66"/>
      <c r="D23" s="67">
        <v>50</v>
      </c>
      <c r="E23" s="69"/>
      <c r="F23" s="66"/>
      <c r="G23" s="66"/>
      <c r="H23" s="70" t="s">
        <v>201</v>
      </c>
      <c r="I23" s="71"/>
      <c r="J23" s="71" t="s">
        <v>159</v>
      </c>
      <c r="K23" s="70"/>
      <c r="L23" s="74">
        <v>1</v>
      </c>
      <c r="M23" s="75">
        <v>7816.865234375</v>
      </c>
      <c r="N23" s="75">
        <v>5650.3740234375</v>
      </c>
      <c r="O23" s="76"/>
      <c r="P23" s="77"/>
      <c r="Q23" s="77"/>
      <c r="R23" s="84"/>
      <c r="S23" s="48">
        <v>0</v>
      </c>
      <c r="T23" s="48">
        <v>1</v>
      </c>
      <c r="U23" s="49">
        <v>0</v>
      </c>
      <c r="V23" s="49">
        <v>0.001443</v>
      </c>
      <c r="W23" s="49">
        <v>0.003169</v>
      </c>
      <c r="X23" s="49">
        <v>0.528578</v>
      </c>
      <c r="Y23" s="49">
        <v>0</v>
      </c>
      <c r="Z23" s="49">
        <v>0</v>
      </c>
      <c r="AA23" s="72">
        <v>23</v>
      </c>
      <c r="AB23" s="72"/>
      <c r="AC23" s="73"/>
      <c r="AD23" s="79" t="s">
        <v>1035</v>
      </c>
      <c r="AE23" s="98" t="s">
        <v>1370</v>
      </c>
      <c r="AF23" s="79" t="str">
        <f>REPLACE(INDEX(GroupVertices[Group],MATCH(Vertices[[#This Row],[Vertex]],GroupVertices[Vertex],0)),1,1,"")</f>
        <v>1</v>
      </c>
      <c r="AG23" s="48">
        <v>0</v>
      </c>
      <c r="AH23" s="49">
        <v>0</v>
      </c>
      <c r="AI23" s="48">
        <v>3</v>
      </c>
      <c r="AJ23" s="49">
        <v>13.636363636363637</v>
      </c>
      <c r="AK23" s="48">
        <v>0</v>
      </c>
      <c r="AL23" s="49">
        <v>0</v>
      </c>
      <c r="AM23" s="48">
        <v>19</v>
      </c>
      <c r="AN23" s="49">
        <v>86.36363636363636</v>
      </c>
      <c r="AO23" s="48">
        <v>22</v>
      </c>
      <c r="AP23" s="118" t="s">
        <v>2574</v>
      </c>
      <c r="AQ23" s="118" t="s">
        <v>2574</v>
      </c>
      <c r="AR23" s="118" t="s">
        <v>2905</v>
      </c>
      <c r="AS23" s="118" t="s">
        <v>2905</v>
      </c>
      <c r="AT23" s="2"/>
      <c r="AU23" s="3"/>
      <c r="AV23" s="3"/>
      <c r="AW23" s="3"/>
      <c r="AX23" s="3"/>
    </row>
    <row r="24" spans="1:50" ht="15">
      <c r="A24" s="65" t="s">
        <v>202</v>
      </c>
      <c r="B24" s="66"/>
      <c r="C24" s="66"/>
      <c r="D24" s="67">
        <v>50</v>
      </c>
      <c r="E24" s="69"/>
      <c r="F24" s="66"/>
      <c r="G24" s="66"/>
      <c r="H24" s="70" t="s">
        <v>202</v>
      </c>
      <c r="I24" s="71"/>
      <c r="J24" s="71" t="s">
        <v>159</v>
      </c>
      <c r="K24" s="70"/>
      <c r="L24" s="74">
        <v>1</v>
      </c>
      <c r="M24" s="75">
        <v>4084.90869140625</v>
      </c>
      <c r="N24" s="75">
        <v>4524.689453125</v>
      </c>
      <c r="O24" s="76"/>
      <c r="P24" s="77"/>
      <c r="Q24" s="77"/>
      <c r="R24" s="84"/>
      <c r="S24" s="48">
        <v>0</v>
      </c>
      <c r="T24" s="48">
        <v>1</v>
      </c>
      <c r="U24" s="49">
        <v>0</v>
      </c>
      <c r="V24" s="49">
        <v>0.001443</v>
      </c>
      <c r="W24" s="49">
        <v>0.003169</v>
      </c>
      <c r="X24" s="49">
        <v>0.528578</v>
      </c>
      <c r="Y24" s="49">
        <v>0</v>
      </c>
      <c r="Z24" s="49">
        <v>0</v>
      </c>
      <c r="AA24" s="72">
        <v>24</v>
      </c>
      <c r="AB24" s="72"/>
      <c r="AC24" s="73"/>
      <c r="AD24" s="79" t="s">
        <v>1036</v>
      </c>
      <c r="AE24" s="98" t="s">
        <v>1371</v>
      </c>
      <c r="AF24" s="79" t="str">
        <f>REPLACE(INDEX(GroupVertices[Group],MATCH(Vertices[[#This Row],[Vertex]],GroupVertices[Vertex],0)),1,1,"")</f>
        <v>1</v>
      </c>
      <c r="AG24" s="48">
        <v>1</v>
      </c>
      <c r="AH24" s="49">
        <v>1.7543859649122806</v>
      </c>
      <c r="AI24" s="48">
        <v>5</v>
      </c>
      <c r="AJ24" s="49">
        <v>8.771929824561404</v>
      </c>
      <c r="AK24" s="48">
        <v>0</v>
      </c>
      <c r="AL24" s="49">
        <v>0</v>
      </c>
      <c r="AM24" s="48">
        <v>51</v>
      </c>
      <c r="AN24" s="49">
        <v>89.47368421052632</v>
      </c>
      <c r="AO24" s="48">
        <v>57</v>
      </c>
      <c r="AP24" s="118" t="s">
        <v>2575</v>
      </c>
      <c r="AQ24" s="118" t="s">
        <v>2858</v>
      </c>
      <c r="AR24" s="118" t="s">
        <v>2906</v>
      </c>
      <c r="AS24" s="118" t="s">
        <v>2906</v>
      </c>
      <c r="AT24" s="2"/>
      <c r="AU24" s="3"/>
      <c r="AV24" s="3"/>
      <c r="AW24" s="3"/>
      <c r="AX24" s="3"/>
    </row>
    <row r="25" spans="1:50" ht="15">
      <c r="A25" s="65" t="s">
        <v>203</v>
      </c>
      <c r="B25" s="66"/>
      <c r="C25" s="66"/>
      <c r="D25" s="67">
        <v>50</v>
      </c>
      <c r="E25" s="69"/>
      <c r="F25" s="66"/>
      <c r="G25" s="66"/>
      <c r="H25" s="70" t="s">
        <v>203</v>
      </c>
      <c r="I25" s="71"/>
      <c r="J25" s="71" t="s">
        <v>159</v>
      </c>
      <c r="K25" s="70"/>
      <c r="L25" s="74">
        <v>1</v>
      </c>
      <c r="M25" s="75">
        <v>2745.916748046875</v>
      </c>
      <c r="N25" s="75">
        <v>4399.26171875</v>
      </c>
      <c r="O25" s="76"/>
      <c r="P25" s="77"/>
      <c r="Q25" s="77"/>
      <c r="R25" s="84"/>
      <c r="S25" s="48">
        <v>0</v>
      </c>
      <c r="T25" s="48">
        <v>1</v>
      </c>
      <c r="U25" s="49">
        <v>0</v>
      </c>
      <c r="V25" s="49">
        <v>0.001443</v>
      </c>
      <c r="W25" s="49">
        <v>0.003169</v>
      </c>
      <c r="X25" s="49">
        <v>0.528578</v>
      </c>
      <c r="Y25" s="49">
        <v>0</v>
      </c>
      <c r="Z25" s="49">
        <v>0</v>
      </c>
      <c r="AA25" s="72">
        <v>25</v>
      </c>
      <c r="AB25" s="72"/>
      <c r="AC25" s="73"/>
      <c r="AD25" s="79" t="s">
        <v>1037</v>
      </c>
      <c r="AE25" s="98" t="s">
        <v>1372</v>
      </c>
      <c r="AF25" s="79" t="str">
        <f>REPLACE(INDEX(GroupVertices[Group],MATCH(Vertices[[#This Row],[Vertex]],GroupVertices[Vertex],0)),1,1,"")</f>
        <v>1</v>
      </c>
      <c r="AG25" s="48">
        <v>0</v>
      </c>
      <c r="AH25" s="49">
        <v>0</v>
      </c>
      <c r="AI25" s="48">
        <v>1</v>
      </c>
      <c r="AJ25" s="49">
        <v>25</v>
      </c>
      <c r="AK25" s="48">
        <v>0</v>
      </c>
      <c r="AL25" s="49">
        <v>0</v>
      </c>
      <c r="AM25" s="48">
        <v>3</v>
      </c>
      <c r="AN25" s="49">
        <v>75</v>
      </c>
      <c r="AO25" s="48">
        <v>4</v>
      </c>
      <c r="AP25" s="118" t="s">
        <v>2576</v>
      </c>
      <c r="AQ25" s="118" t="s">
        <v>2576</v>
      </c>
      <c r="AR25" s="118" t="s">
        <v>2907</v>
      </c>
      <c r="AS25" s="118" t="s">
        <v>2907</v>
      </c>
      <c r="AT25" s="2"/>
      <c r="AU25" s="3"/>
      <c r="AV25" s="3"/>
      <c r="AW25" s="3"/>
      <c r="AX25" s="3"/>
    </row>
    <row r="26" spans="1:50" ht="15">
      <c r="A26" s="65" t="s">
        <v>204</v>
      </c>
      <c r="B26" s="66"/>
      <c r="C26" s="66"/>
      <c r="D26" s="67">
        <v>50</v>
      </c>
      <c r="E26" s="69"/>
      <c r="F26" s="66"/>
      <c r="G26" s="66"/>
      <c r="H26" s="70" t="s">
        <v>204</v>
      </c>
      <c r="I26" s="71"/>
      <c r="J26" s="71" t="s">
        <v>159</v>
      </c>
      <c r="K26" s="70"/>
      <c r="L26" s="74">
        <v>1</v>
      </c>
      <c r="M26" s="75">
        <v>2314.907470703125</v>
      </c>
      <c r="N26" s="75">
        <v>6509.046875</v>
      </c>
      <c r="O26" s="76"/>
      <c r="P26" s="77"/>
      <c r="Q26" s="77"/>
      <c r="R26" s="84"/>
      <c r="S26" s="48">
        <v>0</v>
      </c>
      <c r="T26" s="48">
        <v>1</v>
      </c>
      <c r="U26" s="49">
        <v>0</v>
      </c>
      <c r="V26" s="49">
        <v>0.001443</v>
      </c>
      <c r="W26" s="49">
        <v>0.003169</v>
      </c>
      <c r="X26" s="49">
        <v>0.528578</v>
      </c>
      <c r="Y26" s="49">
        <v>0</v>
      </c>
      <c r="Z26" s="49">
        <v>0</v>
      </c>
      <c r="AA26" s="72">
        <v>26</v>
      </c>
      <c r="AB26" s="72"/>
      <c r="AC26" s="73"/>
      <c r="AD26" s="79" t="s">
        <v>1038</v>
      </c>
      <c r="AE26" s="98" t="s">
        <v>1373</v>
      </c>
      <c r="AF26" s="79" t="str">
        <f>REPLACE(INDEX(GroupVertices[Group],MATCH(Vertices[[#This Row],[Vertex]],GroupVertices[Vertex],0)),1,1,"")</f>
        <v>1</v>
      </c>
      <c r="AG26" s="48">
        <v>2</v>
      </c>
      <c r="AH26" s="49">
        <v>25</v>
      </c>
      <c r="AI26" s="48">
        <v>0</v>
      </c>
      <c r="AJ26" s="49">
        <v>0</v>
      </c>
      <c r="AK26" s="48">
        <v>0</v>
      </c>
      <c r="AL26" s="49">
        <v>0</v>
      </c>
      <c r="AM26" s="48">
        <v>6</v>
      </c>
      <c r="AN26" s="49">
        <v>75</v>
      </c>
      <c r="AO26" s="48">
        <v>8</v>
      </c>
      <c r="AP26" s="118" t="s">
        <v>2551</v>
      </c>
      <c r="AQ26" s="118" t="s">
        <v>2551</v>
      </c>
      <c r="AR26" s="118" t="s">
        <v>2551</v>
      </c>
      <c r="AS26" s="118" t="s">
        <v>2551</v>
      </c>
      <c r="AT26" s="2"/>
      <c r="AU26" s="3"/>
      <c r="AV26" s="3"/>
      <c r="AW26" s="3"/>
      <c r="AX26" s="3"/>
    </row>
    <row r="27" spans="1:50" ht="15">
      <c r="A27" s="65" t="s">
        <v>205</v>
      </c>
      <c r="B27" s="66"/>
      <c r="C27" s="66"/>
      <c r="D27" s="67">
        <v>50</v>
      </c>
      <c r="E27" s="69"/>
      <c r="F27" s="66"/>
      <c r="G27" s="66"/>
      <c r="H27" s="70" t="s">
        <v>205</v>
      </c>
      <c r="I27" s="71"/>
      <c r="J27" s="71" t="s">
        <v>159</v>
      </c>
      <c r="K27" s="70"/>
      <c r="L27" s="74">
        <v>1</v>
      </c>
      <c r="M27" s="75">
        <v>5894.49658203125</v>
      </c>
      <c r="N27" s="75">
        <v>4488.02099609375</v>
      </c>
      <c r="O27" s="76"/>
      <c r="P27" s="77"/>
      <c r="Q27" s="77"/>
      <c r="R27" s="84"/>
      <c r="S27" s="48">
        <v>0</v>
      </c>
      <c r="T27" s="48">
        <v>1</v>
      </c>
      <c r="U27" s="49">
        <v>0</v>
      </c>
      <c r="V27" s="49">
        <v>0.001443</v>
      </c>
      <c r="W27" s="49">
        <v>0.003169</v>
      </c>
      <c r="X27" s="49">
        <v>0.528578</v>
      </c>
      <c r="Y27" s="49">
        <v>0</v>
      </c>
      <c r="Z27" s="49">
        <v>0</v>
      </c>
      <c r="AA27" s="72">
        <v>27</v>
      </c>
      <c r="AB27" s="72"/>
      <c r="AC27" s="73"/>
      <c r="AD27" s="79" t="s">
        <v>1039</v>
      </c>
      <c r="AE27" s="98" t="s">
        <v>1374</v>
      </c>
      <c r="AF27" s="79" t="str">
        <f>REPLACE(INDEX(GroupVertices[Group],MATCH(Vertices[[#This Row],[Vertex]],GroupVertices[Vertex],0)),1,1,"")</f>
        <v>1</v>
      </c>
      <c r="AG27" s="48">
        <v>1</v>
      </c>
      <c r="AH27" s="49">
        <v>50</v>
      </c>
      <c r="AI27" s="48">
        <v>0</v>
      </c>
      <c r="AJ27" s="49">
        <v>0</v>
      </c>
      <c r="AK27" s="48">
        <v>0</v>
      </c>
      <c r="AL27" s="49">
        <v>0</v>
      </c>
      <c r="AM27" s="48">
        <v>1</v>
      </c>
      <c r="AN27" s="49">
        <v>50</v>
      </c>
      <c r="AO27" s="48">
        <v>2</v>
      </c>
      <c r="AP27" s="118" t="s">
        <v>2577</v>
      </c>
      <c r="AQ27" s="118" t="s">
        <v>2577</v>
      </c>
      <c r="AR27" s="118" t="s">
        <v>2551</v>
      </c>
      <c r="AS27" s="118" t="s">
        <v>2551</v>
      </c>
      <c r="AT27" s="2"/>
      <c r="AU27" s="3"/>
      <c r="AV27" s="3"/>
      <c r="AW27" s="3"/>
      <c r="AX27" s="3"/>
    </row>
    <row r="28" spans="1:50" ht="15">
      <c r="A28" s="65" t="s">
        <v>206</v>
      </c>
      <c r="B28" s="66"/>
      <c r="C28" s="66"/>
      <c r="D28" s="67">
        <v>50</v>
      </c>
      <c r="E28" s="69"/>
      <c r="F28" s="66"/>
      <c r="G28" s="66"/>
      <c r="H28" s="70" t="s">
        <v>206</v>
      </c>
      <c r="I28" s="71"/>
      <c r="J28" s="71" t="s">
        <v>159</v>
      </c>
      <c r="K28" s="70"/>
      <c r="L28" s="74">
        <v>1</v>
      </c>
      <c r="M28" s="75">
        <v>7887.9267578125</v>
      </c>
      <c r="N28" s="75">
        <v>7614.56640625</v>
      </c>
      <c r="O28" s="76"/>
      <c r="P28" s="77"/>
      <c r="Q28" s="77"/>
      <c r="R28" s="84"/>
      <c r="S28" s="48">
        <v>0</v>
      </c>
      <c r="T28" s="48">
        <v>1</v>
      </c>
      <c r="U28" s="49">
        <v>0</v>
      </c>
      <c r="V28" s="49">
        <v>0.001443</v>
      </c>
      <c r="W28" s="49">
        <v>0.003169</v>
      </c>
      <c r="X28" s="49">
        <v>0.528578</v>
      </c>
      <c r="Y28" s="49">
        <v>0</v>
      </c>
      <c r="Z28" s="49">
        <v>0</v>
      </c>
      <c r="AA28" s="72">
        <v>28</v>
      </c>
      <c r="AB28" s="72"/>
      <c r="AC28" s="73"/>
      <c r="AD28" s="79" t="s">
        <v>1040</v>
      </c>
      <c r="AE28" s="98" t="s">
        <v>1375</v>
      </c>
      <c r="AF28" s="79" t="str">
        <f>REPLACE(INDEX(GroupVertices[Group],MATCH(Vertices[[#This Row],[Vertex]],GroupVertices[Vertex],0)),1,1,"")</f>
        <v>1</v>
      </c>
      <c r="AG28" s="48">
        <v>0</v>
      </c>
      <c r="AH28" s="49">
        <v>0</v>
      </c>
      <c r="AI28" s="48">
        <v>0</v>
      </c>
      <c r="AJ28" s="49">
        <v>0</v>
      </c>
      <c r="AK28" s="48">
        <v>0</v>
      </c>
      <c r="AL28" s="49">
        <v>0</v>
      </c>
      <c r="AM28" s="48">
        <v>19</v>
      </c>
      <c r="AN28" s="49">
        <v>100</v>
      </c>
      <c r="AO28" s="48">
        <v>19</v>
      </c>
      <c r="AP28" s="118" t="s">
        <v>2578</v>
      </c>
      <c r="AQ28" s="118" t="s">
        <v>2578</v>
      </c>
      <c r="AR28" s="118" t="s">
        <v>2908</v>
      </c>
      <c r="AS28" s="118" t="s">
        <v>2908</v>
      </c>
      <c r="AT28" s="2"/>
      <c r="AU28" s="3"/>
      <c r="AV28" s="3"/>
      <c r="AW28" s="3"/>
      <c r="AX28" s="3"/>
    </row>
    <row r="29" spans="1:50" ht="15">
      <c r="A29" s="65" t="s">
        <v>207</v>
      </c>
      <c r="B29" s="66"/>
      <c r="C29" s="66"/>
      <c r="D29" s="67">
        <v>50</v>
      </c>
      <c r="E29" s="69"/>
      <c r="F29" s="66"/>
      <c r="G29" s="66"/>
      <c r="H29" s="70" t="s">
        <v>207</v>
      </c>
      <c r="I29" s="71"/>
      <c r="J29" s="71" t="s">
        <v>159</v>
      </c>
      <c r="K29" s="70"/>
      <c r="L29" s="74">
        <v>1</v>
      </c>
      <c r="M29" s="75">
        <v>696.0357055664062</v>
      </c>
      <c r="N29" s="75">
        <v>7210.10693359375</v>
      </c>
      <c r="O29" s="76"/>
      <c r="P29" s="77"/>
      <c r="Q29" s="77"/>
      <c r="R29" s="84"/>
      <c r="S29" s="48">
        <v>0</v>
      </c>
      <c r="T29" s="48">
        <v>1</v>
      </c>
      <c r="U29" s="49">
        <v>0</v>
      </c>
      <c r="V29" s="49">
        <v>0.001443</v>
      </c>
      <c r="W29" s="49">
        <v>0.003169</v>
      </c>
      <c r="X29" s="49">
        <v>0.528578</v>
      </c>
      <c r="Y29" s="49">
        <v>0</v>
      </c>
      <c r="Z29" s="49">
        <v>0</v>
      </c>
      <c r="AA29" s="72">
        <v>29</v>
      </c>
      <c r="AB29" s="72"/>
      <c r="AC29" s="73"/>
      <c r="AD29" s="79" t="s">
        <v>1041</v>
      </c>
      <c r="AE29" s="98" t="s">
        <v>1376</v>
      </c>
      <c r="AF29" s="79" t="str">
        <f>REPLACE(INDEX(GroupVertices[Group],MATCH(Vertices[[#This Row],[Vertex]],GroupVertices[Vertex],0)),1,1,"")</f>
        <v>1</v>
      </c>
      <c r="AG29" s="48">
        <v>1</v>
      </c>
      <c r="AH29" s="49">
        <v>5.555555555555555</v>
      </c>
      <c r="AI29" s="48">
        <v>0</v>
      </c>
      <c r="AJ29" s="49">
        <v>0</v>
      </c>
      <c r="AK29" s="48">
        <v>0</v>
      </c>
      <c r="AL29" s="49">
        <v>0</v>
      </c>
      <c r="AM29" s="48">
        <v>17</v>
      </c>
      <c r="AN29" s="49">
        <v>94.44444444444444</v>
      </c>
      <c r="AO29" s="48">
        <v>18</v>
      </c>
      <c r="AP29" s="118" t="s">
        <v>2579</v>
      </c>
      <c r="AQ29" s="118" t="s">
        <v>2579</v>
      </c>
      <c r="AR29" s="118" t="s">
        <v>2909</v>
      </c>
      <c r="AS29" s="118" t="s">
        <v>2909</v>
      </c>
      <c r="AT29" s="2"/>
      <c r="AU29" s="3"/>
      <c r="AV29" s="3"/>
      <c r="AW29" s="3"/>
      <c r="AX29" s="3"/>
    </row>
    <row r="30" spans="1:50" ht="15">
      <c r="A30" s="65" t="s">
        <v>208</v>
      </c>
      <c r="B30" s="66"/>
      <c r="C30" s="66"/>
      <c r="D30" s="67">
        <v>50</v>
      </c>
      <c r="E30" s="69"/>
      <c r="F30" s="66"/>
      <c r="G30" s="66"/>
      <c r="H30" s="70" t="s">
        <v>208</v>
      </c>
      <c r="I30" s="71"/>
      <c r="J30" s="71" t="s">
        <v>159</v>
      </c>
      <c r="K30" s="70"/>
      <c r="L30" s="74">
        <v>1</v>
      </c>
      <c r="M30" s="75">
        <v>677.2288208007812</v>
      </c>
      <c r="N30" s="75">
        <v>3369.50390625</v>
      </c>
      <c r="O30" s="76"/>
      <c r="P30" s="77"/>
      <c r="Q30" s="77"/>
      <c r="R30" s="84"/>
      <c r="S30" s="48">
        <v>0</v>
      </c>
      <c r="T30" s="48">
        <v>1</v>
      </c>
      <c r="U30" s="49">
        <v>0</v>
      </c>
      <c r="V30" s="49">
        <v>0.001443</v>
      </c>
      <c r="W30" s="49">
        <v>0.003169</v>
      </c>
      <c r="X30" s="49">
        <v>0.528578</v>
      </c>
      <c r="Y30" s="49">
        <v>0</v>
      </c>
      <c r="Z30" s="49">
        <v>0</v>
      </c>
      <c r="AA30" s="72">
        <v>30</v>
      </c>
      <c r="AB30" s="72"/>
      <c r="AC30" s="73"/>
      <c r="AD30" s="79" t="s">
        <v>1042</v>
      </c>
      <c r="AE30" s="98" t="s">
        <v>1377</v>
      </c>
      <c r="AF30" s="79" t="str">
        <f>REPLACE(INDEX(GroupVertices[Group],MATCH(Vertices[[#This Row],[Vertex]],GroupVertices[Vertex],0)),1,1,"")</f>
        <v>1</v>
      </c>
      <c r="AG30" s="48">
        <v>1</v>
      </c>
      <c r="AH30" s="49">
        <v>5</v>
      </c>
      <c r="AI30" s="48">
        <v>0</v>
      </c>
      <c r="AJ30" s="49">
        <v>0</v>
      </c>
      <c r="AK30" s="48">
        <v>0</v>
      </c>
      <c r="AL30" s="49">
        <v>0</v>
      </c>
      <c r="AM30" s="48">
        <v>19</v>
      </c>
      <c r="AN30" s="49">
        <v>95</v>
      </c>
      <c r="AO30" s="48">
        <v>20</v>
      </c>
      <c r="AP30" s="118" t="s">
        <v>2580</v>
      </c>
      <c r="AQ30" s="118" t="s">
        <v>2580</v>
      </c>
      <c r="AR30" s="118" t="s">
        <v>2910</v>
      </c>
      <c r="AS30" s="118" t="s">
        <v>2910</v>
      </c>
      <c r="AT30" s="2"/>
      <c r="AU30" s="3"/>
      <c r="AV30" s="3"/>
      <c r="AW30" s="3"/>
      <c r="AX30" s="3"/>
    </row>
    <row r="31" spans="1:50" ht="15">
      <c r="A31" s="65" t="s">
        <v>209</v>
      </c>
      <c r="B31" s="66"/>
      <c r="C31" s="66"/>
      <c r="D31" s="67">
        <v>50</v>
      </c>
      <c r="E31" s="69"/>
      <c r="F31" s="66"/>
      <c r="G31" s="66"/>
      <c r="H31" s="70" t="s">
        <v>209</v>
      </c>
      <c r="I31" s="71"/>
      <c r="J31" s="71" t="s">
        <v>159</v>
      </c>
      <c r="K31" s="70"/>
      <c r="L31" s="74">
        <v>1</v>
      </c>
      <c r="M31" s="75">
        <v>5114.2900390625</v>
      </c>
      <c r="N31" s="75">
        <v>812.4271850585938</v>
      </c>
      <c r="O31" s="76"/>
      <c r="P31" s="77"/>
      <c r="Q31" s="77"/>
      <c r="R31" s="84"/>
      <c r="S31" s="48">
        <v>0</v>
      </c>
      <c r="T31" s="48">
        <v>1</v>
      </c>
      <c r="U31" s="49">
        <v>0</v>
      </c>
      <c r="V31" s="49">
        <v>0.001443</v>
      </c>
      <c r="W31" s="49">
        <v>0.003169</v>
      </c>
      <c r="X31" s="49">
        <v>0.528578</v>
      </c>
      <c r="Y31" s="49">
        <v>0</v>
      </c>
      <c r="Z31" s="49">
        <v>0</v>
      </c>
      <c r="AA31" s="72">
        <v>31</v>
      </c>
      <c r="AB31" s="72"/>
      <c r="AC31" s="73"/>
      <c r="AD31" s="79" t="s">
        <v>1043</v>
      </c>
      <c r="AE31" s="98" t="s">
        <v>1378</v>
      </c>
      <c r="AF31" s="79" t="str">
        <f>REPLACE(INDEX(GroupVertices[Group],MATCH(Vertices[[#This Row],[Vertex]],GroupVertices[Vertex],0)),1,1,"")</f>
        <v>1</v>
      </c>
      <c r="AG31" s="48">
        <v>1</v>
      </c>
      <c r="AH31" s="49">
        <v>9.090909090909092</v>
      </c>
      <c r="AI31" s="48">
        <v>0</v>
      </c>
      <c r="AJ31" s="49">
        <v>0</v>
      </c>
      <c r="AK31" s="48">
        <v>0</v>
      </c>
      <c r="AL31" s="49">
        <v>0</v>
      </c>
      <c r="AM31" s="48">
        <v>10</v>
      </c>
      <c r="AN31" s="49">
        <v>90.9090909090909</v>
      </c>
      <c r="AO31" s="48">
        <v>11</v>
      </c>
      <c r="AP31" s="118" t="s">
        <v>2581</v>
      </c>
      <c r="AQ31" s="118" t="s">
        <v>2581</v>
      </c>
      <c r="AR31" s="118" t="s">
        <v>2911</v>
      </c>
      <c r="AS31" s="118" t="s">
        <v>2911</v>
      </c>
      <c r="AT31" s="2"/>
      <c r="AU31" s="3"/>
      <c r="AV31" s="3"/>
      <c r="AW31" s="3"/>
      <c r="AX31" s="3"/>
    </row>
    <row r="32" spans="1:50" ht="15">
      <c r="A32" s="65" t="s">
        <v>210</v>
      </c>
      <c r="B32" s="66"/>
      <c r="C32" s="66"/>
      <c r="D32" s="67">
        <v>50</v>
      </c>
      <c r="E32" s="69"/>
      <c r="F32" s="66"/>
      <c r="G32" s="66"/>
      <c r="H32" s="70" t="s">
        <v>210</v>
      </c>
      <c r="I32" s="71"/>
      <c r="J32" s="71" t="s">
        <v>159</v>
      </c>
      <c r="K32" s="70"/>
      <c r="L32" s="74">
        <v>1</v>
      </c>
      <c r="M32" s="75">
        <v>3546.37109375</v>
      </c>
      <c r="N32" s="75">
        <v>9198.2919921875</v>
      </c>
      <c r="O32" s="76"/>
      <c r="P32" s="77"/>
      <c r="Q32" s="77"/>
      <c r="R32" s="84"/>
      <c r="S32" s="48">
        <v>0</v>
      </c>
      <c r="T32" s="48">
        <v>1</v>
      </c>
      <c r="U32" s="49">
        <v>0</v>
      </c>
      <c r="V32" s="49">
        <v>0.001443</v>
      </c>
      <c r="W32" s="49">
        <v>0.003169</v>
      </c>
      <c r="X32" s="49">
        <v>0.528578</v>
      </c>
      <c r="Y32" s="49">
        <v>0</v>
      </c>
      <c r="Z32" s="49">
        <v>0</v>
      </c>
      <c r="AA32" s="72">
        <v>32</v>
      </c>
      <c r="AB32" s="72"/>
      <c r="AC32" s="73"/>
      <c r="AD32" s="79" t="s">
        <v>1044</v>
      </c>
      <c r="AE32" s="98" t="s">
        <v>1379</v>
      </c>
      <c r="AF32" s="79" t="str">
        <f>REPLACE(INDEX(GroupVertices[Group],MATCH(Vertices[[#This Row],[Vertex]],GroupVertices[Vertex],0)),1,1,"")</f>
        <v>1</v>
      </c>
      <c r="AG32" s="48">
        <v>0</v>
      </c>
      <c r="AH32" s="49">
        <v>0</v>
      </c>
      <c r="AI32" s="48">
        <v>1</v>
      </c>
      <c r="AJ32" s="49">
        <v>6.666666666666667</v>
      </c>
      <c r="AK32" s="48">
        <v>0</v>
      </c>
      <c r="AL32" s="49">
        <v>0</v>
      </c>
      <c r="AM32" s="48">
        <v>14</v>
      </c>
      <c r="AN32" s="49">
        <v>93.33333333333333</v>
      </c>
      <c r="AO32" s="48">
        <v>15</v>
      </c>
      <c r="AP32" s="118" t="s">
        <v>2582</v>
      </c>
      <c r="AQ32" s="118" t="s">
        <v>2582</v>
      </c>
      <c r="AR32" s="118" t="s">
        <v>2912</v>
      </c>
      <c r="AS32" s="118" t="s">
        <v>2912</v>
      </c>
      <c r="AT32" s="2"/>
      <c r="AU32" s="3"/>
      <c r="AV32" s="3"/>
      <c r="AW32" s="3"/>
      <c r="AX32" s="3"/>
    </row>
    <row r="33" spans="1:50" ht="15">
      <c r="A33" s="65" t="s">
        <v>211</v>
      </c>
      <c r="B33" s="66"/>
      <c r="C33" s="66"/>
      <c r="D33" s="67">
        <v>50</v>
      </c>
      <c r="E33" s="69"/>
      <c r="F33" s="66"/>
      <c r="G33" s="66"/>
      <c r="H33" s="70" t="s">
        <v>211</v>
      </c>
      <c r="I33" s="71"/>
      <c r="J33" s="71" t="s">
        <v>159</v>
      </c>
      <c r="K33" s="70"/>
      <c r="L33" s="74">
        <v>1</v>
      </c>
      <c r="M33" s="75">
        <v>4884.24609375</v>
      </c>
      <c r="N33" s="75">
        <v>8586.673828125</v>
      </c>
      <c r="O33" s="76"/>
      <c r="P33" s="77"/>
      <c r="Q33" s="77"/>
      <c r="R33" s="84"/>
      <c r="S33" s="48">
        <v>0</v>
      </c>
      <c r="T33" s="48">
        <v>1</v>
      </c>
      <c r="U33" s="49">
        <v>0</v>
      </c>
      <c r="V33" s="49">
        <v>0.001443</v>
      </c>
      <c r="W33" s="49">
        <v>0.003169</v>
      </c>
      <c r="X33" s="49">
        <v>0.528578</v>
      </c>
      <c r="Y33" s="49">
        <v>0</v>
      </c>
      <c r="Z33" s="49">
        <v>0</v>
      </c>
      <c r="AA33" s="72">
        <v>33</v>
      </c>
      <c r="AB33" s="72"/>
      <c r="AC33" s="73"/>
      <c r="AD33" s="79" t="s">
        <v>1045</v>
      </c>
      <c r="AE33" s="98" t="s">
        <v>1380</v>
      </c>
      <c r="AF33" s="79" t="str">
        <f>REPLACE(INDEX(GroupVertices[Group],MATCH(Vertices[[#This Row],[Vertex]],GroupVertices[Vertex],0)),1,1,"")</f>
        <v>1</v>
      </c>
      <c r="AG33" s="48">
        <v>0</v>
      </c>
      <c r="AH33" s="49">
        <v>0</v>
      </c>
      <c r="AI33" s="48">
        <v>1</v>
      </c>
      <c r="AJ33" s="49">
        <v>6.666666666666667</v>
      </c>
      <c r="AK33" s="48">
        <v>0</v>
      </c>
      <c r="AL33" s="49">
        <v>0</v>
      </c>
      <c r="AM33" s="48">
        <v>14</v>
      </c>
      <c r="AN33" s="49">
        <v>93.33333333333333</v>
      </c>
      <c r="AO33" s="48">
        <v>15</v>
      </c>
      <c r="AP33" s="118" t="s">
        <v>2583</v>
      </c>
      <c r="AQ33" s="118" t="s">
        <v>2583</v>
      </c>
      <c r="AR33" s="118" t="s">
        <v>2913</v>
      </c>
      <c r="AS33" s="118" t="s">
        <v>2913</v>
      </c>
      <c r="AT33" s="2"/>
      <c r="AU33" s="3"/>
      <c r="AV33" s="3"/>
      <c r="AW33" s="3"/>
      <c r="AX33" s="3"/>
    </row>
    <row r="34" spans="1:50" ht="15">
      <c r="A34" s="65" t="s">
        <v>212</v>
      </c>
      <c r="B34" s="66"/>
      <c r="C34" s="66"/>
      <c r="D34" s="67">
        <v>50</v>
      </c>
      <c r="E34" s="69"/>
      <c r="F34" s="66"/>
      <c r="G34" s="66"/>
      <c r="H34" s="70" t="s">
        <v>212</v>
      </c>
      <c r="I34" s="71"/>
      <c r="J34" s="71" t="s">
        <v>159</v>
      </c>
      <c r="K34" s="70"/>
      <c r="L34" s="74">
        <v>1</v>
      </c>
      <c r="M34" s="75">
        <v>7693.99755859375</v>
      </c>
      <c r="N34" s="75">
        <v>4527.44775390625</v>
      </c>
      <c r="O34" s="76"/>
      <c r="P34" s="77"/>
      <c r="Q34" s="77"/>
      <c r="R34" s="84"/>
      <c r="S34" s="48">
        <v>0</v>
      </c>
      <c r="T34" s="48">
        <v>1</v>
      </c>
      <c r="U34" s="49">
        <v>0</v>
      </c>
      <c r="V34" s="49">
        <v>0.001443</v>
      </c>
      <c r="W34" s="49">
        <v>0.003169</v>
      </c>
      <c r="X34" s="49">
        <v>0.528578</v>
      </c>
      <c r="Y34" s="49">
        <v>0</v>
      </c>
      <c r="Z34" s="49">
        <v>0</v>
      </c>
      <c r="AA34" s="72">
        <v>34</v>
      </c>
      <c r="AB34" s="72"/>
      <c r="AC34" s="73"/>
      <c r="AD34" s="79" t="s">
        <v>1046</v>
      </c>
      <c r="AE34" s="98" t="s">
        <v>1381</v>
      </c>
      <c r="AF34" s="79" t="str">
        <f>REPLACE(INDEX(GroupVertices[Group],MATCH(Vertices[[#This Row],[Vertex]],GroupVertices[Vertex],0)),1,1,"")</f>
        <v>1</v>
      </c>
      <c r="AG34" s="48">
        <v>0</v>
      </c>
      <c r="AH34" s="49">
        <v>0</v>
      </c>
      <c r="AI34" s="48">
        <v>0</v>
      </c>
      <c r="AJ34" s="49">
        <v>0</v>
      </c>
      <c r="AK34" s="48">
        <v>0</v>
      </c>
      <c r="AL34" s="49">
        <v>0</v>
      </c>
      <c r="AM34" s="48">
        <v>3</v>
      </c>
      <c r="AN34" s="49">
        <v>100</v>
      </c>
      <c r="AO34" s="48">
        <v>3</v>
      </c>
      <c r="AP34" s="118" t="s">
        <v>2584</v>
      </c>
      <c r="AQ34" s="118" t="s">
        <v>2584</v>
      </c>
      <c r="AR34" s="118" t="s">
        <v>2914</v>
      </c>
      <c r="AS34" s="118" t="s">
        <v>2914</v>
      </c>
      <c r="AT34" s="2"/>
      <c r="AU34" s="3"/>
      <c r="AV34" s="3"/>
      <c r="AW34" s="3"/>
      <c r="AX34" s="3"/>
    </row>
    <row r="35" spans="1:50" ht="15">
      <c r="A35" s="65" t="s">
        <v>213</v>
      </c>
      <c r="B35" s="66"/>
      <c r="C35" s="66"/>
      <c r="D35" s="67">
        <v>50</v>
      </c>
      <c r="E35" s="69"/>
      <c r="F35" s="66"/>
      <c r="G35" s="66"/>
      <c r="H35" s="70" t="s">
        <v>213</v>
      </c>
      <c r="I35" s="71"/>
      <c r="J35" s="71" t="s">
        <v>159</v>
      </c>
      <c r="K35" s="70"/>
      <c r="L35" s="74">
        <v>1</v>
      </c>
      <c r="M35" s="75">
        <v>2763.947509765625</v>
      </c>
      <c r="N35" s="75">
        <v>649.9646606445312</v>
      </c>
      <c r="O35" s="76"/>
      <c r="P35" s="77"/>
      <c r="Q35" s="77"/>
      <c r="R35" s="84"/>
      <c r="S35" s="48">
        <v>0</v>
      </c>
      <c r="T35" s="48">
        <v>1</v>
      </c>
      <c r="U35" s="49">
        <v>0</v>
      </c>
      <c r="V35" s="49">
        <v>0.001443</v>
      </c>
      <c r="W35" s="49">
        <v>0.003169</v>
      </c>
      <c r="X35" s="49">
        <v>0.528578</v>
      </c>
      <c r="Y35" s="49">
        <v>0</v>
      </c>
      <c r="Z35" s="49">
        <v>0</v>
      </c>
      <c r="AA35" s="72">
        <v>35</v>
      </c>
      <c r="AB35" s="72"/>
      <c r="AC35" s="73"/>
      <c r="AD35" s="79" t="s">
        <v>1047</v>
      </c>
      <c r="AE35" s="98" t="s">
        <v>1382</v>
      </c>
      <c r="AF35" s="79" t="str">
        <f>REPLACE(INDEX(GroupVertices[Group],MATCH(Vertices[[#This Row],[Vertex]],GroupVertices[Vertex],0)),1,1,"")</f>
        <v>1</v>
      </c>
      <c r="AG35" s="48">
        <v>1</v>
      </c>
      <c r="AH35" s="49">
        <v>5.882352941176471</v>
      </c>
      <c r="AI35" s="48">
        <v>2</v>
      </c>
      <c r="AJ35" s="49">
        <v>11.764705882352942</v>
      </c>
      <c r="AK35" s="48">
        <v>0</v>
      </c>
      <c r="AL35" s="49">
        <v>0</v>
      </c>
      <c r="AM35" s="48">
        <v>14</v>
      </c>
      <c r="AN35" s="49">
        <v>82.3529411764706</v>
      </c>
      <c r="AO35" s="48">
        <v>17</v>
      </c>
      <c r="AP35" s="118" t="s">
        <v>2585</v>
      </c>
      <c r="AQ35" s="118" t="s">
        <v>2585</v>
      </c>
      <c r="AR35" s="118" t="s">
        <v>2915</v>
      </c>
      <c r="AS35" s="118" t="s">
        <v>2915</v>
      </c>
      <c r="AT35" s="2"/>
      <c r="AU35" s="3"/>
      <c r="AV35" s="3"/>
      <c r="AW35" s="3"/>
      <c r="AX35" s="3"/>
    </row>
    <row r="36" spans="1:50" ht="15">
      <c r="A36" s="65" t="s">
        <v>214</v>
      </c>
      <c r="B36" s="66"/>
      <c r="C36" s="66"/>
      <c r="D36" s="67">
        <v>50</v>
      </c>
      <c r="E36" s="69"/>
      <c r="F36" s="66"/>
      <c r="G36" s="66"/>
      <c r="H36" s="70" t="s">
        <v>214</v>
      </c>
      <c r="I36" s="71"/>
      <c r="J36" s="71" t="s">
        <v>159</v>
      </c>
      <c r="K36" s="70"/>
      <c r="L36" s="74">
        <v>1</v>
      </c>
      <c r="M36" s="75">
        <v>3078.19580078125</v>
      </c>
      <c r="N36" s="75">
        <v>1032.5850830078125</v>
      </c>
      <c r="O36" s="76"/>
      <c r="P36" s="77"/>
      <c r="Q36" s="77"/>
      <c r="R36" s="84"/>
      <c r="S36" s="48">
        <v>0</v>
      </c>
      <c r="T36" s="48">
        <v>1</v>
      </c>
      <c r="U36" s="49">
        <v>0</v>
      </c>
      <c r="V36" s="49">
        <v>0.001443</v>
      </c>
      <c r="W36" s="49">
        <v>0.003169</v>
      </c>
      <c r="X36" s="49">
        <v>0.528578</v>
      </c>
      <c r="Y36" s="49">
        <v>0</v>
      </c>
      <c r="Z36" s="49">
        <v>0</v>
      </c>
      <c r="AA36" s="72">
        <v>36</v>
      </c>
      <c r="AB36" s="72"/>
      <c r="AC36" s="73"/>
      <c r="AD36" s="79" t="s">
        <v>1048</v>
      </c>
      <c r="AE36" s="98" t="s">
        <v>1383</v>
      </c>
      <c r="AF36" s="79" t="str">
        <f>REPLACE(INDEX(GroupVertices[Group],MATCH(Vertices[[#This Row],[Vertex]],GroupVertices[Vertex],0)),1,1,"")</f>
        <v>1</v>
      </c>
      <c r="AG36" s="48">
        <v>2</v>
      </c>
      <c r="AH36" s="49">
        <v>10.526315789473685</v>
      </c>
      <c r="AI36" s="48">
        <v>0</v>
      </c>
      <c r="AJ36" s="49">
        <v>0</v>
      </c>
      <c r="AK36" s="48">
        <v>0</v>
      </c>
      <c r="AL36" s="49">
        <v>0</v>
      </c>
      <c r="AM36" s="48">
        <v>17</v>
      </c>
      <c r="AN36" s="49">
        <v>89.47368421052632</v>
      </c>
      <c r="AO36" s="48">
        <v>19</v>
      </c>
      <c r="AP36" s="118" t="s">
        <v>2586</v>
      </c>
      <c r="AQ36" s="118" t="s">
        <v>2586</v>
      </c>
      <c r="AR36" s="118" t="s">
        <v>2916</v>
      </c>
      <c r="AS36" s="118" t="s">
        <v>2916</v>
      </c>
      <c r="AT36" s="2"/>
      <c r="AU36" s="3"/>
      <c r="AV36" s="3"/>
      <c r="AW36" s="3"/>
      <c r="AX36" s="3"/>
    </row>
    <row r="37" spans="1:50" ht="15">
      <c r="A37" s="65" t="s">
        <v>215</v>
      </c>
      <c r="B37" s="66"/>
      <c r="C37" s="66"/>
      <c r="D37" s="67">
        <v>50</v>
      </c>
      <c r="E37" s="69"/>
      <c r="F37" s="66"/>
      <c r="G37" s="66"/>
      <c r="H37" s="70" t="s">
        <v>215</v>
      </c>
      <c r="I37" s="71"/>
      <c r="J37" s="71" t="s">
        <v>159</v>
      </c>
      <c r="K37" s="70"/>
      <c r="L37" s="74">
        <v>1</v>
      </c>
      <c r="M37" s="75">
        <v>2066.228759765625</v>
      </c>
      <c r="N37" s="75">
        <v>5631.5556640625</v>
      </c>
      <c r="O37" s="76"/>
      <c r="P37" s="77"/>
      <c r="Q37" s="77"/>
      <c r="R37" s="84"/>
      <c r="S37" s="48">
        <v>0</v>
      </c>
      <c r="T37" s="48">
        <v>1</v>
      </c>
      <c r="U37" s="49">
        <v>0</v>
      </c>
      <c r="V37" s="49">
        <v>0.001443</v>
      </c>
      <c r="W37" s="49">
        <v>0.003169</v>
      </c>
      <c r="X37" s="49">
        <v>0.528578</v>
      </c>
      <c r="Y37" s="49">
        <v>0</v>
      </c>
      <c r="Z37" s="49">
        <v>0</v>
      </c>
      <c r="AA37" s="72">
        <v>37</v>
      </c>
      <c r="AB37" s="72"/>
      <c r="AC37" s="73"/>
      <c r="AD37" s="79" t="s">
        <v>1049</v>
      </c>
      <c r="AE37" s="98" t="s">
        <v>1384</v>
      </c>
      <c r="AF37" s="79" t="str">
        <f>REPLACE(INDEX(GroupVertices[Group],MATCH(Vertices[[#This Row],[Vertex]],GroupVertices[Vertex],0)),1,1,"")</f>
        <v>1</v>
      </c>
      <c r="AG37" s="48">
        <v>0</v>
      </c>
      <c r="AH37" s="49">
        <v>0</v>
      </c>
      <c r="AI37" s="48">
        <v>2</v>
      </c>
      <c r="AJ37" s="49">
        <v>14.285714285714286</v>
      </c>
      <c r="AK37" s="48">
        <v>0</v>
      </c>
      <c r="AL37" s="49">
        <v>0</v>
      </c>
      <c r="AM37" s="48">
        <v>12</v>
      </c>
      <c r="AN37" s="49">
        <v>85.71428571428571</v>
      </c>
      <c r="AO37" s="48">
        <v>14</v>
      </c>
      <c r="AP37" s="118" t="s">
        <v>2587</v>
      </c>
      <c r="AQ37" s="118" t="s">
        <v>2587</v>
      </c>
      <c r="AR37" s="118" t="s">
        <v>2917</v>
      </c>
      <c r="AS37" s="118" t="s">
        <v>2917</v>
      </c>
      <c r="AT37" s="2"/>
      <c r="AU37" s="3"/>
      <c r="AV37" s="3"/>
      <c r="AW37" s="3"/>
      <c r="AX37" s="3"/>
    </row>
    <row r="38" spans="1:50" ht="15">
      <c r="A38" s="65" t="s">
        <v>216</v>
      </c>
      <c r="B38" s="66"/>
      <c r="C38" s="66"/>
      <c r="D38" s="67">
        <v>50</v>
      </c>
      <c r="E38" s="69"/>
      <c r="F38" s="66"/>
      <c r="G38" s="66"/>
      <c r="H38" s="70" t="s">
        <v>216</v>
      </c>
      <c r="I38" s="71"/>
      <c r="J38" s="71" t="s">
        <v>159</v>
      </c>
      <c r="K38" s="70"/>
      <c r="L38" s="74">
        <v>1</v>
      </c>
      <c r="M38" s="75">
        <v>575.9141235351562</v>
      </c>
      <c r="N38" s="75">
        <v>5958.39501953125</v>
      </c>
      <c r="O38" s="76"/>
      <c r="P38" s="77"/>
      <c r="Q38" s="77"/>
      <c r="R38" s="84"/>
      <c r="S38" s="48">
        <v>0</v>
      </c>
      <c r="T38" s="48">
        <v>1</v>
      </c>
      <c r="U38" s="49">
        <v>0</v>
      </c>
      <c r="V38" s="49">
        <v>0.001443</v>
      </c>
      <c r="W38" s="49">
        <v>0.003169</v>
      </c>
      <c r="X38" s="49">
        <v>0.528578</v>
      </c>
      <c r="Y38" s="49">
        <v>0</v>
      </c>
      <c r="Z38" s="49">
        <v>0</v>
      </c>
      <c r="AA38" s="72">
        <v>38</v>
      </c>
      <c r="AB38" s="72"/>
      <c r="AC38" s="73"/>
      <c r="AD38" s="79" t="s">
        <v>1050</v>
      </c>
      <c r="AE38" s="98" t="s">
        <v>1385</v>
      </c>
      <c r="AF38" s="79" t="str">
        <f>REPLACE(INDEX(GroupVertices[Group],MATCH(Vertices[[#This Row],[Vertex]],GroupVertices[Vertex],0)),1,1,"")</f>
        <v>1</v>
      </c>
      <c r="AG38" s="48">
        <v>6</v>
      </c>
      <c r="AH38" s="49">
        <v>5.714285714285714</v>
      </c>
      <c r="AI38" s="48">
        <v>6</v>
      </c>
      <c r="AJ38" s="49">
        <v>5.714285714285714</v>
      </c>
      <c r="AK38" s="48">
        <v>0</v>
      </c>
      <c r="AL38" s="49">
        <v>0</v>
      </c>
      <c r="AM38" s="48">
        <v>93</v>
      </c>
      <c r="AN38" s="49">
        <v>88.57142857142857</v>
      </c>
      <c r="AO38" s="48">
        <v>105</v>
      </c>
      <c r="AP38" s="118" t="s">
        <v>2588</v>
      </c>
      <c r="AQ38" s="118" t="s">
        <v>2859</v>
      </c>
      <c r="AR38" s="118" t="s">
        <v>2918</v>
      </c>
      <c r="AS38" s="118" t="s">
        <v>2918</v>
      </c>
      <c r="AT38" s="2"/>
      <c r="AU38" s="3"/>
      <c r="AV38" s="3"/>
      <c r="AW38" s="3"/>
      <c r="AX38" s="3"/>
    </row>
    <row r="39" spans="1:50" ht="15">
      <c r="A39" s="65" t="s">
        <v>217</v>
      </c>
      <c r="B39" s="66"/>
      <c r="C39" s="66"/>
      <c r="D39" s="67">
        <v>50</v>
      </c>
      <c r="E39" s="69"/>
      <c r="F39" s="66"/>
      <c r="G39" s="66"/>
      <c r="H39" s="70" t="s">
        <v>217</v>
      </c>
      <c r="I39" s="71"/>
      <c r="J39" s="71" t="s">
        <v>159</v>
      </c>
      <c r="K39" s="70"/>
      <c r="L39" s="74">
        <v>1</v>
      </c>
      <c r="M39" s="75">
        <v>5071.62255859375</v>
      </c>
      <c r="N39" s="75">
        <v>5338.42431640625</v>
      </c>
      <c r="O39" s="76"/>
      <c r="P39" s="77"/>
      <c r="Q39" s="77"/>
      <c r="R39" s="84"/>
      <c r="S39" s="48">
        <v>0</v>
      </c>
      <c r="T39" s="48">
        <v>1</v>
      </c>
      <c r="U39" s="49">
        <v>0</v>
      </c>
      <c r="V39" s="49">
        <v>0.001443</v>
      </c>
      <c r="W39" s="49">
        <v>0.003169</v>
      </c>
      <c r="X39" s="49">
        <v>0.528578</v>
      </c>
      <c r="Y39" s="49">
        <v>0</v>
      </c>
      <c r="Z39" s="49">
        <v>0</v>
      </c>
      <c r="AA39" s="72">
        <v>39</v>
      </c>
      <c r="AB39" s="72"/>
      <c r="AC39" s="73"/>
      <c r="AD39" s="79" t="s">
        <v>1051</v>
      </c>
      <c r="AE39" s="98" t="s">
        <v>1386</v>
      </c>
      <c r="AF39" s="79" t="str">
        <f>REPLACE(INDEX(GroupVertices[Group],MATCH(Vertices[[#This Row],[Vertex]],GroupVertices[Vertex],0)),1,1,"")</f>
        <v>1</v>
      </c>
      <c r="AG39" s="48">
        <v>0</v>
      </c>
      <c r="AH39" s="49">
        <v>0</v>
      </c>
      <c r="AI39" s="48">
        <v>0</v>
      </c>
      <c r="AJ39" s="49">
        <v>0</v>
      </c>
      <c r="AK39" s="48">
        <v>0</v>
      </c>
      <c r="AL39" s="49">
        <v>0</v>
      </c>
      <c r="AM39" s="48">
        <v>13</v>
      </c>
      <c r="AN39" s="49">
        <v>100</v>
      </c>
      <c r="AO39" s="48">
        <v>13</v>
      </c>
      <c r="AP39" s="118" t="s">
        <v>2589</v>
      </c>
      <c r="AQ39" s="118" t="s">
        <v>2589</v>
      </c>
      <c r="AR39" s="118" t="s">
        <v>2919</v>
      </c>
      <c r="AS39" s="118" t="s">
        <v>2919</v>
      </c>
      <c r="AT39" s="2"/>
      <c r="AU39" s="3"/>
      <c r="AV39" s="3"/>
      <c r="AW39" s="3"/>
      <c r="AX39" s="3"/>
    </row>
    <row r="40" spans="1:50" ht="15">
      <c r="A40" s="65" t="s">
        <v>218</v>
      </c>
      <c r="B40" s="66"/>
      <c r="C40" s="66"/>
      <c r="D40" s="67">
        <v>50</v>
      </c>
      <c r="E40" s="69"/>
      <c r="F40" s="66"/>
      <c r="G40" s="66"/>
      <c r="H40" s="70" t="s">
        <v>218</v>
      </c>
      <c r="I40" s="71"/>
      <c r="J40" s="71" t="s">
        <v>159</v>
      </c>
      <c r="K40" s="70"/>
      <c r="L40" s="74">
        <v>1</v>
      </c>
      <c r="M40" s="75">
        <v>2229.43505859375</v>
      </c>
      <c r="N40" s="75">
        <v>2009.1495361328125</v>
      </c>
      <c r="O40" s="76"/>
      <c r="P40" s="77"/>
      <c r="Q40" s="77"/>
      <c r="R40" s="84"/>
      <c r="S40" s="48">
        <v>0</v>
      </c>
      <c r="T40" s="48">
        <v>1</v>
      </c>
      <c r="U40" s="49">
        <v>0</v>
      </c>
      <c r="V40" s="49">
        <v>0.001443</v>
      </c>
      <c r="W40" s="49">
        <v>0.003169</v>
      </c>
      <c r="X40" s="49">
        <v>0.528578</v>
      </c>
      <c r="Y40" s="49">
        <v>0</v>
      </c>
      <c r="Z40" s="49">
        <v>0</v>
      </c>
      <c r="AA40" s="72">
        <v>40</v>
      </c>
      <c r="AB40" s="72"/>
      <c r="AC40" s="73"/>
      <c r="AD40" s="79" t="s">
        <v>1052</v>
      </c>
      <c r="AE40" s="98" t="s">
        <v>1387</v>
      </c>
      <c r="AF40" s="79" t="str">
        <f>REPLACE(INDEX(GroupVertices[Group],MATCH(Vertices[[#This Row],[Vertex]],GroupVertices[Vertex],0)),1,1,"")</f>
        <v>1</v>
      </c>
      <c r="AG40" s="48">
        <v>0</v>
      </c>
      <c r="AH40" s="49">
        <v>0</v>
      </c>
      <c r="AI40" s="48">
        <v>1</v>
      </c>
      <c r="AJ40" s="49">
        <v>12.5</v>
      </c>
      <c r="AK40" s="48">
        <v>0</v>
      </c>
      <c r="AL40" s="49">
        <v>0</v>
      </c>
      <c r="AM40" s="48">
        <v>7</v>
      </c>
      <c r="AN40" s="49">
        <v>87.5</v>
      </c>
      <c r="AO40" s="48">
        <v>8</v>
      </c>
      <c r="AP40" s="118" t="s">
        <v>2590</v>
      </c>
      <c r="AQ40" s="118" t="s">
        <v>2590</v>
      </c>
      <c r="AR40" s="118" t="s">
        <v>2920</v>
      </c>
      <c r="AS40" s="118" t="s">
        <v>2920</v>
      </c>
      <c r="AT40" s="2"/>
      <c r="AU40" s="3"/>
      <c r="AV40" s="3"/>
      <c r="AW40" s="3"/>
      <c r="AX40" s="3"/>
    </row>
    <row r="41" spans="1:50" ht="15">
      <c r="A41" s="65" t="s">
        <v>219</v>
      </c>
      <c r="B41" s="66"/>
      <c r="C41" s="66"/>
      <c r="D41" s="67">
        <v>50</v>
      </c>
      <c r="E41" s="69"/>
      <c r="F41" s="66"/>
      <c r="G41" s="66"/>
      <c r="H41" s="70" t="s">
        <v>219</v>
      </c>
      <c r="I41" s="71"/>
      <c r="J41" s="71" t="s">
        <v>159</v>
      </c>
      <c r="K41" s="70"/>
      <c r="L41" s="74">
        <v>1</v>
      </c>
      <c r="M41" s="75">
        <v>4644.388671875</v>
      </c>
      <c r="N41" s="75">
        <v>2569.05517578125</v>
      </c>
      <c r="O41" s="76"/>
      <c r="P41" s="77"/>
      <c r="Q41" s="77"/>
      <c r="R41" s="84"/>
      <c r="S41" s="48">
        <v>0</v>
      </c>
      <c r="T41" s="48">
        <v>1</v>
      </c>
      <c r="U41" s="49">
        <v>0</v>
      </c>
      <c r="V41" s="49">
        <v>0.001443</v>
      </c>
      <c r="W41" s="49">
        <v>0.003169</v>
      </c>
      <c r="X41" s="49">
        <v>0.528578</v>
      </c>
      <c r="Y41" s="49">
        <v>0</v>
      </c>
      <c r="Z41" s="49">
        <v>0</v>
      </c>
      <c r="AA41" s="72">
        <v>41</v>
      </c>
      <c r="AB41" s="72"/>
      <c r="AC41" s="73"/>
      <c r="AD41" s="79" t="s">
        <v>1053</v>
      </c>
      <c r="AE41" s="98" t="s">
        <v>1388</v>
      </c>
      <c r="AF41" s="79" t="str">
        <f>REPLACE(INDEX(GroupVertices[Group],MATCH(Vertices[[#This Row],[Vertex]],GroupVertices[Vertex],0)),1,1,"")</f>
        <v>1</v>
      </c>
      <c r="AG41" s="48">
        <v>0</v>
      </c>
      <c r="AH41" s="49">
        <v>0</v>
      </c>
      <c r="AI41" s="48">
        <v>0</v>
      </c>
      <c r="AJ41" s="49">
        <v>0</v>
      </c>
      <c r="AK41" s="48">
        <v>0</v>
      </c>
      <c r="AL41" s="49">
        <v>0</v>
      </c>
      <c r="AM41" s="48">
        <v>11</v>
      </c>
      <c r="AN41" s="49">
        <v>100</v>
      </c>
      <c r="AO41" s="48">
        <v>11</v>
      </c>
      <c r="AP41" s="118" t="s">
        <v>2591</v>
      </c>
      <c r="AQ41" s="118" t="s">
        <v>2591</v>
      </c>
      <c r="AR41" s="118" t="s">
        <v>2921</v>
      </c>
      <c r="AS41" s="118" t="s">
        <v>2921</v>
      </c>
      <c r="AT41" s="2"/>
      <c r="AU41" s="3"/>
      <c r="AV41" s="3"/>
      <c r="AW41" s="3"/>
      <c r="AX41" s="3"/>
    </row>
    <row r="42" spans="1:50" ht="15">
      <c r="A42" s="65" t="s">
        <v>220</v>
      </c>
      <c r="B42" s="66"/>
      <c r="C42" s="66"/>
      <c r="D42" s="67">
        <v>50</v>
      </c>
      <c r="E42" s="69"/>
      <c r="F42" s="66"/>
      <c r="G42" s="66"/>
      <c r="H42" s="70" t="s">
        <v>220</v>
      </c>
      <c r="I42" s="71"/>
      <c r="J42" s="71" t="s">
        <v>159</v>
      </c>
      <c r="K42" s="70"/>
      <c r="L42" s="74">
        <v>1</v>
      </c>
      <c r="M42" s="75">
        <v>973.306396484375</v>
      </c>
      <c r="N42" s="75">
        <v>6067.69287109375</v>
      </c>
      <c r="O42" s="76"/>
      <c r="P42" s="77"/>
      <c r="Q42" s="77"/>
      <c r="R42" s="84"/>
      <c r="S42" s="48">
        <v>0</v>
      </c>
      <c r="T42" s="48">
        <v>1</v>
      </c>
      <c r="U42" s="49">
        <v>0</v>
      </c>
      <c r="V42" s="49">
        <v>0.001443</v>
      </c>
      <c r="W42" s="49">
        <v>0.003169</v>
      </c>
      <c r="X42" s="49">
        <v>0.528578</v>
      </c>
      <c r="Y42" s="49">
        <v>0</v>
      </c>
      <c r="Z42" s="49">
        <v>0</v>
      </c>
      <c r="AA42" s="72">
        <v>42</v>
      </c>
      <c r="AB42" s="72"/>
      <c r="AC42" s="73"/>
      <c r="AD42" s="79" t="s">
        <v>1054</v>
      </c>
      <c r="AE42" s="98" t="s">
        <v>1389</v>
      </c>
      <c r="AF42" s="79" t="str">
        <f>REPLACE(INDEX(GroupVertices[Group],MATCH(Vertices[[#This Row],[Vertex]],GroupVertices[Vertex],0)),1,1,"")</f>
        <v>1</v>
      </c>
      <c r="AG42" s="48">
        <v>0</v>
      </c>
      <c r="AH42" s="49">
        <v>0</v>
      </c>
      <c r="AI42" s="48">
        <v>1</v>
      </c>
      <c r="AJ42" s="49">
        <v>8.333333333333334</v>
      </c>
      <c r="AK42" s="48">
        <v>0</v>
      </c>
      <c r="AL42" s="49">
        <v>0</v>
      </c>
      <c r="AM42" s="48">
        <v>11</v>
      </c>
      <c r="AN42" s="49">
        <v>91.66666666666667</v>
      </c>
      <c r="AO42" s="48">
        <v>12</v>
      </c>
      <c r="AP42" s="118" t="s">
        <v>2592</v>
      </c>
      <c r="AQ42" s="118" t="s">
        <v>2592</v>
      </c>
      <c r="AR42" s="118" t="s">
        <v>2922</v>
      </c>
      <c r="AS42" s="118" t="s">
        <v>2922</v>
      </c>
      <c r="AT42" s="2"/>
      <c r="AU42" s="3"/>
      <c r="AV42" s="3"/>
      <c r="AW42" s="3"/>
      <c r="AX42" s="3"/>
    </row>
    <row r="43" spans="1:50" ht="15">
      <c r="A43" s="65" t="s">
        <v>221</v>
      </c>
      <c r="B43" s="66"/>
      <c r="C43" s="66"/>
      <c r="D43" s="67">
        <v>50</v>
      </c>
      <c r="E43" s="69"/>
      <c r="F43" s="66"/>
      <c r="G43" s="66"/>
      <c r="H43" s="70" t="s">
        <v>221</v>
      </c>
      <c r="I43" s="71"/>
      <c r="J43" s="71" t="s">
        <v>159</v>
      </c>
      <c r="K43" s="70"/>
      <c r="L43" s="74">
        <v>1</v>
      </c>
      <c r="M43" s="75">
        <v>550.9330444335938</v>
      </c>
      <c r="N43" s="75">
        <v>3969.458740234375</v>
      </c>
      <c r="O43" s="76"/>
      <c r="P43" s="77"/>
      <c r="Q43" s="77"/>
      <c r="R43" s="84"/>
      <c r="S43" s="48">
        <v>0</v>
      </c>
      <c r="T43" s="48">
        <v>1</v>
      </c>
      <c r="U43" s="49">
        <v>0</v>
      </c>
      <c r="V43" s="49">
        <v>0.001443</v>
      </c>
      <c r="W43" s="49">
        <v>0.003169</v>
      </c>
      <c r="X43" s="49">
        <v>0.528578</v>
      </c>
      <c r="Y43" s="49">
        <v>0</v>
      </c>
      <c r="Z43" s="49">
        <v>0</v>
      </c>
      <c r="AA43" s="72">
        <v>43</v>
      </c>
      <c r="AB43" s="72"/>
      <c r="AC43" s="73"/>
      <c r="AD43" s="79" t="s">
        <v>1055</v>
      </c>
      <c r="AE43" s="98" t="s">
        <v>1390</v>
      </c>
      <c r="AF43" s="79" t="str">
        <f>REPLACE(INDEX(GroupVertices[Group],MATCH(Vertices[[#This Row],[Vertex]],GroupVertices[Vertex],0)),1,1,"")</f>
        <v>1</v>
      </c>
      <c r="AG43" s="48">
        <v>0</v>
      </c>
      <c r="AH43" s="49">
        <v>0</v>
      </c>
      <c r="AI43" s="48">
        <v>0</v>
      </c>
      <c r="AJ43" s="49">
        <v>0</v>
      </c>
      <c r="AK43" s="48">
        <v>0</v>
      </c>
      <c r="AL43" s="49">
        <v>0</v>
      </c>
      <c r="AM43" s="48">
        <v>3</v>
      </c>
      <c r="AN43" s="49">
        <v>100</v>
      </c>
      <c r="AO43" s="48">
        <v>3</v>
      </c>
      <c r="AP43" s="118" t="s">
        <v>2593</v>
      </c>
      <c r="AQ43" s="118" t="s">
        <v>2593</v>
      </c>
      <c r="AR43" s="118" t="s">
        <v>2923</v>
      </c>
      <c r="AS43" s="118" t="s">
        <v>2923</v>
      </c>
      <c r="AT43" s="2"/>
      <c r="AU43" s="3"/>
      <c r="AV43" s="3"/>
      <c r="AW43" s="3"/>
      <c r="AX43" s="3"/>
    </row>
    <row r="44" spans="1:50" ht="15">
      <c r="A44" s="65" t="s">
        <v>222</v>
      </c>
      <c r="B44" s="66"/>
      <c r="C44" s="66"/>
      <c r="D44" s="67">
        <v>50</v>
      </c>
      <c r="E44" s="69"/>
      <c r="F44" s="66"/>
      <c r="G44" s="66"/>
      <c r="H44" s="70" t="s">
        <v>222</v>
      </c>
      <c r="I44" s="71"/>
      <c r="J44" s="71" t="s">
        <v>159</v>
      </c>
      <c r="K44" s="70"/>
      <c r="L44" s="74">
        <v>1</v>
      </c>
      <c r="M44" s="75">
        <v>4823.2509765625</v>
      </c>
      <c r="N44" s="75">
        <v>9728.1005859375</v>
      </c>
      <c r="O44" s="76"/>
      <c r="P44" s="77"/>
      <c r="Q44" s="77"/>
      <c r="R44" s="84"/>
      <c r="S44" s="48">
        <v>0</v>
      </c>
      <c r="T44" s="48">
        <v>1</v>
      </c>
      <c r="U44" s="49">
        <v>0</v>
      </c>
      <c r="V44" s="49">
        <v>0.001443</v>
      </c>
      <c r="W44" s="49">
        <v>0.003169</v>
      </c>
      <c r="X44" s="49">
        <v>0.528578</v>
      </c>
      <c r="Y44" s="49">
        <v>0</v>
      </c>
      <c r="Z44" s="49">
        <v>0</v>
      </c>
      <c r="AA44" s="72">
        <v>44</v>
      </c>
      <c r="AB44" s="72"/>
      <c r="AC44" s="73"/>
      <c r="AD44" s="79" t="s">
        <v>1056</v>
      </c>
      <c r="AE44" s="98" t="s">
        <v>1391</v>
      </c>
      <c r="AF44" s="79" t="str">
        <f>REPLACE(INDEX(GroupVertices[Group],MATCH(Vertices[[#This Row],[Vertex]],GroupVertices[Vertex],0)),1,1,"")</f>
        <v>1</v>
      </c>
      <c r="AG44" s="48">
        <v>2</v>
      </c>
      <c r="AH44" s="49">
        <v>5.2631578947368425</v>
      </c>
      <c r="AI44" s="48">
        <v>2</v>
      </c>
      <c r="AJ44" s="49">
        <v>5.2631578947368425</v>
      </c>
      <c r="AK44" s="48">
        <v>0</v>
      </c>
      <c r="AL44" s="49">
        <v>0</v>
      </c>
      <c r="AM44" s="48">
        <v>34</v>
      </c>
      <c r="AN44" s="49">
        <v>89.47368421052632</v>
      </c>
      <c r="AO44" s="48">
        <v>38</v>
      </c>
      <c r="AP44" s="118" t="s">
        <v>2594</v>
      </c>
      <c r="AQ44" s="118" t="s">
        <v>2594</v>
      </c>
      <c r="AR44" s="118" t="s">
        <v>2924</v>
      </c>
      <c r="AS44" s="118" t="s">
        <v>2924</v>
      </c>
      <c r="AT44" s="2"/>
      <c r="AU44" s="3"/>
      <c r="AV44" s="3"/>
      <c r="AW44" s="3"/>
      <c r="AX44" s="3"/>
    </row>
    <row r="45" spans="1:50" ht="15">
      <c r="A45" s="65" t="s">
        <v>223</v>
      </c>
      <c r="B45" s="66"/>
      <c r="C45" s="66"/>
      <c r="D45" s="67">
        <v>50</v>
      </c>
      <c r="E45" s="69"/>
      <c r="F45" s="66"/>
      <c r="G45" s="66"/>
      <c r="H45" s="70" t="s">
        <v>223</v>
      </c>
      <c r="I45" s="71"/>
      <c r="J45" s="71" t="s">
        <v>159</v>
      </c>
      <c r="K45" s="70"/>
      <c r="L45" s="74">
        <v>1</v>
      </c>
      <c r="M45" s="75">
        <v>1343.2296142578125</v>
      </c>
      <c r="N45" s="75">
        <v>5996.53564453125</v>
      </c>
      <c r="O45" s="76"/>
      <c r="P45" s="77"/>
      <c r="Q45" s="77"/>
      <c r="R45" s="84"/>
      <c r="S45" s="48">
        <v>0</v>
      </c>
      <c r="T45" s="48">
        <v>1</v>
      </c>
      <c r="U45" s="49">
        <v>0</v>
      </c>
      <c r="V45" s="49">
        <v>0.001443</v>
      </c>
      <c r="W45" s="49">
        <v>0.003169</v>
      </c>
      <c r="X45" s="49">
        <v>0.528578</v>
      </c>
      <c r="Y45" s="49">
        <v>0</v>
      </c>
      <c r="Z45" s="49">
        <v>0</v>
      </c>
      <c r="AA45" s="72">
        <v>45</v>
      </c>
      <c r="AB45" s="72"/>
      <c r="AC45" s="73"/>
      <c r="AD45" s="79" t="s">
        <v>1057</v>
      </c>
      <c r="AE45" s="98" t="s">
        <v>1392</v>
      </c>
      <c r="AF45" s="79" t="str">
        <f>REPLACE(INDEX(GroupVertices[Group],MATCH(Vertices[[#This Row],[Vertex]],GroupVertices[Vertex],0)),1,1,"")</f>
        <v>1</v>
      </c>
      <c r="AG45" s="48">
        <v>0</v>
      </c>
      <c r="AH45" s="49">
        <v>0</v>
      </c>
      <c r="AI45" s="48">
        <v>0</v>
      </c>
      <c r="AJ45" s="49">
        <v>0</v>
      </c>
      <c r="AK45" s="48">
        <v>0</v>
      </c>
      <c r="AL45" s="49">
        <v>0</v>
      </c>
      <c r="AM45" s="48">
        <v>7</v>
      </c>
      <c r="AN45" s="49">
        <v>100</v>
      </c>
      <c r="AO45" s="48">
        <v>7</v>
      </c>
      <c r="AP45" s="118" t="s">
        <v>2595</v>
      </c>
      <c r="AQ45" s="118" t="s">
        <v>2595</v>
      </c>
      <c r="AR45" s="118" t="s">
        <v>2925</v>
      </c>
      <c r="AS45" s="118" t="s">
        <v>2925</v>
      </c>
      <c r="AT45" s="2"/>
      <c r="AU45" s="3"/>
      <c r="AV45" s="3"/>
      <c r="AW45" s="3"/>
      <c r="AX45" s="3"/>
    </row>
    <row r="46" spans="1:50" ht="15">
      <c r="A46" s="65" t="s">
        <v>224</v>
      </c>
      <c r="B46" s="66"/>
      <c r="C46" s="66"/>
      <c r="D46" s="67">
        <v>50</v>
      </c>
      <c r="E46" s="69"/>
      <c r="F46" s="66"/>
      <c r="G46" s="66"/>
      <c r="H46" s="70" t="s">
        <v>224</v>
      </c>
      <c r="I46" s="71"/>
      <c r="J46" s="71" t="s">
        <v>159</v>
      </c>
      <c r="K46" s="70"/>
      <c r="L46" s="74">
        <v>1</v>
      </c>
      <c r="M46" s="75">
        <v>6950.72998046875</v>
      </c>
      <c r="N46" s="75">
        <v>1609.8997802734375</v>
      </c>
      <c r="O46" s="76"/>
      <c r="P46" s="77"/>
      <c r="Q46" s="77"/>
      <c r="R46" s="84"/>
      <c r="S46" s="48">
        <v>0</v>
      </c>
      <c r="T46" s="48">
        <v>1</v>
      </c>
      <c r="U46" s="49">
        <v>0</v>
      </c>
      <c r="V46" s="49">
        <v>0.001443</v>
      </c>
      <c r="W46" s="49">
        <v>0.003169</v>
      </c>
      <c r="X46" s="49">
        <v>0.528578</v>
      </c>
      <c r="Y46" s="49">
        <v>0</v>
      </c>
      <c r="Z46" s="49">
        <v>0</v>
      </c>
      <c r="AA46" s="72">
        <v>46</v>
      </c>
      <c r="AB46" s="72"/>
      <c r="AC46" s="73"/>
      <c r="AD46" s="79" t="s">
        <v>1058</v>
      </c>
      <c r="AE46" s="98" t="s">
        <v>1393</v>
      </c>
      <c r="AF46" s="79" t="str">
        <f>REPLACE(INDEX(GroupVertices[Group],MATCH(Vertices[[#This Row],[Vertex]],GroupVertices[Vertex],0)),1,1,"")</f>
        <v>1</v>
      </c>
      <c r="AG46" s="48">
        <v>1</v>
      </c>
      <c r="AH46" s="49">
        <v>5.555555555555555</v>
      </c>
      <c r="AI46" s="48">
        <v>0</v>
      </c>
      <c r="AJ46" s="49">
        <v>0</v>
      </c>
      <c r="AK46" s="48">
        <v>0</v>
      </c>
      <c r="AL46" s="49">
        <v>0</v>
      </c>
      <c r="AM46" s="48">
        <v>17</v>
      </c>
      <c r="AN46" s="49">
        <v>94.44444444444444</v>
      </c>
      <c r="AO46" s="48">
        <v>18</v>
      </c>
      <c r="AP46" s="118" t="s">
        <v>2596</v>
      </c>
      <c r="AQ46" s="118" t="s">
        <v>2596</v>
      </c>
      <c r="AR46" s="118" t="s">
        <v>2926</v>
      </c>
      <c r="AS46" s="118" t="s">
        <v>2926</v>
      </c>
      <c r="AT46" s="2"/>
      <c r="AU46" s="3"/>
      <c r="AV46" s="3"/>
      <c r="AW46" s="3"/>
      <c r="AX46" s="3"/>
    </row>
    <row r="47" spans="1:50" ht="15">
      <c r="A47" s="65" t="s">
        <v>225</v>
      </c>
      <c r="B47" s="66"/>
      <c r="C47" s="66"/>
      <c r="D47" s="67">
        <v>50</v>
      </c>
      <c r="E47" s="69"/>
      <c r="F47" s="66"/>
      <c r="G47" s="66"/>
      <c r="H47" s="70" t="s">
        <v>225</v>
      </c>
      <c r="I47" s="71"/>
      <c r="J47" s="71" t="s">
        <v>159</v>
      </c>
      <c r="K47" s="70"/>
      <c r="L47" s="74">
        <v>1</v>
      </c>
      <c r="M47" s="75">
        <v>642.5099487304688</v>
      </c>
      <c r="N47" s="75">
        <v>3700.106201171875</v>
      </c>
      <c r="O47" s="76"/>
      <c r="P47" s="77"/>
      <c r="Q47" s="77"/>
      <c r="R47" s="84"/>
      <c r="S47" s="48">
        <v>0</v>
      </c>
      <c r="T47" s="48">
        <v>1</v>
      </c>
      <c r="U47" s="49">
        <v>0</v>
      </c>
      <c r="V47" s="49">
        <v>0.001443</v>
      </c>
      <c r="W47" s="49">
        <v>0.003169</v>
      </c>
      <c r="X47" s="49">
        <v>0.528578</v>
      </c>
      <c r="Y47" s="49">
        <v>0</v>
      </c>
      <c r="Z47" s="49">
        <v>0</v>
      </c>
      <c r="AA47" s="72">
        <v>47</v>
      </c>
      <c r="AB47" s="72"/>
      <c r="AC47" s="73"/>
      <c r="AD47" s="79" t="s">
        <v>1059</v>
      </c>
      <c r="AE47" s="98" t="s">
        <v>1394</v>
      </c>
      <c r="AF47" s="79" t="str">
        <f>REPLACE(INDEX(GroupVertices[Group],MATCH(Vertices[[#This Row],[Vertex]],GroupVertices[Vertex],0)),1,1,"")</f>
        <v>1</v>
      </c>
      <c r="AG47" s="48">
        <v>1</v>
      </c>
      <c r="AH47" s="49">
        <v>100</v>
      </c>
      <c r="AI47" s="48">
        <v>0</v>
      </c>
      <c r="AJ47" s="49">
        <v>0</v>
      </c>
      <c r="AK47" s="48">
        <v>0</v>
      </c>
      <c r="AL47" s="49">
        <v>0</v>
      </c>
      <c r="AM47" s="48">
        <v>0</v>
      </c>
      <c r="AN47" s="49">
        <v>0</v>
      </c>
      <c r="AO47" s="48">
        <v>1</v>
      </c>
      <c r="AP47" s="118" t="s">
        <v>589</v>
      </c>
      <c r="AQ47" s="118" t="s">
        <v>589</v>
      </c>
      <c r="AR47" s="118" t="s">
        <v>2551</v>
      </c>
      <c r="AS47" s="118" t="s">
        <v>2551</v>
      </c>
      <c r="AT47" s="2"/>
      <c r="AU47" s="3"/>
      <c r="AV47" s="3"/>
      <c r="AW47" s="3"/>
      <c r="AX47" s="3"/>
    </row>
    <row r="48" spans="1:50" ht="15">
      <c r="A48" s="65" t="s">
        <v>226</v>
      </c>
      <c r="B48" s="66"/>
      <c r="C48" s="66"/>
      <c r="D48" s="67">
        <v>50</v>
      </c>
      <c r="E48" s="69"/>
      <c r="F48" s="66"/>
      <c r="G48" s="66"/>
      <c r="H48" s="70" t="s">
        <v>226</v>
      </c>
      <c r="I48" s="71"/>
      <c r="J48" s="71" t="s">
        <v>159</v>
      </c>
      <c r="K48" s="70"/>
      <c r="L48" s="74">
        <v>1</v>
      </c>
      <c r="M48" s="75">
        <v>2380.93798828125</v>
      </c>
      <c r="N48" s="75">
        <v>1515.6873779296875</v>
      </c>
      <c r="O48" s="76"/>
      <c r="P48" s="77"/>
      <c r="Q48" s="77"/>
      <c r="R48" s="84"/>
      <c r="S48" s="48">
        <v>0</v>
      </c>
      <c r="T48" s="48">
        <v>1</v>
      </c>
      <c r="U48" s="49">
        <v>0</v>
      </c>
      <c r="V48" s="49">
        <v>0.001443</v>
      </c>
      <c r="W48" s="49">
        <v>0.003169</v>
      </c>
      <c r="X48" s="49">
        <v>0.528578</v>
      </c>
      <c r="Y48" s="49">
        <v>0</v>
      </c>
      <c r="Z48" s="49">
        <v>0</v>
      </c>
      <c r="AA48" s="72">
        <v>48</v>
      </c>
      <c r="AB48" s="72"/>
      <c r="AC48" s="73"/>
      <c r="AD48" s="79" t="s">
        <v>1060</v>
      </c>
      <c r="AE48" s="98" t="s">
        <v>1395</v>
      </c>
      <c r="AF48" s="79" t="str">
        <f>REPLACE(INDEX(GroupVertices[Group],MATCH(Vertices[[#This Row],[Vertex]],GroupVertices[Vertex],0)),1,1,"")</f>
        <v>1</v>
      </c>
      <c r="AG48" s="48">
        <v>3</v>
      </c>
      <c r="AH48" s="49">
        <v>16.666666666666668</v>
      </c>
      <c r="AI48" s="48">
        <v>0</v>
      </c>
      <c r="AJ48" s="49">
        <v>0</v>
      </c>
      <c r="AK48" s="48">
        <v>0</v>
      </c>
      <c r="AL48" s="49">
        <v>0</v>
      </c>
      <c r="AM48" s="48">
        <v>15</v>
      </c>
      <c r="AN48" s="49">
        <v>83.33333333333333</v>
      </c>
      <c r="AO48" s="48">
        <v>18</v>
      </c>
      <c r="AP48" s="118" t="s">
        <v>2597</v>
      </c>
      <c r="AQ48" s="118" t="s">
        <v>2597</v>
      </c>
      <c r="AR48" s="118" t="s">
        <v>2927</v>
      </c>
      <c r="AS48" s="118" t="s">
        <v>2927</v>
      </c>
      <c r="AT48" s="2"/>
      <c r="AU48" s="3"/>
      <c r="AV48" s="3"/>
      <c r="AW48" s="3"/>
      <c r="AX48" s="3"/>
    </row>
    <row r="49" spans="1:50" ht="15">
      <c r="A49" s="65" t="s">
        <v>227</v>
      </c>
      <c r="B49" s="66"/>
      <c r="C49" s="66"/>
      <c r="D49" s="67">
        <v>50</v>
      </c>
      <c r="E49" s="69"/>
      <c r="F49" s="66"/>
      <c r="G49" s="66"/>
      <c r="H49" s="70" t="s">
        <v>227</v>
      </c>
      <c r="I49" s="71"/>
      <c r="J49" s="71" t="s">
        <v>159</v>
      </c>
      <c r="K49" s="70"/>
      <c r="L49" s="74">
        <v>1</v>
      </c>
      <c r="M49" s="75">
        <v>4951.2255859375</v>
      </c>
      <c r="N49" s="75">
        <v>5985.54052734375</v>
      </c>
      <c r="O49" s="76"/>
      <c r="P49" s="77"/>
      <c r="Q49" s="77"/>
      <c r="R49" s="84"/>
      <c r="S49" s="48">
        <v>0</v>
      </c>
      <c r="T49" s="48">
        <v>1</v>
      </c>
      <c r="U49" s="49">
        <v>0</v>
      </c>
      <c r="V49" s="49">
        <v>0.001443</v>
      </c>
      <c r="W49" s="49">
        <v>0.003169</v>
      </c>
      <c r="X49" s="49">
        <v>0.528578</v>
      </c>
      <c r="Y49" s="49">
        <v>0</v>
      </c>
      <c r="Z49" s="49">
        <v>0</v>
      </c>
      <c r="AA49" s="72">
        <v>49</v>
      </c>
      <c r="AB49" s="72"/>
      <c r="AC49" s="73"/>
      <c r="AD49" s="79" t="s">
        <v>1061</v>
      </c>
      <c r="AE49" s="98" t="s">
        <v>1396</v>
      </c>
      <c r="AF49" s="79" t="str">
        <f>REPLACE(INDEX(GroupVertices[Group],MATCH(Vertices[[#This Row],[Vertex]],GroupVertices[Vertex],0)),1,1,"")</f>
        <v>1</v>
      </c>
      <c r="AG49" s="48">
        <v>3</v>
      </c>
      <c r="AH49" s="49">
        <v>9.375</v>
      </c>
      <c r="AI49" s="48">
        <v>0</v>
      </c>
      <c r="AJ49" s="49">
        <v>0</v>
      </c>
      <c r="AK49" s="48">
        <v>0</v>
      </c>
      <c r="AL49" s="49">
        <v>0</v>
      </c>
      <c r="AM49" s="48">
        <v>29</v>
      </c>
      <c r="AN49" s="49">
        <v>90.625</v>
      </c>
      <c r="AO49" s="48">
        <v>32</v>
      </c>
      <c r="AP49" s="118" t="s">
        <v>2598</v>
      </c>
      <c r="AQ49" s="118" t="s">
        <v>2598</v>
      </c>
      <c r="AR49" s="118" t="s">
        <v>2928</v>
      </c>
      <c r="AS49" s="118" t="s">
        <v>2928</v>
      </c>
      <c r="AT49" s="2"/>
      <c r="AU49" s="3"/>
      <c r="AV49" s="3"/>
      <c r="AW49" s="3"/>
      <c r="AX49" s="3"/>
    </row>
    <row r="50" spans="1:50" ht="15">
      <c r="A50" s="65" t="s">
        <v>228</v>
      </c>
      <c r="B50" s="66"/>
      <c r="C50" s="66"/>
      <c r="D50" s="67">
        <v>50</v>
      </c>
      <c r="E50" s="69"/>
      <c r="F50" s="66"/>
      <c r="G50" s="66"/>
      <c r="H50" s="70" t="s">
        <v>228</v>
      </c>
      <c r="I50" s="71"/>
      <c r="J50" s="71" t="s">
        <v>159</v>
      </c>
      <c r="K50" s="70"/>
      <c r="L50" s="74">
        <v>1</v>
      </c>
      <c r="M50" s="75">
        <v>6531.82568359375</v>
      </c>
      <c r="N50" s="75">
        <v>2849.068603515625</v>
      </c>
      <c r="O50" s="76"/>
      <c r="P50" s="77"/>
      <c r="Q50" s="77"/>
      <c r="R50" s="84"/>
      <c r="S50" s="48">
        <v>0</v>
      </c>
      <c r="T50" s="48">
        <v>1</v>
      </c>
      <c r="U50" s="49">
        <v>0</v>
      </c>
      <c r="V50" s="49">
        <v>0.001443</v>
      </c>
      <c r="W50" s="49">
        <v>0.003169</v>
      </c>
      <c r="X50" s="49">
        <v>0.528578</v>
      </c>
      <c r="Y50" s="49">
        <v>0</v>
      </c>
      <c r="Z50" s="49">
        <v>0</v>
      </c>
      <c r="AA50" s="72">
        <v>50</v>
      </c>
      <c r="AB50" s="72"/>
      <c r="AC50" s="73"/>
      <c r="AD50" s="79" t="s">
        <v>1062</v>
      </c>
      <c r="AE50" s="98" t="s">
        <v>1397</v>
      </c>
      <c r="AF50" s="79" t="str">
        <f>REPLACE(INDEX(GroupVertices[Group],MATCH(Vertices[[#This Row],[Vertex]],GroupVertices[Vertex],0)),1,1,"")</f>
        <v>1</v>
      </c>
      <c r="AG50" s="48">
        <v>8</v>
      </c>
      <c r="AH50" s="49">
        <v>3.9800995024875623</v>
      </c>
      <c r="AI50" s="48">
        <v>7</v>
      </c>
      <c r="AJ50" s="49">
        <v>3.482587064676617</v>
      </c>
      <c r="AK50" s="48">
        <v>0</v>
      </c>
      <c r="AL50" s="49">
        <v>0</v>
      </c>
      <c r="AM50" s="48">
        <v>186</v>
      </c>
      <c r="AN50" s="49">
        <v>92.53731343283582</v>
      </c>
      <c r="AO50" s="48">
        <v>201</v>
      </c>
      <c r="AP50" s="118" t="s">
        <v>2599</v>
      </c>
      <c r="AQ50" s="118" t="s">
        <v>2860</v>
      </c>
      <c r="AR50" s="118" t="s">
        <v>2929</v>
      </c>
      <c r="AS50" s="118" t="s">
        <v>2929</v>
      </c>
      <c r="AT50" s="2"/>
      <c r="AU50" s="3"/>
      <c r="AV50" s="3"/>
      <c r="AW50" s="3"/>
      <c r="AX50" s="3"/>
    </row>
    <row r="51" spans="1:50" ht="15">
      <c r="A51" s="65" t="s">
        <v>229</v>
      </c>
      <c r="B51" s="66"/>
      <c r="C51" s="66"/>
      <c r="D51" s="67">
        <v>50</v>
      </c>
      <c r="E51" s="69"/>
      <c r="F51" s="66"/>
      <c r="G51" s="66"/>
      <c r="H51" s="70" t="s">
        <v>229</v>
      </c>
      <c r="I51" s="71"/>
      <c r="J51" s="71" t="s">
        <v>159</v>
      </c>
      <c r="K51" s="70"/>
      <c r="L51" s="74">
        <v>1</v>
      </c>
      <c r="M51" s="75">
        <v>6575.9853515625</v>
      </c>
      <c r="N51" s="75">
        <v>6318.802734375</v>
      </c>
      <c r="O51" s="76"/>
      <c r="P51" s="77"/>
      <c r="Q51" s="77"/>
      <c r="R51" s="84"/>
      <c r="S51" s="48">
        <v>0</v>
      </c>
      <c r="T51" s="48">
        <v>1</v>
      </c>
      <c r="U51" s="49">
        <v>0</v>
      </c>
      <c r="V51" s="49">
        <v>0.001443</v>
      </c>
      <c r="W51" s="49">
        <v>0.003169</v>
      </c>
      <c r="X51" s="49">
        <v>0.528578</v>
      </c>
      <c r="Y51" s="49">
        <v>0</v>
      </c>
      <c r="Z51" s="49">
        <v>0</v>
      </c>
      <c r="AA51" s="72">
        <v>51</v>
      </c>
      <c r="AB51" s="72"/>
      <c r="AC51" s="73"/>
      <c r="AD51" s="79" t="s">
        <v>1063</v>
      </c>
      <c r="AE51" s="98" t="s">
        <v>1398</v>
      </c>
      <c r="AF51" s="79" t="str">
        <f>REPLACE(INDEX(GroupVertices[Group],MATCH(Vertices[[#This Row],[Vertex]],GroupVertices[Vertex],0)),1,1,"")</f>
        <v>1</v>
      </c>
      <c r="AG51" s="48">
        <v>0</v>
      </c>
      <c r="AH51" s="49">
        <v>0</v>
      </c>
      <c r="AI51" s="48">
        <v>0</v>
      </c>
      <c r="AJ51" s="49">
        <v>0</v>
      </c>
      <c r="AK51" s="48">
        <v>0</v>
      </c>
      <c r="AL51" s="49">
        <v>0</v>
      </c>
      <c r="AM51" s="48">
        <v>15</v>
      </c>
      <c r="AN51" s="49">
        <v>100</v>
      </c>
      <c r="AO51" s="48">
        <v>15</v>
      </c>
      <c r="AP51" s="118" t="s">
        <v>2600</v>
      </c>
      <c r="AQ51" s="118" t="s">
        <v>2600</v>
      </c>
      <c r="AR51" s="118" t="s">
        <v>2930</v>
      </c>
      <c r="AS51" s="118" t="s">
        <v>2930</v>
      </c>
      <c r="AT51" s="2"/>
      <c r="AU51" s="3"/>
      <c r="AV51" s="3"/>
      <c r="AW51" s="3"/>
      <c r="AX51" s="3"/>
    </row>
    <row r="52" spans="1:50" ht="15">
      <c r="A52" s="65" t="s">
        <v>230</v>
      </c>
      <c r="B52" s="66"/>
      <c r="C52" s="66"/>
      <c r="D52" s="67">
        <v>50</v>
      </c>
      <c r="E52" s="69"/>
      <c r="F52" s="66"/>
      <c r="G52" s="66"/>
      <c r="H52" s="70" t="s">
        <v>230</v>
      </c>
      <c r="I52" s="71"/>
      <c r="J52" s="71" t="s">
        <v>159</v>
      </c>
      <c r="K52" s="70"/>
      <c r="L52" s="74">
        <v>1</v>
      </c>
      <c r="M52" s="75">
        <v>4059.384765625</v>
      </c>
      <c r="N52" s="75">
        <v>794.5357055664062</v>
      </c>
      <c r="O52" s="76"/>
      <c r="P52" s="77"/>
      <c r="Q52" s="77"/>
      <c r="R52" s="84"/>
      <c r="S52" s="48">
        <v>0</v>
      </c>
      <c r="T52" s="48">
        <v>1</v>
      </c>
      <c r="U52" s="49">
        <v>0</v>
      </c>
      <c r="V52" s="49">
        <v>0.001443</v>
      </c>
      <c r="W52" s="49">
        <v>0.003169</v>
      </c>
      <c r="X52" s="49">
        <v>0.528578</v>
      </c>
      <c r="Y52" s="49">
        <v>0</v>
      </c>
      <c r="Z52" s="49">
        <v>0</v>
      </c>
      <c r="AA52" s="72">
        <v>52</v>
      </c>
      <c r="AB52" s="72"/>
      <c r="AC52" s="73"/>
      <c r="AD52" s="79" t="s">
        <v>1064</v>
      </c>
      <c r="AE52" s="98" t="s">
        <v>1399</v>
      </c>
      <c r="AF52" s="79" t="str">
        <f>REPLACE(INDEX(GroupVertices[Group],MATCH(Vertices[[#This Row],[Vertex]],GroupVertices[Vertex],0)),1,1,"")</f>
        <v>1</v>
      </c>
      <c r="AG52" s="48">
        <v>1</v>
      </c>
      <c r="AH52" s="49">
        <v>10</v>
      </c>
      <c r="AI52" s="48">
        <v>0</v>
      </c>
      <c r="AJ52" s="49">
        <v>0</v>
      </c>
      <c r="AK52" s="48">
        <v>0</v>
      </c>
      <c r="AL52" s="49">
        <v>0</v>
      </c>
      <c r="AM52" s="48">
        <v>9</v>
      </c>
      <c r="AN52" s="49">
        <v>90</v>
      </c>
      <c r="AO52" s="48">
        <v>10</v>
      </c>
      <c r="AP52" s="118" t="s">
        <v>2601</v>
      </c>
      <c r="AQ52" s="118" t="s">
        <v>2601</v>
      </c>
      <c r="AR52" s="118" t="s">
        <v>2931</v>
      </c>
      <c r="AS52" s="118" t="s">
        <v>2931</v>
      </c>
      <c r="AT52" s="2"/>
      <c r="AU52" s="3"/>
      <c r="AV52" s="3"/>
      <c r="AW52" s="3"/>
      <c r="AX52" s="3"/>
    </row>
    <row r="53" spans="1:50" ht="15">
      <c r="A53" s="65" t="s">
        <v>231</v>
      </c>
      <c r="B53" s="66"/>
      <c r="C53" s="66"/>
      <c r="D53" s="67">
        <v>50</v>
      </c>
      <c r="E53" s="69"/>
      <c r="F53" s="66"/>
      <c r="G53" s="66"/>
      <c r="H53" s="70" t="s">
        <v>231</v>
      </c>
      <c r="I53" s="71"/>
      <c r="J53" s="71" t="s">
        <v>159</v>
      </c>
      <c r="K53" s="70"/>
      <c r="L53" s="74">
        <v>1</v>
      </c>
      <c r="M53" s="75">
        <v>3703.587646484375</v>
      </c>
      <c r="N53" s="75">
        <v>1971.6378173828125</v>
      </c>
      <c r="O53" s="76"/>
      <c r="P53" s="77"/>
      <c r="Q53" s="77"/>
      <c r="R53" s="84"/>
      <c r="S53" s="48">
        <v>0</v>
      </c>
      <c r="T53" s="48">
        <v>1</v>
      </c>
      <c r="U53" s="49">
        <v>0</v>
      </c>
      <c r="V53" s="49">
        <v>0.001443</v>
      </c>
      <c r="W53" s="49">
        <v>0.003169</v>
      </c>
      <c r="X53" s="49">
        <v>0.528578</v>
      </c>
      <c r="Y53" s="49">
        <v>0</v>
      </c>
      <c r="Z53" s="49">
        <v>0</v>
      </c>
      <c r="AA53" s="72">
        <v>53</v>
      </c>
      <c r="AB53" s="72"/>
      <c r="AC53" s="73"/>
      <c r="AD53" s="79" t="s">
        <v>1065</v>
      </c>
      <c r="AE53" s="98" t="s">
        <v>1400</v>
      </c>
      <c r="AF53" s="79" t="str">
        <f>REPLACE(INDEX(GroupVertices[Group],MATCH(Vertices[[#This Row],[Vertex]],GroupVertices[Vertex],0)),1,1,"")</f>
        <v>1</v>
      </c>
      <c r="AG53" s="48">
        <v>0</v>
      </c>
      <c r="AH53" s="49">
        <v>0</v>
      </c>
      <c r="AI53" s="48">
        <v>0</v>
      </c>
      <c r="AJ53" s="49">
        <v>0</v>
      </c>
      <c r="AK53" s="48">
        <v>0</v>
      </c>
      <c r="AL53" s="49">
        <v>0</v>
      </c>
      <c r="AM53" s="48">
        <v>12</v>
      </c>
      <c r="AN53" s="49">
        <v>100</v>
      </c>
      <c r="AO53" s="48">
        <v>12</v>
      </c>
      <c r="AP53" s="118" t="s">
        <v>2602</v>
      </c>
      <c r="AQ53" s="118" t="s">
        <v>2602</v>
      </c>
      <c r="AR53" s="118" t="s">
        <v>2932</v>
      </c>
      <c r="AS53" s="118" t="s">
        <v>2932</v>
      </c>
      <c r="AT53" s="2"/>
      <c r="AU53" s="3"/>
      <c r="AV53" s="3"/>
      <c r="AW53" s="3"/>
      <c r="AX53" s="3"/>
    </row>
    <row r="54" spans="1:50" ht="15">
      <c r="A54" s="65" t="s">
        <v>232</v>
      </c>
      <c r="B54" s="66"/>
      <c r="C54" s="66"/>
      <c r="D54" s="67">
        <v>50</v>
      </c>
      <c r="E54" s="69"/>
      <c r="F54" s="66"/>
      <c r="G54" s="66"/>
      <c r="H54" s="70" t="s">
        <v>232</v>
      </c>
      <c r="I54" s="71"/>
      <c r="J54" s="71" t="s">
        <v>159</v>
      </c>
      <c r="K54" s="70"/>
      <c r="L54" s="74">
        <v>1</v>
      </c>
      <c r="M54" s="75">
        <v>1079.2901611328125</v>
      </c>
      <c r="N54" s="75">
        <v>2458.38427734375</v>
      </c>
      <c r="O54" s="76"/>
      <c r="P54" s="77"/>
      <c r="Q54" s="77"/>
      <c r="R54" s="84"/>
      <c r="S54" s="48">
        <v>0</v>
      </c>
      <c r="T54" s="48">
        <v>1</v>
      </c>
      <c r="U54" s="49">
        <v>0</v>
      </c>
      <c r="V54" s="49">
        <v>0.001443</v>
      </c>
      <c r="W54" s="49">
        <v>0.003169</v>
      </c>
      <c r="X54" s="49">
        <v>0.528578</v>
      </c>
      <c r="Y54" s="49">
        <v>0</v>
      </c>
      <c r="Z54" s="49">
        <v>0</v>
      </c>
      <c r="AA54" s="72">
        <v>54</v>
      </c>
      <c r="AB54" s="72"/>
      <c r="AC54" s="73"/>
      <c r="AD54" s="79" t="s">
        <v>1066</v>
      </c>
      <c r="AE54" s="98" t="s">
        <v>1401</v>
      </c>
      <c r="AF54" s="79" t="str">
        <f>REPLACE(INDEX(GroupVertices[Group],MATCH(Vertices[[#This Row],[Vertex]],GroupVertices[Vertex],0)),1,1,"")</f>
        <v>1</v>
      </c>
      <c r="AG54" s="48">
        <v>1</v>
      </c>
      <c r="AH54" s="49">
        <v>25</v>
      </c>
      <c r="AI54" s="48">
        <v>0</v>
      </c>
      <c r="AJ54" s="49">
        <v>0</v>
      </c>
      <c r="AK54" s="48">
        <v>0</v>
      </c>
      <c r="AL54" s="49">
        <v>0</v>
      </c>
      <c r="AM54" s="48">
        <v>3</v>
      </c>
      <c r="AN54" s="49">
        <v>75</v>
      </c>
      <c r="AO54" s="48">
        <v>4</v>
      </c>
      <c r="AP54" s="118" t="s">
        <v>2603</v>
      </c>
      <c r="AQ54" s="118" t="s">
        <v>2603</v>
      </c>
      <c r="AR54" s="118" t="s">
        <v>2933</v>
      </c>
      <c r="AS54" s="118" t="s">
        <v>2933</v>
      </c>
      <c r="AT54" s="2"/>
      <c r="AU54" s="3"/>
      <c r="AV54" s="3"/>
      <c r="AW54" s="3"/>
      <c r="AX54" s="3"/>
    </row>
    <row r="55" spans="1:50" ht="15">
      <c r="A55" s="65" t="s">
        <v>233</v>
      </c>
      <c r="B55" s="66"/>
      <c r="C55" s="66"/>
      <c r="D55" s="67">
        <v>50</v>
      </c>
      <c r="E55" s="69"/>
      <c r="F55" s="66"/>
      <c r="G55" s="66"/>
      <c r="H55" s="70" t="s">
        <v>233</v>
      </c>
      <c r="I55" s="71"/>
      <c r="J55" s="71" t="s">
        <v>159</v>
      </c>
      <c r="K55" s="70"/>
      <c r="L55" s="74">
        <v>1</v>
      </c>
      <c r="M55" s="75">
        <v>2268.96435546875</v>
      </c>
      <c r="N55" s="75">
        <v>747.143798828125</v>
      </c>
      <c r="O55" s="76"/>
      <c r="P55" s="77"/>
      <c r="Q55" s="77"/>
      <c r="R55" s="84"/>
      <c r="S55" s="48">
        <v>0</v>
      </c>
      <c r="T55" s="48">
        <v>1</v>
      </c>
      <c r="U55" s="49">
        <v>0</v>
      </c>
      <c r="V55" s="49">
        <v>0.001443</v>
      </c>
      <c r="W55" s="49">
        <v>0.003169</v>
      </c>
      <c r="X55" s="49">
        <v>0.528578</v>
      </c>
      <c r="Y55" s="49">
        <v>0</v>
      </c>
      <c r="Z55" s="49">
        <v>0</v>
      </c>
      <c r="AA55" s="72">
        <v>55</v>
      </c>
      <c r="AB55" s="72"/>
      <c r="AC55" s="73"/>
      <c r="AD55" s="79" t="s">
        <v>1067</v>
      </c>
      <c r="AE55" s="98" t="s">
        <v>1402</v>
      </c>
      <c r="AF55" s="79" t="str">
        <f>REPLACE(INDEX(GroupVertices[Group],MATCH(Vertices[[#This Row],[Vertex]],GroupVertices[Vertex],0)),1,1,"")</f>
        <v>1</v>
      </c>
      <c r="AG55" s="48">
        <v>0</v>
      </c>
      <c r="AH55" s="49">
        <v>0</v>
      </c>
      <c r="AI55" s="48">
        <v>0</v>
      </c>
      <c r="AJ55" s="49">
        <v>0</v>
      </c>
      <c r="AK55" s="48">
        <v>0</v>
      </c>
      <c r="AL55" s="49">
        <v>0</v>
      </c>
      <c r="AM55" s="48">
        <v>7</v>
      </c>
      <c r="AN55" s="49">
        <v>100</v>
      </c>
      <c r="AO55" s="48">
        <v>7</v>
      </c>
      <c r="AP55" s="118" t="s">
        <v>2079</v>
      </c>
      <c r="AQ55" s="118" t="s">
        <v>2079</v>
      </c>
      <c r="AR55" s="118" t="s">
        <v>2551</v>
      </c>
      <c r="AS55" s="118" t="s">
        <v>2551</v>
      </c>
      <c r="AT55" s="2"/>
      <c r="AU55" s="3"/>
      <c r="AV55" s="3"/>
      <c r="AW55" s="3"/>
      <c r="AX55" s="3"/>
    </row>
    <row r="56" spans="1:50" ht="15">
      <c r="A56" s="65" t="s">
        <v>234</v>
      </c>
      <c r="B56" s="66"/>
      <c r="C56" s="66"/>
      <c r="D56" s="67">
        <v>50</v>
      </c>
      <c r="E56" s="69"/>
      <c r="F56" s="66"/>
      <c r="G56" s="66"/>
      <c r="H56" s="70" t="s">
        <v>234</v>
      </c>
      <c r="I56" s="71"/>
      <c r="J56" s="71" t="s">
        <v>159</v>
      </c>
      <c r="K56" s="70"/>
      <c r="L56" s="74">
        <v>1</v>
      </c>
      <c r="M56" s="75">
        <v>4429.28125</v>
      </c>
      <c r="N56" s="75">
        <v>7736.0029296875</v>
      </c>
      <c r="O56" s="76"/>
      <c r="P56" s="77"/>
      <c r="Q56" s="77"/>
      <c r="R56" s="84"/>
      <c r="S56" s="48">
        <v>0</v>
      </c>
      <c r="T56" s="48">
        <v>1</v>
      </c>
      <c r="U56" s="49">
        <v>0</v>
      </c>
      <c r="V56" s="49">
        <v>0.001443</v>
      </c>
      <c r="W56" s="49">
        <v>0.003169</v>
      </c>
      <c r="X56" s="49">
        <v>0.528578</v>
      </c>
      <c r="Y56" s="49">
        <v>0</v>
      </c>
      <c r="Z56" s="49">
        <v>0</v>
      </c>
      <c r="AA56" s="72">
        <v>56</v>
      </c>
      <c r="AB56" s="72"/>
      <c r="AC56" s="73"/>
      <c r="AD56" s="79" t="s">
        <v>1068</v>
      </c>
      <c r="AE56" s="98" t="s">
        <v>1403</v>
      </c>
      <c r="AF56" s="79" t="str">
        <f>REPLACE(INDEX(GroupVertices[Group],MATCH(Vertices[[#This Row],[Vertex]],GroupVertices[Vertex],0)),1,1,"")</f>
        <v>1</v>
      </c>
      <c r="AG56" s="48">
        <v>1</v>
      </c>
      <c r="AH56" s="49">
        <v>11.11111111111111</v>
      </c>
      <c r="AI56" s="48">
        <v>0</v>
      </c>
      <c r="AJ56" s="49">
        <v>0</v>
      </c>
      <c r="AK56" s="48">
        <v>0</v>
      </c>
      <c r="AL56" s="49">
        <v>0</v>
      </c>
      <c r="AM56" s="48">
        <v>8</v>
      </c>
      <c r="AN56" s="49">
        <v>88.88888888888889</v>
      </c>
      <c r="AO56" s="48">
        <v>9</v>
      </c>
      <c r="AP56" s="118" t="s">
        <v>2604</v>
      </c>
      <c r="AQ56" s="118" t="s">
        <v>2604</v>
      </c>
      <c r="AR56" s="118" t="s">
        <v>2934</v>
      </c>
      <c r="AS56" s="118" t="s">
        <v>2934</v>
      </c>
      <c r="AT56" s="2"/>
      <c r="AU56" s="3"/>
      <c r="AV56" s="3"/>
      <c r="AW56" s="3"/>
      <c r="AX56" s="3"/>
    </row>
    <row r="57" spans="1:50" ht="15">
      <c r="A57" s="65" t="s">
        <v>235</v>
      </c>
      <c r="B57" s="66"/>
      <c r="C57" s="66"/>
      <c r="D57" s="67">
        <v>50</v>
      </c>
      <c r="E57" s="69"/>
      <c r="F57" s="66"/>
      <c r="G57" s="66"/>
      <c r="H57" s="70" t="s">
        <v>235</v>
      </c>
      <c r="I57" s="71"/>
      <c r="J57" s="71" t="s">
        <v>159</v>
      </c>
      <c r="K57" s="70"/>
      <c r="L57" s="74">
        <v>1</v>
      </c>
      <c r="M57" s="75">
        <v>4842.689453125</v>
      </c>
      <c r="N57" s="75">
        <v>897.3819580078125</v>
      </c>
      <c r="O57" s="76"/>
      <c r="P57" s="77"/>
      <c r="Q57" s="77"/>
      <c r="R57" s="84"/>
      <c r="S57" s="48">
        <v>0</v>
      </c>
      <c r="T57" s="48">
        <v>1</v>
      </c>
      <c r="U57" s="49">
        <v>0</v>
      </c>
      <c r="V57" s="49">
        <v>0.001443</v>
      </c>
      <c r="W57" s="49">
        <v>0.003169</v>
      </c>
      <c r="X57" s="49">
        <v>0.528578</v>
      </c>
      <c r="Y57" s="49">
        <v>0</v>
      </c>
      <c r="Z57" s="49">
        <v>0</v>
      </c>
      <c r="AA57" s="72">
        <v>57</v>
      </c>
      <c r="AB57" s="72"/>
      <c r="AC57" s="73"/>
      <c r="AD57" s="79" t="s">
        <v>1069</v>
      </c>
      <c r="AE57" s="98" t="s">
        <v>1404</v>
      </c>
      <c r="AF57" s="79" t="str">
        <f>REPLACE(INDEX(GroupVertices[Group],MATCH(Vertices[[#This Row],[Vertex]],GroupVertices[Vertex],0)),1,1,"")</f>
        <v>1</v>
      </c>
      <c r="AG57" s="48">
        <v>0</v>
      </c>
      <c r="AH57" s="49">
        <v>0</v>
      </c>
      <c r="AI57" s="48">
        <v>0</v>
      </c>
      <c r="AJ57" s="49">
        <v>0</v>
      </c>
      <c r="AK57" s="48">
        <v>0</v>
      </c>
      <c r="AL57" s="49">
        <v>0</v>
      </c>
      <c r="AM57" s="48">
        <v>32</v>
      </c>
      <c r="AN57" s="49">
        <v>100</v>
      </c>
      <c r="AO57" s="48">
        <v>32</v>
      </c>
      <c r="AP57" s="118" t="s">
        <v>2605</v>
      </c>
      <c r="AQ57" s="118" t="s">
        <v>2861</v>
      </c>
      <c r="AR57" s="118" t="s">
        <v>2935</v>
      </c>
      <c r="AS57" s="118" t="s">
        <v>2935</v>
      </c>
      <c r="AT57" s="2"/>
      <c r="AU57" s="3"/>
      <c r="AV57" s="3"/>
      <c r="AW57" s="3"/>
      <c r="AX57" s="3"/>
    </row>
    <row r="58" spans="1:50" ht="15">
      <c r="A58" s="65" t="s">
        <v>236</v>
      </c>
      <c r="B58" s="66"/>
      <c r="C58" s="66"/>
      <c r="D58" s="67">
        <v>50</v>
      </c>
      <c r="E58" s="69"/>
      <c r="F58" s="66"/>
      <c r="G58" s="66"/>
      <c r="H58" s="70" t="s">
        <v>236</v>
      </c>
      <c r="I58" s="71"/>
      <c r="J58" s="71" t="s">
        <v>159</v>
      </c>
      <c r="K58" s="70"/>
      <c r="L58" s="74">
        <v>1</v>
      </c>
      <c r="M58" s="75">
        <v>5430.8330078125</v>
      </c>
      <c r="N58" s="75">
        <v>7152.1689453125</v>
      </c>
      <c r="O58" s="76"/>
      <c r="P58" s="77"/>
      <c r="Q58" s="77"/>
      <c r="R58" s="84"/>
      <c r="S58" s="48">
        <v>0</v>
      </c>
      <c r="T58" s="48">
        <v>1</v>
      </c>
      <c r="U58" s="49">
        <v>0</v>
      </c>
      <c r="V58" s="49">
        <v>0.001443</v>
      </c>
      <c r="W58" s="49">
        <v>0.003169</v>
      </c>
      <c r="X58" s="49">
        <v>0.528578</v>
      </c>
      <c r="Y58" s="49">
        <v>0</v>
      </c>
      <c r="Z58" s="49">
        <v>0</v>
      </c>
      <c r="AA58" s="72">
        <v>58</v>
      </c>
      <c r="AB58" s="72"/>
      <c r="AC58" s="73"/>
      <c r="AD58" s="79" t="s">
        <v>1070</v>
      </c>
      <c r="AE58" s="98" t="s">
        <v>1405</v>
      </c>
      <c r="AF58" s="79" t="str">
        <f>REPLACE(INDEX(GroupVertices[Group],MATCH(Vertices[[#This Row],[Vertex]],GroupVertices[Vertex],0)),1,1,"")</f>
        <v>1</v>
      </c>
      <c r="AG58" s="48">
        <v>0</v>
      </c>
      <c r="AH58" s="49">
        <v>0</v>
      </c>
      <c r="AI58" s="48">
        <v>2</v>
      </c>
      <c r="AJ58" s="49">
        <v>8.695652173913043</v>
      </c>
      <c r="AK58" s="48">
        <v>0</v>
      </c>
      <c r="AL58" s="49">
        <v>0</v>
      </c>
      <c r="AM58" s="48">
        <v>21</v>
      </c>
      <c r="AN58" s="49">
        <v>91.30434782608695</v>
      </c>
      <c r="AO58" s="48">
        <v>23</v>
      </c>
      <c r="AP58" s="118" t="s">
        <v>2606</v>
      </c>
      <c r="AQ58" s="118" t="s">
        <v>2606</v>
      </c>
      <c r="AR58" s="118" t="s">
        <v>2936</v>
      </c>
      <c r="AS58" s="118" t="s">
        <v>2936</v>
      </c>
      <c r="AT58" s="2"/>
      <c r="AU58" s="3"/>
      <c r="AV58" s="3"/>
      <c r="AW58" s="3"/>
      <c r="AX58" s="3"/>
    </row>
    <row r="59" spans="1:50" ht="15">
      <c r="A59" s="65" t="s">
        <v>237</v>
      </c>
      <c r="B59" s="66"/>
      <c r="C59" s="66"/>
      <c r="D59" s="67">
        <v>50</v>
      </c>
      <c r="E59" s="69"/>
      <c r="F59" s="66"/>
      <c r="G59" s="66"/>
      <c r="H59" s="70" t="s">
        <v>237</v>
      </c>
      <c r="I59" s="71"/>
      <c r="J59" s="71" t="s">
        <v>159</v>
      </c>
      <c r="K59" s="70"/>
      <c r="L59" s="74">
        <v>1</v>
      </c>
      <c r="M59" s="75">
        <v>486.9175720214844</v>
      </c>
      <c r="N59" s="75">
        <v>4501.728515625</v>
      </c>
      <c r="O59" s="76"/>
      <c r="P59" s="77"/>
      <c r="Q59" s="77"/>
      <c r="R59" s="84"/>
      <c r="S59" s="48">
        <v>0</v>
      </c>
      <c r="T59" s="48">
        <v>1</v>
      </c>
      <c r="U59" s="49">
        <v>0</v>
      </c>
      <c r="V59" s="49">
        <v>0.001443</v>
      </c>
      <c r="W59" s="49">
        <v>0.003169</v>
      </c>
      <c r="X59" s="49">
        <v>0.528578</v>
      </c>
      <c r="Y59" s="49">
        <v>0</v>
      </c>
      <c r="Z59" s="49">
        <v>0</v>
      </c>
      <c r="AA59" s="72">
        <v>59</v>
      </c>
      <c r="AB59" s="72"/>
      <c r="AC59" s="73"/>
      <c r="AD59" s="79" t="s">
        <v>1071</v>
      </c>
      <c r="AE59" s="98" t="s">
        <v>1406</v>
      </c>
      <c r="AF59" s="79" t="str">
        <f>REPLACE(INDEX(GroupVertices[Group],MATCH(Vertices[[#This Row],[Vertex]],GroupVertices[Vertex],0)),1,1,"")</f>
        <v>1</v>
      </c>
      <c r="AG59" s="48">
        <v>0</v>
      </c>
      <c r="AH59" s="49">
        <v>0</v>
      </c>
      <c r="AI59" s="48">
        <v>0</v>
      </c>
      <c r="AJ59" s="49">
        <v>0</v>
      </c>
      <c r="AK59" s="48">
        <v>0</v>
      </c>
      <c r="AL59" s="49">
        <v>0</v>
      </c>
      <c r="AM59" s="48">
        <v>7</v>
      </c>
      <c r="AN59" s="49">
        <v>100</v>
      </c>
      <c r="AO59" s="48">
        <v>7</v>
      </c>
      <c r="AP59" s="118" t="s">
        <v>2607</v>
      </c>
      <c r="AQ59" s="118" t="s">
        <v>2607</v>
      </c>
      <c r="AR59" s="118" t="s">
        <v>2937</v>
      </c>
      <c r="AS59" s="118" t="s">
        <v>2937</v>
      </c>
      <c r="AT59" s="2"/>
      <c r="AU59" s="3"/>
      <c r="AV59" s="3"/>
      <c r="AW59" s="3"/>
      <c r="AX59" s="3"/>
    </row>
    <row r="60" spans="1:50" ht="15">
      <c r="A60" s="65" t="s">
        <v>238</v>
      </c>
      <c r="B60" s="66"/>
      <c r="C60" s="66"/>
      <c r="D60" s="67">
        <v>50</v>
      </c>
      <c r="E60" s="69"/>
      <c r="F60" s="66"/>
      <c r="G60" s="66"/>
      <c r="H60" s="70" t="s">
        <v>238</v>
      </c>
      <c r="I60" s="71"/>
      <c r="J60" s="71" t="s">
        <v>159</v>
      </c>
      <c r="K60" s="70"/>
      <c r="L60" s="74">
        <v>1</v>
      </c>
      <c r="M60" s="75">
        <v>8085.27685546875</v>
      </c>
      <c r="N60" s="75">
        <v>2738.171142578125</v>
      </c>
      <c r="O60" s="76"/>
      <c r="P60" s="77"/>
      <c r="Q60" s="77"/>
      <c r="R60" s="84"/>
      <c r="S60" s="48">
        <v>0</v>
      </c>
      <c r="T60" s="48">
        <v>1</v>
      </c>
      <c r="U60" s="49">
        <v>0</v>
      </c>
      <c r="V60" s="49">
        <v>0.001443</v>
      </c>
      <c r="W60" s="49">
        <v>0.003169</v>
      </c>
      <c r="X60" s="49">
        <v>0.528578</v>
      </c>
      <c r="Y60" s="49">
        <v>0</v>
      </c>
      <c r="Z60" s="49">
        <v>0</v>
      </c>
      <c r="AA60" s="72">
        <v>60</v>
      </c>
      <c r="AB60" s="72"/>
      <c r="AC60" s="73"/>
      <c r="AD60" s="79" t="s">
        <v>1072</v>
      </c>
      <c r="AE60" s="98" t="s">
        <v>1407</v>
      </c>
      <c r="AF60" s="79" t="str">
        <f>REPLACE(INDEX(GroupVertices[Group],MATCH(Vertices[[#This Row],[Vertex]],GroupVertices[Vertex],0)),1,1,"")</f>
        <v>1</v>
      </c>
      <c r="AG60" s="48">
        <v>0</v>
      </c>
      <c r="AH60" s="49">
        <v>0</v>
      </c>
      <c r="AI60" s="48">
        <v>1</v>
      </c>
      <c r="AJ60" s="49">
        <v>11.11111111111111</v>
      </c>
      <c r="AK60" s="48">
        <v>0</v>
      </c>
      <c r="AL60" s="49">
        <v>0</v>
      </c>
      <c r="AM60" s="48">
        <v>8</v>
      </c>
      <c r="AN60" s="49">
        <v>88.88888888888889</v>
      </c>
      <c r="AO60" s="48">
        <v>9</v>
      </c>
      <c r="AP60" s="118" t="s">
        <v>1909</v>
      </c>
      <c r="AQ60" s="118" t="s">
        <v>1909</v>
      </c>
      <c r="AR60" s="118" t="s">
        <v>2551</v>
      </c>
      <c r="AS60" s="118" t="s">
        <v>2551</v>
      </c>
      <c r="AT60" s="2"/>
      <c r="AU60" s="3"/>
      <c r="AV60" s="3"/>
      <c r="AW60" s="3"/>
      <c r="AX60" s="3"/>
    </row>
    <row r="61" spans="1:50" ht="15">
      <c r="A61" s="65" t="s">
        <v>239</v>
      </c>
      <c r="B61" s="66"/>
      <c r="C61" s="66"/>
      <c r="D61" s="67">
        <v>50</v>
      </c>
      <c r="E61" s="69"/>
      <c r="F61" s="66"/>
      <c r="G61" s="66"/>
      <c r="H61" s="70" t="s">
        <v>239</v>
      </c>
      <c r="I61" s="71"/>
      <c r="J61" s="71" t="s">
        <v>159</v>
      </c>
      <c r="K61" s="70"/>
      <c r="L61" s="74">
        <v>1</v>
      </c>
      <c r="M61" s="75">
        <v>3469.55419921875</v>
      </c>
      <c r="N61" s="75">
        <v>1206.2841796875</v>
      </c>
      <c r="O61" s="76"/>
      <c r="P61" s="77"/>
      <c r="Q61" s="77"/>
      <c r="R61" s="84"/>
      <c r="S61" s="48">
        <v>0</v>
      </c>
      <c r="T61" s="48">
        <v>1</v>
      </c>
      <c r="U61" s="49">
        <v>0</v>
      </c>
      <c r="V61" s="49">
        <v>0.001443</v>
      </c>
      <c r="W61" s="49">
        <v>0.003169</v>
      </c>
      <c r="X61" s="49">
        <v>0.528578</v>
      </c>
      <c r="Y61" s="49">
        <v>0</v>
      </c>
      <c r="Z61" s="49">
        <v>0</v>
      </c>
      <c r="AA61" s="72">
        <v>61</v>
      </c>
      <c r="AB61" s="72"/>
      <c r="AC61" s="73"/>
      <c r="AD61" s="79" t="s">
        <v>1073</v>
      </c>
      <c r="AE61" s="98" t="s">
        <v>1408</v>
      </c>
      <c r="AF61" s="79" t="str">
        <f>REPLACE(INDEX(GroupVertices[Group],MATCH(Vertices[[#This Row],[Vertex]],GroupVertices[Vertex],0)),1,1,"")</f>
        <v>1</v>
      </c>
      <c r="AG61" s="48">
        <v>6</v>
      </c>
      <c r="AH61" s="49">
        <v>7.317073170731708</v>
      </c>
      <c r="AI61" s="48">
        <v>1</v>
      </c>
      <c r="AJ61" s="49">
        <v>1.2195121951219512</v>
      </c>
      <c r="AK61" s="48">
        <v>0</v>
      </c>
      <c r="AL61" s="49">
        <v>0</v>
      </c>
      <c r="AM61" s="48">
        <v>75</v>
      </c>
      <c r="AN61" s="49">
        <v>91.46341463414635</v>
      </c>
      <c r="AO61" s="48">
        <v>82</v>
      </c>
      <c r="AP61" s="118" t="s">
        <v>2608</v>
      </c>
      <c r="AQ61" s="118" t="s">
        <v>2608</v>
      </c>
      <c r="AR61" s="118" t="s">
        <v>2938</v>
      </c>
      <c r="AS61" s="118" t="s">
        <v>2938</v>
      </c>
      <c r="AT61" s="2"/>
      <c r="AU61" s="3"/>
      <c r="AV61" s="3"/>
      <c r="AW61" s="3"/>
      <c r="AX61" s="3"/>
    </row>
    <row r="62" spans="1:50" ht="15">
      <c r="A62" s="65" t="s">
        <v>240</v>
      </c>
      <c r="B62" s="66"/>
      <c r="C62" s="66"/>
      <c r="D62" s="67">
        <v>50</v>
      </c>
      <c r="E62" s="69"/>
      <c r="F62" s="66"/>
      <c r="G62" s="66"/>
      <c r="H62" s="70" t="s">
        <v>240</v>
      </c>
      <c r="I62" s="71"/>
      <c r="J62" s="71" t="s">
        <v>159</v>
      </c>
      <c r="K62" s="70"/>
      <c r="L62" s="74">
        <v>1</v>
      </c>
      <c r="M62" s="75">
        <v>1272.4437255859375</v>
      </c>
      <c r="N62" s="75">
        <v>7203.89892578125</v>
      </c>
      <c r="O62" s="76"/>
      <c r="P62" s="77"/>
      <c r="Q62" s="77"/>
      <c r="R62" s="84"/>
      <c r="S62" s="48">
        <v>0</v>
      </c>
      <c r="T62" s="48">
        <v>1</v>
      </c>
      <c r="U62" s="49">
        <v>0</v>
      </c>
      <c r="V62" s="49">
        <v>0.001443</v>
      </c>
      <c r="W62" s="49">
        <v>0.003169</v>
      </c>
      <c r="X62" s="49">
        <v>0.528578</v>
      </c>
      <c r="Y62" s="49">
        <v>0</v>
      </c>
      <c r="Z62" s="49">
        <v>0</v>
      </c>
      <c r="AA62" s="72">
        <v>62</v>
      </c>
      <c r="AB62" s="72"/>
      <c r="AC62" s="73"/>
      <c r="AD62" s="79" t="s">
        <v>1074</v>
      </c>
      <c r="AE62" s="98" t="s">
        <v>1409</v>
      </c>
      <c r="AF62" s="79" t="str">
        <f>REPLACE(INDEX(GroupVertices[Group],MATCH(Vertices[[#This Row],[Vertex]],GroupVertices[Vertex],0)),1,1,"")</f>
        <v>1</v>
      </c>
      <c r="AG62" s="48">
        <v>0</v>
      </c>
      <c r="AH62" s="49">
        <v>0</v>
      </c>
      <c r="AI62" s="48">
        <v>2</v>
      </c>
      <c r="AJ62" s="49">
        <v>8</v>
      </c>
      <c r="AK62" s="48">
        <v>0</v>
      </c>
      <c r="AL62" s="49">
        <v>0</v>
      </c>
      <c r="AM62" s="48">
        <v>23</v>
      </c>
      <c r="AN62" s="49">
        <v>92</v>
      </c>
      <c r="AO62" s="48">
        <v>25</v>
      </c>
      <c r="AP62" s="118" t="s">
        <v>2609</v>
      </c>
      <c r="AQ62" s="118" t="s">
        <v>2609</v>
      </c>
      <c r="AR62" s="118" t="s">
        <v>2939</v>
      </c>
      <c r="AS62" s="118" t="s">
        <v>2939</v>
      </c>
      <c r="AT62" s="2"/>
      <c r="AU62" s="3"/>
      <c r="AV62" s="3"/>
      <c r="AW62" s="3"/>
      <c r="AX62" s="3"/>
    </row>
    <row r="63" spans="1:50" ht="15">
      <c r="A63" s="65" t="s">
        <v>241</v>
      </c>
      <c r="B63" s="66"/>
      <c r="C63" s="66"/>
      <c r="D63" s="67">
        <v>50</v>
      </c>
      <c r="E63" s="69"/>
      <c r="F63" s="66"/>
      <c r="G63" s="66"/>
      <c r="H63" s="70" t="s">
        <v>241</v>
      </c>
      <c r="I63" s="71"/>
      <c r="J63" s="71" t="s">
        <v>159</v>
      </c>
      <c r="K63" s="70"/>
      <c r="L63" s="74">
        <v>1</v>
      </c>
      <c r="M63" s="75">
        <v>2817.528564453125</v>
      </c>
      <c r="N63" s="75">
        <v>5409.61572265625</v>
      </c>
      <c r="O63" s="76"/>
      <c r="P63" s="77"/>
      <c r="Q63" s="77"/>
      <c r="R63" s="84"/>
      <c r="S63" s="48">
        <v>0</v>
      </c>
      <c r="T63" s="48">
        <v>1</v>
      </c>
      <c r="U63" s="49">
        <v>0</v>
      </c>
      <c r="V63" s="49">
        <v>0.001443</v>
      </c>
      <c r="W63" s="49">
        <v>0.003169</v>
      </c>
      <c r="X63" s="49">
        <v>0.528578</v>
      </c>
      <c r="Y63" s="49">
        <v>0</v>
      </c>
      <c r="Z63" s="49">
        <v>0</v>
      </c>
      <c r="AA63" s="72">
        <v>63</v>
      </c>
      <c r="AB63" s="72"/>
      <c r="AC63" s="73"/>
      <c r="AD63" s="79" t="s">
        <v>1075</v>
      </c>
      <c r="AE63" s="98" t="s">
        <v>1410</v>
      </c>
      <c r="AF63" s="79" t="str">
        <f>REPLACE(INDEX(GroupVertices[Group],MATCH(Vertices[[#This Row],[Vertex]],GroupVertices[Vertex],0)),1,1,"")</f>
        <v>1</v>
      </c>
      <c r="AG63" s="48">
        <v>0</v>
      </c>
      <c r="AH63" s="49">
        <v>0</v>
      </c>
      <c r="AI63" s="48">
        <v>1</v>
      </c>
      <c r="AJ63" s="49">
        <v>6.666666666666667</v>
      </c>
      <c r="AK63" s="48">
        <v>0</v>
      </c>
      <c r="AL63" s="49">
        <v>0</v>
      </c>
      <c r="AM63" s="48">
        <v>14</v>
      </c>
      <c r="AN63" s="49">
        <v>93.33333333333333</v>
      </c>
      <c r="AO63" s="48">
        <v>15</v>
      </c>
      <c r="AP63" s="118" t="s">
        <v>2610</v>
      </c>
      <c r="AQ63" s="118" t="s">
        <v>2610</v>
      </c>
      <c r="AR63" s="118" t="s">
        <v>2940</v>
      </c>
      <c r="AS63" s="118" t="s">
        <v>2940</v>
      </c>
      <c r="AT63" s="2"/>
      <c r="AU63" s="3"/>
      <c r="AV63" s="3"/>
      <c r="AW63" s="3"/>
      <c r="AX63" s="3"/>
    </row>
    <row r="64" spans="1:50" ht="15">
      <c r="A64" s="65" t="s">
        <v>242</v>
      </c>
      <c r="B64" s="66"/>
      <c r="C64" s="66"/>
      <c r="D64" s="67">
        <v>50</v>
      </c>
      <c r="E64" s="69"/>
      <c r="F64" s="66"/>
      <c r="G64" s="66"/>
      <c r="H64" s="70" t="s">
        <v>242</v>
      </c>
      <c r="I64" s="71"/>
      <c r="J64" s="71" t="s">
        <v>159</v>
      </c>
      <c r="K64" s="70"/>
      <c r="L64" s="74">
        <v>1</v>
      </c>
      <c r="M64" s="75">
        <v>484.5241394042969</v>
      </c>
      <c r="N64" s="75">
        <v>5844.2099609375</v>
      </c>
      <c r="O64" s="76"/>
      <c r="P64" s="77"/>
      <c r="Q64" s="77"/>
      <c r="R64" s="84"/>
      <c r="S64" s="48">
        <v>0</v>
      </c>
      <c r="T64" s="48">
        <v>1</v>
      </c>
      <c r="U64" s="49">
        <v>0</v>
      </c>
      <c r="V64" s="49">
        <v>0.001443</v>
      </c>
      <c r="W64" s="49">
        <v>0.003169</v>
      </c>
      <c r="X64" s="49">
        <v>0.528578</v>
      </c>
      <c r="Y64" s="49">
        <v>0</v>
      </c>
      <c r="Z64" s="49">
        <v>0</v>
      </c>
      <c r="AA64" s="72">
        <v>64</v>
      </c>
      <c r="AB64" s="72"/>
      <c r="AC64" s="73"/>
      <c r="AD64" s="79" t="s">
        <v>1076</v>
      </c>
      <c r="AE64" s="98" t="s">
        <v>1411</v>
      </c>
      <c r="AF64" s="79" t="str">
        <f>REPLACE(INDEX(GroupVertices[Group],MATCH(Vertices[[#This Row],[Vertex]],GroupVertices[Vertex],0)),1,1,"")</f>
        <v>1</v>
      </c>
      <c r="AG64" s="48">
        <v>1</v>
      </c>
      <c r="AH64" s="49">
        <v>3.125</v>
      </c>
      <c r="AI64" s="48">
        <v>0</v>
      </c>
      <c r="AJ64" s="49">
        <v>0</v>
      </c>
      <c r="AK64" s="48">
        <v>0</v>
      </c>
      <c r="AL64" s="49">
        <v>0</v>
      </c>
      <c r="AM64" s="48">
        <v>31</v>
      </c>
      <c r="AN64" s="49">
        <v>96.875</v>
      </c>
      <c r="AO64" s="48">
        <v>32</v>
      </c>
      <c r="AP64" s="118" t="s">
        <v>2611</v>
      </c>
      <c r="AQ64" s="118" t="s">
        <v>2611</v>
      </c>
      <c r="AR64" s="118" t="s">
        <v>2941</v>
      </c>
      <c r="AS64" s="118" t="s">
        <v>2941</v>
      </c>
      <c r="AT64" s="2"/>
      <c r="AU64" s="3"/>
      <c r="AV64" s="3"/>
      <c r="AW64" s="3"/>
      <c r="AX64" s="3"/>
    </row>
    <row r="65" spans="1:50" ht="15">
      <c r="A65" s="65" t="s">
        <v>243</v>
      </c>
      <c r="B65" s="66"/>
      <c r="C65" s="66"/>
      <c r="D65" s="67">
        <v>50</v>
      </c>
      <c r="E65" s="69"/>
      <c r="F65" s="66"/>
      <c r="G65" s="66"/>
      <c r="H65" s="70" t="s">
        <v>243</v>
      </c>
      <c r="I65" s="71"/>
      <c r="J65" s="71" t="s">
        <v>159</v>
      </c>
      <c r="K65" s="70"/>
      <c r="L65" s="74">
        <v>1</v>
      </c>
      <c r="M65" s="75">
        <v>3084.56201171875</v>
      </c>
      <c r="N65" s="75">
        <v>7735.55712890625</v>
      </c>
      <c r="O65" s="76"/>
      <c r="P65" s="77"/>
      <c r="Q65" s="77"/>
      <c r="R65" s="84"/>
      <c r="S65" s="48">
        <v>0</v>
      </c>
      <c r="T65" s="48">
        <v>1</v>
      </c>
      <c r="U65" s="49">
        <v>0</v>
      </c>
      <c r="V65" s="49">
        <v>0.001443</v>
      </c>
      <c r="W65" s="49">
        <v>0.003169</v>
      </c>
      <c r="X65" s="49">
        <v>0.528578</v>
      </c>
      <c r="Y65" s="49">
        <v>0</v>
      </c>
      <c r="Z65" s="49">
        <v>0</v>
      </c>
      <c r="AA65" s="72">
        <v>65</v>
      </c>
      <c r="AB65" s="72"/>
      <c r="AC65" s="73"/>
      <c r="AD65" s="79" t="s">
        <v>1077</v>
      </c>
      <c r="AE65" s="98" t="s">
        <v>1412</v>
      </c>
      <c r="AF65" s="79" t="str">
        <f>REPLACE(INDEX(GroupVertices[Group],MATCH(Vertices[[#This Row],[Vertex]],GroupVertices[Vertex],0)),1,1,"")</f>
        <v>1</v>
      </c>
      <c r="AG65" s="48">
        <v>2</v>
      </c>
      <c r="AH65" s="49">
        <v>3.8461538461538463</v>
      </c>
      <c r="AI65" s="48">
        <v>3</v>
      </c>
      <c r="AJ65" s="49">
        <v>5.769230769230769</v>
      </c>
      <c r="AK65" s="48">
        <v>0</v>
      </c>
      <c r="AL65" s="49">
        <v>0</v>
      </c>
      <c r="AM65" s="48">
        <v>47</v>
      </c>
      <c r="AN65" s="49">
        <v>90.38461538461539</v>
      </c>
      <c r="AO65" s="48">
        <v>52</v>
      </c>
      <c r="AP65" s="118" t="s">
        <v>2612</v>
      </c>
      <c r="AQ65" s="118" t="s">
        <v>2612</v>
      </c>
      <c r="AR65" s="118" t="s">
        <v>2942</v>
      </c>
      <c r="AS65" s="118" t="s">
        <v>2942</v>
      </c>
      <c r="AT65" s="2"/>
      <c r="AU65" s="3"/>
      <c r="AV65" s="3"/>
      <c r="AW65" s="3"/>
      <c r="AX65" s="3"/>
    </row>
    <row r="66" spans="1:50" ht="15">
      <c r="A66" s="65" t="s">
        <v>244</v>
      </c>
      <c r="B66" s="66"/>
      <c r="C66" s="66"/>
      <c r="D66" s="67">
        <v>50</v>
      </c>
      <c r="E66" s="69"/>
      <c r="F66" s="66"/>
      <c r="G66" s="66"/>
      <c r="H66" s="70" t="s">
        <v>244</v>
      </c>
      <c r="I66" s="71"/>
      <c r="J66" s="71" t="s">
        <v>159</v>
      </c>
      <c r="K66" s="70"/>
      <c r="L66" s="74">
        <v>1</v>
      </c>
      <c r="M66" s="75">
        <v>2975.280029296875</v>
      </c>
      <c r="N66" s="75">
        <v>9524.205078125</v>
      </c>
      <c r="O66" s="76"/>
      <c r="P66" s="77"/>
      <c r="Q66" s="77"/>
      <c r="R66" s="84"/>
      <c r="S66" s="48">
        <v>0</v>
      </c>
      <c r="T66" s="48">
        <v>1</v>
      </c>
      <c r="U66" s="49">
        <v>0</v>
      </c>
      <c r="V66" s="49">
        <v>0.001443</v>
      </c>
      <c r="W66" s="49">
        <v>0.003169</v>
      </c>
      <c r="X66" s="49">
        <v>0.528578</v>
      </c>
      <c r="Y66" s="49">
        <v>0</v>
      </c>
      <c r="Z66" s="49">
        <v>0</v>
      </c>
      <c r="AA66" s="72">
        <v>66</v>
      </c>
      <c r="AB66" s="72"/>
      <c r="AC66" s="73"/>
      <c r="AD66" s="79" t="s">
        <v>1078</v>
      </c>
      <c r="AE66" s="98" t="s">
        <v>1413</v>
      </c>
      <c r="AF66" s="79" t="str">
        <f>REPLACE(INDEX(GroupVertices[Group],MATCH(Vertices[[#This Row],[Vertex]],GroupVertices[Vertex],0)),1,1,"")</f>
        <v>1</v>
      </c>
      <c r="AG66" s="48">
        <v>0</v>
      </c>
      <c r="AH66" s="49">
        <v>0</v>
      </c>
      <c r="AI66" s="48">
        <v>1</v>
      </c>
      <c r="AJ66" s="49">
        <v>9.090909090909092</v>
      </c>
      <c r="AK66" s="48">
        <v>0</v>
      </c>
      <c r="AL66" s="49">
        <v>0</v>
      </c>
      <c r="AM66" s="48">
        <v>10</v>
      </c>
      <c r="AN66" s="49">
        <v>90.9090909090909</v>
      </c>
      <c r="AO66" s="48">
        <v>11</v>
      </c>
      <c r="AP66" s="118" t="s">
        <v>2613</v>
      </c>
      <c r="AQ66" s="118" t="s">
        <v>2613</v>
      </c>
      <c r="AR66" s="118" t="s">
        <v>2943</v>
      </c>
      <c r="AS66" s="118" t="s">
        <v>2943</v>
      </c>
      <c r="AT66" s="2"/>
      <c r="AU66" s="3"/>
      <c r="AV66" s="3"/>
      <c r="AW66" s="3"/>
      <c r="AX66" s="3"/>
    </row>
    <row r="67" spans="1:50" ht="15">
      <c r="A67" s="65" t="s">
        <v>245</v>
      </c>
      <c r="B67" s="66"/>
      <c r="C67" s="66"/>
      <c r="D67" s="67">
        <v>50</v>
      </c>
      <c r="E67" s="69"/>
      <c r="F67" s="66"/>
      <c r="G67" s="66"/>
      <c r="H67" s="70" t="s">
        <v>245</v>
      </c>
      <c r="I67" s="71"/>
      <c r="J67" s="71" t="s">
        <v>159</v>
      </c>
      <c r="K67" s="70"/>
      <c r="L67" s="74">
        <v>1</v>
      </c>
      <c r="M67" s="75">
        <v>5865.5576171875</v>
      </c>
      <c r="N67" s="75">
        <v>7646.34765625</v>
      </c>
      <c r="O67" s="76"/>
      <c r="P67" s="77"/>
      <c r="Q67" s="77"/>
      <c r="R67" s="84"/>
      <c r="S67" s="48">
        <v>0</v>
      </c>
      <c r="T67" s="48">
        <v>1</v>
      </c>
      <c r="U67" s="49">
        <v>0</v>
      </c>
      <c r="V67" s="49">
        <v>0.001443</v>
      </c>
      <c r="W67" s="49">
        <v>0.003169</v>
      </c>
      <c r="X67" s="49">
        <v>0.528578</v>
      </c>
      <c r="Y67" s="49">
        <v>0</v>
      </c>
      <c r="Z67" s="49">
        <v>0</v>
      </c>
      <c r="AA67" s="72">
        <v>67</v>
      </c>
      <c r="AB67" s="72"/>
      <c r="AC67" s="73"/>
      <c r="AD67" s="79" t="s">
        <v>1079</v>
      </c>
      <c r="AE67" s="98" t="s">
        <v>1414</v>
      </c>
      <c r="AF67" s="79" t="str">
        <f>REPLACE(INDEX(GroupVertices[Group],MATCH(Vertices[[#This Row],[Vertex]],GroupVertices[Vertex],0)),1,1,"")</f>
        <v>1</v>
      </c>
      <c r="AG67" s="48">
        <v>2</v>
      </c>
      <c r="AH67" s="49">
        <v>2.1739130434782608</v>
      </c>
      <c r="AI67" s="48">
        <v>5</v>
      </c>
      <c r="AJ67" s="49">
        <v>5.434782608695652</v>
      </c>
      <c r="AK67" s="48">
        <v>0</v>
      </c>
      <c r="AL67" s="49">
        <v>0</v>
      </c>
      <c r="AM67" s="48">
        <v>85</v>
      </c>
      <c r="AN67" s="49">
        <v>92.3913043478261</v>
      </c>
      <c r="AO67" s="48">
        <v>92</v>
      </c>
      <c r="AP67" s="118" t="s">
        <v>2614</v>
      </c>
      <c r="AQ67" s="118" t="s">
        <v>2614</v>
      </c>
      <c r="AR67" s="118" t="s">
        <v>2944</v>
      </c>
      <c r="AS67" s="118" t="s">
        <v>2944</v>
      </c>
      <c r="AT67" s="2"/>
      <c r="AU67" s="3"/>
      <c r="AV67" s="3"/>
      <c r="AW67" s="3"/>
      <c r="AX67" s="3"/>
    </row>
    <row r="68" spans="1:50" ht="15">
      <c r="A68" s="65" t="s">
        <v>246</v>
      </c>
      <c r="B68" s="66"/>
      <c r="C68" s="66"/>
      <c r="D68" s="67">
        <v>50</v>
      </c>
      <c r="E68" s="69"/>
      <c r="F68" s="66"/>
      <c r="G68" s="66"/>
      <c r="H68" s="70" t="s">
        <v>246</v>
      </c>
      <c r="I68" s="71"/>
      <c r="J68" s="71" t="s">
        <v>159</v>
      </c>
      <c r="K68" s="70"/>
      <c r="L68" s="74">
        <v>1</v>
      </c>
      <c r="M68" s="75">
        <v>1528.132080078125</v>
      </c>
      <c r="N68" s="75">
        <v>8285.5595703125</v>
      </c>
      <c r="O68" s="76"/>
      <c r="P68" s="77"/>
      <c r="Q68" s="77"/>
      <c r="R68" s="84"/>
      <c r="S68" s="48">
        <v>0</v>
      </c>
      <c r="T68" s="48">
        <v>1</v>
      </c>
      <c r="U68" s="49">
        <v>0</v>
      </c>
      <c r="V68" s="49">
        <v>0.001443</v>
      </c>
      <c r="W68" s="49">
        <v>0.003169</v>
      </c>
      <c r="X68" s="49">
        <v>0.528578</v>
      </c>
      <c r="Y68" s="49">
        <v>0</v>
      </c>
      <c r="Z68" s="49">
        <v>0</v>
      </c>
      <c r="AA68" s="72">
        <v>68</v>
      </c>
      <c r="AB68" s="72"/>
      <c r="AC68" s="73"/>
      <c r="AD68" s="79" t="s">
        <v>1080</v>
      </c>
      <c r="AE68" s="98" t="s">
        <v>1415</v>
      </c>
      <c r="AF68" s="79" t="str">
        <f>REPLACE(INDEX(GroupVertices[Group],MATCH(Vertices[[#This Row],[Vertex]],GroupVertices[Vertex],0)),1,1,"")</f>
        <v>1</v>
      </c>
      <c r="AG68" s="48">
        <v>3</v>
      </c>
      <c r="AH68" s="49">
        <v>27.272727272727273</v>
      </c>
      <c r="AI68" s="48">
        <v>0</v>
      </c>
      <c r="AJ68" s="49">
        <v>0</v>
      </c>
      <c r="AK68" s="48">
        <v>0</v>
      </c>
      <c r="AL68" s="49">
        <v>0</v>
      </c>
      <c r="AM68" s="48">
        <v>8</v>
      </c>
      <c r="AN68" s="49">
        <v>72.72727272727273</v>
      </c>
      <c r="AO68" s="48">
        <v>11</v>
      </c>
      <c r="AP68" s="118" t="s">
        <v>2615</v>
      </c>
      <c r="AQ68" s="118" t="s">
        <v>2615</v>
      </c>
      <c r="AR68" s="118" t="s">
        <v>2945</v>
      </c>
      <c r="AS68" s="118" t="s">
        <v>2945</v>
      </c>
      <c r="AT68" s="2"/>
      <c r="AU68" s="3"/>
      <c r="AV68" s="3"/>
      <c r="AW68" s="3"/>
      <c r="AX68" s="3"/>
    </row>
    <row r="69" spans="1:50" ht="15">
      <c r="A69" s="65" t="s">
        <v>247</v>
      </c>
      <c r="B69" s="66"/>
      <c r="C69" s="66"/>
      <c r="D69" s="67">
        <v>50</v>
      </c>
      <c r="E69" s="69"/>
      <c r="F69" s="66"/>
      <c r="G69" s="66"/>
      <c r="H69" s="70" t="s">
        <v>247</v>
      </c>
      <c r="I69" s="71"/>
      <c r="J69" s="71" t="s">
        <v>159</v>
      </c>
      <c r="K69" s="70"/>
      <c r="L69" s="74">
        <v>1</v>
      </c>
      <c r="M69" s="75">
        <v>4873.49853515625</v>
      </c>
      <c r="N69" s="75">
        <v>2551.62548828125</v>
      </c>
      <c r="O69" s="76"/>
      <c r="P69" s="77"/>
      <c r="Q69" s="77"/>
      <c r="R69" s="84"/>
      <c r="S69" s="48">
        <v>0</v>
      </c>
      <c r="T69" s="48">
        <v>1</v>
      </c>
      <c r="U69" s="49">
        <v>0</v>
      </c>
      <c r="V69" s="49">
        <v>0.001443</v>
      </c>
      <c r="W69" s="49">
        <v>0.003169</v>
      </c>
      <c r="X69" s="49">
        <v>0.528578</v>
      </c>
      <c r="Y69" s="49">
        <v>0</v>
      </c>
      <c r="Z69" s="49">
        <v>0</v>
      </c>
      <c r="AA69" s="72">
        <v>69</v>
      </c>
      <c r="AB69" s="72"/>
      <c r="AC69" s="73"/>
      <c r="AD69" s="79" t="s">
        <v>1081</v>
      </c>
      <c r="AE69" s="98" t="s">
        <v>1416</v>
      </c>
      <c r="AF69" s="79" t="str">
        <f>REPLACE(INDEX(GroupVertices[Group],MATCH(Vertices[[#This Row],[Vertex]],GroupVertices[Vertex],0)),1,1,"")</f>
        <v>1</v>
      </c>
      <c r="AG69" s="48">
        <v>0</v>
      </c>
      <c r="AH69" s="49">
        <v>0</v>
      </c>
      <c r="AI69" s="48">
        <v>0</v>
      </c>
      <c r="AJ69" s="49">
        <v>0</v>
      </c>
      <c r="AK69" s="48">
        <v>0</v>
      </c>
      <c r="AL69" s="49">
        <v>0</v>
      </c>
      <c r="AM69" s="48">
        <v>16</v>
      </c>
      <c r="AN69" s="49">
        <v>100</v>
      </c>
      <c r="AO69" s="48">
        <v>16</v>
      </c>
      <c r="AP69" s="118" t="s">
        <v>2616</v>
      </c>
      <c r="AQ69" s="118" t="s">
        <v>2616</v>
      </c>
      <c r="AR69" s="118" t="s">
        <v>2946</v>
      </c>
      <c r="AS69" s="118" t="s">
        <v>2946</v>
      </c>
      <c r="AT69" s="2"/>
      <c r="AU69" s="3"/>
      <c r="AV69" s="3"/>
      <c r="AW69" s="3"/>
      <c r="AX69" s="3"/>
    </row>
    <row r="70" spans="1:50" ht="15">
      <c r="A70" s="65" t="s">
        <v>248</v>
      </c>
      <c r="B70" s="66"/>
      <c r="C70" s="66"/>
      <c r="D70" s="67">
        <v>50</v>
      </c>
      <c r="E70" s="69"/>
      <c r="F70" s="66"/>
      <c r="G70" s="66"/>
      <c r="H70" s="70" t="s">
        <v>248</v>
      </c>
      <c r="I70" s="71"/>
      <c r="J70" s="71" t="s">
        <v>159</v>
      </c>
      <c r="K70" s="70"/>
      <c r="L70" s="74">
        <v>1</v>
      </c>
      <c r="M70" s="75">
        <v>1858.5882568359375</v>
      </c>
      <c r="N70" s="75">
        <v>8619.037109375</v>
      </c>
      <c r="O70" s="76"/>
      <c r="P70" s="77"/>
      <c r="Q70" s="77"/>
      <c r="R70" s="84"/>
      <c r="S70" s="48">
        <v>0</v>
      </c>
      <c r="T70" s="48">
        <v>1</v>
      </c>
      <c r="U70" s="49">
        <v>0</v>
      </c>
      <c r="V70" s="49">
        <v>0.001443</v>
      </c>
      <c r="W70" s="49">
        <v>0.003169</v>
      </c>
      <c r="X70" s="49">
        <v>0.528578</v>
      </c>
      <c r="Y70" s="49">
        <v>0</v>
      </c>
      <c r="Z70" s="49">
        <v>0</v>
      </c>
      <c r="AA70" s="72">
        <v>70</v>
      </c>
      <c r="AB70" s="72"/>
      <c r="AC70" s="73"/>
      <c r="AD70" s="79" t="s">
        <v>1082</v>
      </c>
      <c r="AE70" s="98" t="s">
        <v>1417</v>
      </c>
      <c r="AF70" s="79" t="str">
        <f>REPLACE(INDEX(GroupVertices[Group],MATCH(Vertices[[#This Row],[Vertex]],GroupVertices[Vertex],0)),1,1,"")</f>
        <v>1</v>
      </c>
      <c r="AG70" s="48">
        <v>0</v>
      </c>
      <c r="AH70" s="49">
        <v>0</v>
      </c>
      <c r="AI70" s="48">
        <v>0</v>
      </c>
      <c r="AJ70" s="49">
        <v>0</v>
      </c>
      <c r="AK70" s="48">
        <v>0</v>
      </c>
      <c r="AL70" s="49">
        <v>0</v>
      </c>
      <c r="AM70" s="48">
        <v>12</v>
      </c>
      <c r="AN70" s="49">
        <v>100</v>
      </c>
      <c r="AO70" s="48">
        <v>12</v>
      </c>
      <c r="AP70" s="118" t="s">
        <v>2617</v>
      </c>
      <c r="AQ70" s="118" t="s">
        <v>2617</v>
      </c>
      <c r="AR70" s="118" t="s">
        <v>2947</v>
      </c>
      <c r="AS70" s="118" t="s">
        <v>2947</v>
      </c>
      <c r="AT70" s="2"/>
      <c r="AU70" s="3"/>
      <c r="AV70" s="3"/>
      <c r="AW70" s="3"/>
      <c r="AX70" s="3"/>
    </row>
    <row r="71" spans="1:50" ht="15">
      <c r="A71" s="65" t="s">
        <v>249</v>
      </c>
      <c r="B71" s="66"/>
      <c r="C71" s="66"/>
      <c r="D71" s="67">
        <v>50</v>
      </c>
      <c r="E71" s="69"/>
      <c r="F71" s="66"/>
      <c r="G71" s="66"/>
      <c r="H71" s="70" t="s">
        <v>249</v>
      </c>
      <c r="I71" s="71"/>
      <c r="J71" s="71" t="s">
        <v>159</v>
      </c>
      <c r="K71" s="70"/>
      <c r="L71" s="74">
        <v>1</v>
      </c>
      <c r="M71" s="75">
        <v>4493.5859375</v>
      </c>
      <c r="N71" s="75">
        <v>7336.01171875</v>
      </c>
      <c r="O71" s="76"/>
      <c r="P71" s="77"/>
      <c r="Q71" s="77"/>
      <c r="R71" s="84"/>
      <c r="S71" s="48">
        <v>0</v>
      </c>
      <c r="T71" s="48">
        <v>1</v>
      </c>
      <c r="U71" s="49">
        <v>0</v>
      </c>
      <c r="V71" s="49">
        <v>0.001443</v>
      </c>
      <c r="W71" s="49">
        <v>0.003169</v>
      </c>
      <c r="X71" s="49">
        <v>0.528578</v>
      </c>
      <c r="Y71" s="49">
        <v>0</v>
      </c>
      <c r="Z71" s="49">
        <v>0</v>
      </c>
      <c r="AA71" s="72">
        <v>71</v>
      </c>
      <c r="AB71" s="72"/>
      <c r="AC71" s="73"/>
      <c r="AD71" s="79" t="s">
        <v>1083</v>
      </c>
      <c r="AE71" s="98" t="s">
        <v>1418</v>
      </c>
      <c r="AF71" s="79" t="str">
        <f>REPLACE(INDEX(GroupVertices[Group],MATCH(Vertices[[#This Row],[Vertex]],GroupVertices[Vertex],0)),1,1,"")</f>
        <v>1</v>
      </c>
      <c r="AG71" s="48">
        <v>3</v>
      </c>
      <c r="AH71" s="49">
        <v>4.838709677419355</v>
      </c>
      <c r="AI71" s="48">
        <v>0</v>
      </c>
      <c r="AJ71" s="49">
        <v>0</v>
      </c>
      <c r="AK71" s="48">
        <v>0</v>
      </c>
      <c r="AL71" s="49">
        <v>0</v>
      </c>
      <c r="AM71" s="48">
        <v>59</v>
      </c>
      <c r="AN71" s="49">
        <v>95.16129032258064</v>
      </c>
      <c r="AO71" s="48">
        <v>62</v>
      </c>
      <c r="AP71" s="118" t="s">
        <v>2618</v>
      </c>
      <c r="AQ71" s="118" t="s">
        <v>2862</v>
      </c>
      <c r="AR71" s="118" t="s">
        <v>2948</v>
      </c>
      <c r="AS71" s="118" t="s">
        <v>2948</v>
      </c>
      <c r="AT71" s="2"/>
      <c r="AU71" s="3"/>
      <c r="AV71" s="3"/>
      <c r="AW71" s="3"/>
      <c r="AX71" s="3"/>
    </row>
    <row r="72" spans="1:50" ht="15">
      <c r="A72" s="65" t="s">
        <v>250</v>
      </c>
      <c r="B72" s="66"/>
      <c r="C72" s="66"/>
      <c r="D72" s="67">
        <v>50</v>
      </c>
      <c r="E72" s="69"/>
      <c r="F72" s="66"/>
      <c r="G72" s="66"/>
      <c r="H72" s="70" t="s">
        <v>250</v>
      </c>
      <c r="I72" s="71"/>
      <c r="J72" s="71" t="s">
        <v>159</v>
      </c>
      <c r="K72" s="70"/>
      <c r="L72" s="74">
        <v>1</v>
      </c>
      <c r="M72" s="75">
        <v>3425.44287109375</v>
      </c>
      <c r="N72" s="75">
        <v>5844.24267578125</v>
      </c>
      <c r="O72" s="76"/>
      <c r="P72" s="77"/>
      <c r="Q72" s="77"/>
      <c r="R72" s="84"/>
      <c r="S72" s="48">
        <v>0</v>
      </c>
      <c r="T72" s="48">
        <v>1</v>
      </c>
      <c r="U72" s="49">
        <v>0</v>
      </c>
      <c r="V72" s="49">
        <v>0.001443</v>
      </c>
      <c r="W72" s="49">
        <v>0.003169</v>
      </c>
      <c r="X72" s="49">
        <v>0.528578</v>
      </c>
      <c r="Y72" s="49">
        <v>0</v>
      </c>
      <c r="Z72" s="49">
        <v>0</v>
      </c>
      <c r="AA72" s="72">
        <v>72</v>
      </c>
      <c r="AB72" s="72"/>
      <c r="AC72" s="73"/>
      <c r="AD72" s="79" t="s">
        <v>1084</v>
      </c>
      <c r="AE72" s="98" t="s">
        <v>1419</v>
      </c>
      <c r="AF72" s="79" t="str">
        <f>REPLACE(INDEX(GroupVertices[Group],MATCH(Vertices[[#This Row],[Vertex]],GroupVertices[Vertex],0)),1,1,"")</f>
        <v>1</v>
      </c>
      <c r="AG72" s="48">
        <v>1</v>
      </c>
      <c r="AH72" s="49">
        <v>6.25</v>
      </c>
      <c r="AI72" s="48">
        <v>0</v>
      </c>
      <c r="AJ72" s="49">
        <v>0</v>
      </c>
      <c r="AK72" s="48">
        <v>0</v>
      </c>
      <c r="AL72" s="49">
        <v>0</v>
      </c>
      <c r="AM72" s="48">
        <v>15</v>
      </c>
      <c r="AN72" s="49">
        <v>93.75</v>
      </c>
      <c r="AO72" s="48">
        <v>16</v>
      </c>
      <c r="AP72" s="118" t="s">
        <v>2619</v>
      </c>
      <c r="AQ72" s="118" t="s">
        <v>2619</v>
      </c>
      <c r="AR72" s="118" t="s">
        <v>2949</v>
      </c>
      <c r="AS72" s="118" t="s">
        <v>2949</v>
      </c>
      <c r="AT72" s="2"/>
      <c r="AU72" s="3"/>
      <c r="AV72" s="3"/>
      <c r="AW72" s="3"/>
      <c r="AX72" s="3"/>
    </row>
    <row r="73" spans="1:50" ht="15">
      <c r="A73" s="65" t="s">
        <v>251</v>
      </c>
      <c r="B73" s="66"/>
      <c r="C73" s="66"/>
      <c r="D73" s="67">
        <v>50</v>
      </c>
      <c r="E73" s="69"/>
      <c r="F73" s="66"/>
      <c r="G73" s="66"/>
      <c r="H73" s="70" t="s">
        <v>251</v>
      </c>
      <c r="I73" s="71"/>
      <c r="J73" s="71" t="s">
        <v>159</v>
      </c>
      <c r="K73" s="70"/>
      <c r="L73" s="74">
        <v>1</v>
      </c>
      <c r="M73" s="75">
        <v>789.2235717773438</v>
      </c>
      <c r="N73" s="75">
        <v>5272.73388671875</v>
      </c>
      <c r="O73" s="76"/>
      <c r="P73" s="77"/>
      <c r="Q73" s="77"/>
      <c r="R73" s="84"/>
      <c r="S73" s="48">
        <v>0</v>
      </c>
      <c r="T73" s="48">
        <v>1</v>
      </c>
      <c r="U73" s="49">
        <v>0</v>
      </c>
      <c r="V73" s="49">
        <v>0.001443</v>
      </c>
      <c r="W73" s="49">
        <v>0.003169</v>
      </c>
      <c r="X73" s="49">
        <v>0.528578</v>
      </c>
      <c r="Y73" s="49">
        <v>0</v>
      </c>
      <c r="Z73" s="49">
        <v>0</v>
      </c>
      <c r="AA73" s="72">
        <v>73</v>
      </c>
      <c r="AB73" s="72"/>
      <c r="AC73" s="73"/>
      <c r="AD73" s="79" t="s">
        <v>1085</v>
      </c>
      <c r="AE73" s="98" t="s">
        <v>1420</v>
      </c>
      <c r="AF73" s="79" t="str">
        <f>REPLACE(INDEX(GroupVertices[Group],MATCH(Vertices[[#This Row],[Vertex]],GroupVertices[Vertex],0)),1,1,"")</f>
        <v>1</v>
      </c>
      <c r="AG73" s="48">
        <v>0</v>
      </c>
      <c r="AH73" s="49">
        <v>0</v>
      </c>
      <c r="AI73" s="48">
        <v>0</v>
      </c>
      <c r="AJ73" s="49">
        <v>0</v>
      </c>
      <c r="AK73" s="48">
        <v>0</v>
      </c>
      <c r="AL73" s="49">
        <v>0</v>
      </c>
      <c r="AM73" s="48">
        <v>23</v>
      </c>
      <c r="AN73" s="49">
        <v>100</v>
      </c>
      <c r="AO73" s="48">
        <v>23</v>
      </c>
      <c r="AP73" s="118" t="s">
        <v>2620</v>
      </c>
      <c r="AQ73" s="118" t="s">
        <v>2620</v>
      </c>
      <c r="AR73" s="118" t="s">
        <v>2950</v>
      </c>
      <c r="AS73" s="118" t="s">
        <v>2950</v>
      </c>
      <c r="AT73" s="2"/>
      <c r="AU73" s="3"/>
      <c r="AV73" s="3"/>
      <c r="AW73" s="3"/>
      <c r="AX73" s="3"/>
    </row>
    <row r="74" spans="1:50" ht="15">
      <c r="A74" s="65" t="s">
        <v>252</v>
      </c>
      <c r="B74" s="66"/>
      <c r="C74" s="66"/>
      <c r="D74" s="67">
        <v>50</v>
      </c>
      <c r="E74" s="69"/>
      <c r="F74" s="66"/>
      <c r="G74" s="66"/>
      <c r="H74" s="70" t="s">
        <v>252</v>
      </c>
      <c r="I74" s="71"/>
      <c r="J74" s="71" t="s">
        <v>159</v>
      </c>
      <c r="K74" s="70"/>
      <c r="L74" s="74">
        <v>1</v>
      </c>
      <c r="M74" s="75">
        <v>2165.9921875</v>
      </c>
      <c r="N74" s="75">
        <v>1441.2513427734375</v>
      </c>
      <c r="O74" s="76"/>
      <c r="P74" s="77"/>
      <c r="Q74" s="77"/>
      <c r="R74" s="84"/>
      <c r="S74" s="48">
        <v>0</v>
      </c>
      <c r="T74" s="48">
        <v>1</v>
      </c>
      <c r="U74" s="49">
        <v>0</v>
      </c>
      <c r="V74" s="49">
        <v>0.001443</v>
      </c>
      <c r="W74" s="49">
        <v>0.003169</v>
      </c>
      <c r="X74" s="49">
        <v>0.528578</v>
      </c>
      <c r="Y74" s="49">
        <v>0</v>
      </c>
      <c r="Z74" s="49">
        <v>0</v>
      </c>
      <c r="AA74" s="72">
        <v>74</v>
      </c>
      <c r="AB74" s="72"/>
      <c r="AC74" s="73"/>
      <c r="AD74" s="79" t="s">
        <v>1086</v>
      </c>
      <c r="AE74" s="98" t="s">
        <v>1421</v>
      </c>
      <c r="AF74" s="79" t="str">
        <f>REPLACE(INDEX(GroupVertices[Group],MATCH(Vertices[[#This Row],[Vertex]],GroupVertices[Vertex],0)),1,1,"")</f>
        <v>1</v>
      </c>
      <c r="AG74" s="48">
        <v>1</v>
      </c>
      <c r="AH74" s="49">
        <v>7.6923076923076925</v>
      </c>
      <c r="AI74" s="48">
        <v>0</v>
      </c>
      <c r="AJ74" s="49">
        <v>0</v>
      </c>
      <c r="AK74" s="48">
        <v>0</v>
      </c>
      <c r="AL74" s="49">
        <v>0</v>
      </c>
      <c r="AM74" s="48">
        <v>12</v>
      </c>
      <c r="AN74" s="49">
        <v>92.3076923076923</v>
      </c>
      <c r="AO74" s="48">
        <v>13</v>
      </c>
      <c r="AP74" s="118" t="s">
        <v>2621</v>
      </c>
      <c r="AQ74" s="118" t="s">
        <v>2621</v>
      </c>
      <c r="AR74" s="118" t="s">
        <v>2951</v>
      </c>
      <c r="AS74" s="118" t="s">
        <v>2951</v>
      </c>
      <c r="AT74" s="2"/>
      <c r="AU74" s="3"/>
      <c r="AV74" s="3"/>
      <c r="AW74" s="3"/>
      <c r="AX74" s="3"/>
    </row>
    <row r="75" spans="1:50" ht="15">
      <c r="A75" s="65" t="s">
        <v>253</v>
      </c>
      <c r="B75" s="66"/>
      <c r="C75" s="66"/>
      <c r="D75" s="67">
        <v>50</v>
      </c>
      <c r="E75" s="69"/>
      <c r="F75" s="66"/>
      <c r="G75" s="66"/>
      <c r="H75" s="70" t="s">
        <v>253</v>
      </c>
      <c r="I75" s="71"/>
      <c r="J75" s="71" t="s">
        <v>159</v>
      </c>
      <c r="K75" s="70"/>
      <c r="L75" s="74">
        <v>1</v>
      </c>
      <c r="M75" s="75">
        <v>6533.75537109375</v>
      </c>
      <c r="N75" s="75">
        <v>8219.4873046875</v>
      </c>
      <c r="O75" s="76"/>
      <c r="P75" s="77"/>
      <c r="Q75" s="77"/>
      <c r="R75" s="84"/>
      <c r="S75" s="48">
        <v>0</v>
      </c>
      <c r="T75" s="48">
        <v>1</v>
      </c>
      <c r="U75" s="49">
        <v>0</v>
      </c>
      <c r="V75" s="49">
        <v>0.001443</v>
      </c>
      <c r="W75" s="49">
        <v>0.003169</v>
      </c>
      <c r="X75" s="49">
        <v>0.528578</v>
      </c>
      <c r="Y75" s="49">
        <v>0</v>
      </c>
      <c r="Z75" s="49">
        <v>0</v>
      </c>
      <c r="AA75" s="72">
        <v>75</v>
      </c>
      <c r="AB75" s="72"/>
      <c r="AC75" s="73"/>
      <c r="AD75" s="79" t="s">
        <v>1087</v>
      </c>
      <c r="AE75" s="98" t="s">
        <v>1422</v>
      </c>
      <c r="AF75" s="79" t="str">
        <f>REPLACE(INDEX(GroupVertices[Group],MATCH(Vertices[[#This Row],[Vertex]],GroupVertices[Vertex],0)),1,1,"")</f>
        <v>1</v>
      </c>
      <c r="AG75" s="48">
        <v>1</v>
      </c>
      <c r="AH75" s="49">
        <v>4.761904761904762</v>
      </c>
      <c r="AI75" s="48">
        <v>0</v>
      </c>
      <c r="AJ75" s="49">
        <v>0</v>
      </c>
      <c r="AK75" s="48">
        <v>0</v>
      </c>
      <c r="AL75" s="49">
        <v>0</v>
      </c>
      <c r="AM75" s="48">
        <v>20</v>
      </c>
      <c r="AN75" s="49">
        <v>95.23809523809524</v>
      </c>
      <c r="AO75" s="48">
        <v>21</v>
      </c>
      <c r="AP75" s="118" t="s">
        <v>2622</v>
      </c>
      <c r="AQ75" s="118" t="s">
        <v>2622</v>
      </c>
      <c r="AR75" s="118" t="s">
        <v>2952</v>
      </c>
      <c r="AS75" s="118" t="s">
        <v>2952</v>
      </c>
      <c r="AT75" s="2"/>
      <c r="AU75" s="3"/>
      <c r="AV75" s="3"/>
      <c r="AW75" s="3"/>
      <c r="AX75" s="3"/>
    </row>
    <row r="76" spans="1:50" ht="15">
      <c r="A76" s="65" t="s">
        <v>254</v>
      </c>
      <c r="B76" s="66"/>
      <c r="C76" s="66"/>
      <c r="D76" s="67">
        <v>50</v>
      </c>
      <c r="E76" s="69"/>
      <c r="F76" s="66"/>
      <c r="G76" s="66"/>
      <c r="H76" s="70" t="s">
        <v>254</v>
      </c>
      <c r="I76" s="71"/>
      <c r="J76" s="71" t="s">
        <v>159</v>
      </c>
      <c r="K76" s="70"/>
      <c r="L76" s="74">
        <v>1</v>
      </c>
      <c r="M76" s="75">
        <v>7129.87548828125</v>
      </c>
      <c r="N76" s="75">
        <v>3370.68310546875</v>
      </c>
      <c r="O76" s="76"/>
      <c r="P76" s="77"/>
      <c r="Q76" s="77"/>
      <c r="R76" s="84"/>
      <c r="S76" s="48">
        <v>0</v>
      </c>
      <c r="T76" s="48">
        <v>1</v>
      </c>
      <c r="U76" s="49">
        <v>0</v>
      </c>
      <c r="V76" s="49">
        <v>0.001443</v>
      </c>
      <c r="W76" s="49">
        <v>0.003169</v>
      </c>
      <c r="X76" s="49">
        <v>0.528578</v>
      </c>
      <c r="Y76" s="49">
        <v>0</v>
      </c>
      <c r="Z76" s="49">
        <v>0</v>
      </c>
      <c r="AA76" s="72">
        <v>76</v>
      </c>
      <c r="AB76" s="72"/>
      <c r="AC76" s="73"/>
      <c r="AD76" s="79" t="s">
        <v>1088</v>
      </c>
      <c r="AE76" s="98" t="s">
        <v>1423</v>
      </c>
      <c r="AF76" s="79" t="str">
        <f>REPLACE(INDEX(GroupVertices[Group],MATCH(Vertices[[#This Row],[Vertex]],GroupVertices[Vertex],0)),1,1,"")</f>
        <v>1</v>
      </c>
      <c r="AG76" s="48">
        <v>16</v>
      </c>
      <c r="AH76" s="49">
        <v>8</v>
      </c>
      <c r="AI76" s="48">
        <v>12</v>
      </c>
      <c r="AJ76" s="49">
        <v>6</v>
      </c>
      <c r="AK76" s="48">
        <v>0</v>
      </c>
      <c r="AL76" s="49">
        <v>0</v>
      </c>
      <c r="AM76" s="48">
        <v>172</v>
      </c>
      <c r="AN76" s="49">
        <v>86</v>
      </c>
      <c r="AO76" s="48">
        <v>200</v>
      </c>
      <c r="AP76" s="118" t="s">
        <v>2623</v>
      </c>
      <c r="AQ76" s="118" t="s">
        <v>2623</v>
      </c>
      <c r="AR76" s="118" t="s">
        <v>2953</v>
      </c>
      <c r="AS76" s="118" t="s">
        <v>2953</v>
      </c>
      <c r="AT76" s="2"/>
      <c r="AU76" s="3"/>
      <c r="AV76" s="3"/>
      <c r="AW76" s="3"/>
      <c r="AX76" s="3"/>
    </row>
    <row r="77" spans="1:50" ht="15">
      <c r="A77" s="65" t="s">
        <v>255</v>
      </c>
      <c r="B77" s="66"/>
      <c r="C77" s="66"/>
      <c r="D77" s="67">
        <v>50</v>
      </c>
      <c r="E77" s="69"/>
      <c r="F77" s="66"/>
      <c r="G77" s="66"/>
      <c r="H77" s="70" t="s">
        <v>255</v>
      </c>
      <c r="I77" s="71"/>
      <c r="J77" s="71" t="s">
        <v>159</v>
      </c>
      <c r="K77" s="70"/>
      <c r="L77" s="74">
        <v>1</v>
      </c>
      <c r="M77" s="75">
        <v>1733.6640625</v>
      </c>
      <c r="N77" s="75">
        <v>2306.83203125</v>
      </c>
      <c r="O77" s="76"/>
      <c r="P77" s="77"/>
      <c r="Q77" s="77"/>
      <c r="R77" s="84"/>
      <c r="S77" s="48">
        <v>0</v>
      </c>
      <c r="T77" s="48">
        <v>1</v>
      </c>
      <c r="U77" s="49">
        <v>0</v>
      </c>
      <c r="V77" s="49">
        <v>0.001443</v>
      </c>
      <c r="W77" s="49">
        <v>0.003169</v>
      </c>
      <c r="X77" s="49">
        <v>0.528578</v>
      </c>
      <c r="Y77" s="49">
        <v>0</v>
      </c>
      <c r="Z77" s="49">
        <v>0</v>
      </c>
      <c r="AA77" s="72">
        <v>77</v>
      </c>
      <c r="AB77" s="72"/>
      <c r="AC77" s="73"/>
      <c r="AD77" s="79" t="s">
        <v>1089</v>
      </c>
      <c r="AE77" s="98" t="s">
        <v>1424</v>
      </c>
      <c r="AF77" s="79" t="str">
        <f>REPLACE(INDEX(GroupVertices[Group],MATCH(Vertices[[#This Row],[Vertex]],GroupVertices[Vertex],0)),1,1,"")</f>
        <v>1</v>
      </c>
      <c r="AG77" s="48">
        <v>1</v>
      </c>
      <c r="AH77" s="49">
        <v>12.5</v>
      </c>
      <c r="AI77" s="48">
        <v>4</v>
      </c>
      <c r="AJ77" s="49">
        <v>50</v>
      </c>
      <c r="AK77" s="48">
        <v>0</v>
      </c>
      <c r="AL77" s="49">
        <v>0</v>
      </c>
      <c r="AM77" s="48">
        <v>3</v>
      </c>
      <c r="AN77" s="49">
        <v>37.5</v>
      </c>
      <c r="AO77" s="48">
        <v>8</v>
      </c>
      <c r="AP77" s="118" t="s">
        <v>2624</v>
      </c>
      <c r="AQ77" s="118" t="s">
        <v>2624</v>
      </c>
      <c r="AR77" s="118" t="s">
        <v>2954</v>
      </c>
      <c r="AS77" s="118" t="s">
        <v>2954</v>
      </c>
      <c r="AT77" s="2"/>
      <c r="AU77" s="3"/>
      <c r="AV77" s="3"/>
      <c r="AW77" s="3"/>
      <c r="AX77" s="3"/>
    </row>
    <row r="78" spans="1:50" ht="15">
      <c r="A78" s="65" t="s">
        <v>256</v>
      </c>
      <c r="B78" s="66"/>
      <c r="C78" s="66"/>
      <c r="D78" s="67">
        <v>50</v>
      </c>
      <c r="E78" s="69"/>
      <c r="F78" s="66"/>
      <c r="G78" s="66"/>
      <c r="H78" s="70" t="s">
        <v>256</v>
      </c>
      <c r="I78" s="71"/>
      <c r="J78" s="71" t="s">
        <v>159</v>
      </c>
      <c r="K78" s="70"/>
      <c r="L78" s="74">
        <v>1</v>
      </c>
      <c r="M78" s="75">
        <v>6956.54833984375</v>
      </c>
      <c r="N78" s="75">
        <v>8193.4345703125</v>
      </c>
      <c r="O78" s="76"/>
      <c r="P78" s="77"/>
      <c r="Q78" s="77"/>
      <c r="R78" s="84"/>
      <c r="S78" s="48">
        <v>0</v>
      </c>
      <c r="T78" s="48">
        <v>1</v>
      </c>
      <c r="U78" s="49">
        <v>0</v>
      </c>
      <c r="V78" s="49">
        <v>0.001443</v>
      </c>
      <c r="W78" s="49">
        <v>0.003169</v>
      </c>
      <c r="X78" s="49">
        <v>0.528578</v>
      </c>
      <c r="Y78" s="49">
        <v>0</v>
      </c>
      <c r="Z78" s="49">
        <v>0</v>
      </c>
      <c r="AA78" s="72">
        <v>78</v>
      </c>
      <c r="AB78" s="72"/>
      <c r="AC78" s="73"/>
      <c r="AD78" s="79" t="s">
        <v>1090</v>
      </c>
      <c r="AE78" s="98" t="s">
        <v>1425</v>
      </c>
      <c r="AF78" s="79" t="str">
        <f>REPLACE(INDEX(GroupVertices[Group],MATCH(Vertices[[#This Row],[Vertex]],GroupVertices[Vertex],0)),1,1,"")</f>
        <v>1</v>
      </c>
      <c r="AG78" s="48">
        <v>0</v>
      </c>
      <c r="AH78" s="49">
        <v>0</v>
      </c>
      <c r="AI78" s="48">
        <v>0</v>
      </c>
      <c r="AJ78" s="49">
        <v>0</v>
      </c>
      <c r="AK78" s="48">
        <v>0</v>
      </c>
      <c r="AL78" s="49">
        <v>0</v>
      </c>
      <c r="AM78" s="48">
        <v>5</v>
      </c>
      <c r="AN78" s="49">
        <v>100</v>
      </c>
      <c r="AO78" s="48">
        <v>5</v>
      </c>
      <c r="AP78" s="118" t="s">
        <v>2625</v>
      </c>
      <c r="AQ78" s="118" t="s">
        <v>2625</v>
      </c>
      <c r="AR78" s="118" t="s">
        <v>2955</v>
      </c>
      <c r="AS78" s="118" t="s">
        <v>2955</v>
      </c>
      <c r="AT78" s="2"/>
      <c r="AU78" s="3"/>
      <c r="AV78" s="3"/>
      <c r="AW78" s="3"/>
      <c r="AX78" s="3"/>
    </row>
    <row r="79" spans="1:50" ht="15">
      <c r="A79" s="65" t="s">
        <v>257</v>
      </c>
      <c r="B79" s="66"/>
      <c r="C79" s="66"/>
      <c r="D79" s="67">
        <v>50</v>
      </c>
      <c r="E79" s="69"/>
      <c r="F79" s="66"/>
      <c r="G79" s="66"/>
      <c r="H79" s="70" t="s">
        <v>257</v>
      </c>
      <c r="I79" s="71"/>
      <c r="J79" s="71" t="s">
        <v>159</v>
      </c>
      <c r="K79" s="70"/>
      <c r="L79" s="74">
        <v>1</v>
      </c>
      <c r="M79" s="75">
        <v>7796.06103515625</v>
      </c>
      <c r="N79" s="75">
        <v>3011.668212890625</v>
      </c>
      <c r="O79" s="76"/>
      <c r="P79" s="77"/>
      <c r="Q79" s="77"/>
      <c r="R79" s="84"/>
      <c r="S79" s="48">
        <v>0</v>
      </c>
      <c r="T79" s="48">
        <v>1</v>
      </c>
      <c r="U79" s="49">
        <v>0</v>
      </c>
      <c r="V79" s="49">
        <v>0.001443</v>
      </c>
      <c r="W79" s="49">
        <v>0.003169</v>
      </c>
      <c r="X79" s="49">
        <v>0.528578</v>
      </c>
      <c r="Y79" s="49">
        <v>0</v>
      </c>
      <c r="Z79" s="49">
        <v>0</v>
      </c>
      <c r="AA79" s="72">
        <v>79</v>
      </c>
      <c r="AB79" s="72"/>
      <c r="AC79" s="73"/>
      <c r="AD79" s="79" t="s">
        <v>1091</v>
      </c>
      <c r="AE79" s="98" t="s">
        <v>1426</v>
      </c>
      <c r="AF79" s="79" t="str">
        <f>REPLACE(INDEX(GroupVertices[Group],MATCH(Vertices[[#This Row],[Vertex]],GroupVertices[Vertex],0)),1,1,"")</f>
        <v>1</v>
      </c>
      <c r="AG79" s="48">
        <v>2</v>
      </c>
      <c r="AH79" s="49">
        <v>22.22222222222222</v>
      </c>
      <c r="AI79" s="48">
        <v>1</v>
      </c>
      <c r="AJ79" s="49">
        <v>11.11111111111111</v>
      </c>
      <c r="AK79" s="48">
        <v>0</v>
      </c>
      <c r="AL79" s="49">
        <v>0</v>
      </c>
      <c r="AM79" s="48">
        <v>6</v>
      </c>
      <c r="AN79" s="49">
        <v>66.66666666666667</v>
      </c>
      <c r="AO79" s="48">
        <v>9</v>
      </c>
      <c r="AP79" s="118" t="s">
        <v>2626</v>
      </c>
      <c r="AQ79" s="118" t="s">
        <v>2626</v>
      </c>
      <c r="AR79" s="118" t="s">
        <v>2956</v>
      </c>
      <c r="AS79" s="118" t="s">
        <v>2956</v>
      </c>
      <c r="AT79" s="2"/>
      <c r="AU79" s="3"/>
      <c r="AV79" s="3"/>
      <c r="AW79" s="3"/>
      <c r="AX79" s="3"/>
    </row>
    <row r="80" spans="1:50" ht="15">
      <c r="A80" s="65" t="s">
        <v>258</v>
      </c>
      <c r="B80" s="66"/>
      <c r="C80" s="66"/>
      <c r="D80" s="67">
        <v>50</v>
      </c>
      <c r="E80" s="69"/>
      <c r="F80" s="66"/>
      <c r="G80" s="66"/>
      <c r="H80" s="70" t="s">
        <v>258</v>
      </c>
      <c r="I80" s="71"/>
      <c r="J80" s="71" t="s">
        <v>159</v>
      </c>
      <c r="K80" s="70"/>
      <c r="L80" s="74">
        <v>1</v>
      </c>
      <c r="M80" s="75">
        <v>4703.1083984375</v>
      </c>
      <c r="N80" s="75">
        <v>1774.2574462890625</v>
      </c>
      <c r="O80" s="76"/>
      <c r="P80" s="77"/>
      <c r="Q80" s="77"/>
      <c r="R80" s="84"/>
      <c r="S80" s="48">
        <v>0</v>
      </c>
      <c r="T80" s="48">
        <v>1</v>
      </c>
      <c r="U80" s="49">
        <v>0</v>
      </c>
      <c r="V80" s="49">
        <v>0.001443</v>
      </c>
      <c r="W80" s="49">
        <v>0.003169</v>
      </c>
      <c r="X80" s="49">
        <v>0.528578</v>
      </c>
      <c r="Y80" s="49">
        <v>0</v>
      </c>
      <c r="Z80" s="49">
        <v>0</v>
      </c>
      <c r="AA80" s="72">
        <v>80</v>
      </c>
      <c r="AB80" s="72"/>
      <c r="AC80" s="73"/>
      <c r="AD80" s="79" t="s">
        <v>1092</v>
      </c>
      <c r="AE80" s="98" t="s">
        <v>1427</v>
      </c>
      <c r="AF80" s="79" t="str">
        <f>REPLACE(INDEX(GroupVertices[Group],MATCH(Vertices[[#This Row],[Vertex]],GroupVertices[Vertex],0)),1,1,"")</f>
        <v>1</v>
      </c>
      <c r="AG80" s="48">
        <v>4</v>
      </c>
      <c r="AH80" s="49">
        <v>4.545454545454546</v>
      </c>
      <c r="AI80" s="48">
        <v>0</v>
      </c>
      <c r="AJ80" s="49">
        <v>0</v>
      </c>
      <c r="AK80" s="48">
        <v>0</v>
      </c>
      <c r="AL80" s="49">
        <v>0</v>
      </c>
      <c r="AM80" s="48">
        <v>84</v>
      </c>
      <c r="AN80" s="49">
        <v>95.45454545454545</v>
      </c>
      <c r="AO80" s="48">
        <v>88</v>
      </c>
      <c r="AP80" s="118" t="s">
        <v>2627</v>
      </c>
      <c r="AQ80" s="118" t="s">
        <v>2627</v>
      </c>
      <c r="AR80" s="118" t="s">
        <v>2957</v>
      </c>
      <c r="AS80" s="118" t="s">
        <v>2957</v>
      </c>
      <c r="AT80" s="2"/>
      <c r="AU80" s="3"/>
      <c r="AV80" s="3"/>
      <c r="AW80" s="3"/>
      <c r="AX80" s="3"/>
    </row>
    <row r="81" spans="1:50" ht="15">
      <c r="A81" s="65" t="s">
        <v>259</v>
      </c>
      <c r="B81" s="66"/>
      <c r="C81" s="66"/>
      <c r="D81" s="67">
        <v>50</v>
      </c>
      <c r="E81" s="69"/>
      <c r="F81" s="66"/>
      <c r="G81" s="66"/>
      <c r="H81" s="70" t="s">
        <v>259</v>
      </c>
      <c r="I81" s="71"/>
      <c r="J81" s="71" t="s">
        <v>159</v>
      </c>
      <c r="K81" s="70"/>
      <c r="L81" s="74">
        <v>1</v>
      </c>
      <c r="M81" s="75">
        <v>7649.115234375</v>
      </c>
      <c r="N81" s="75">
        <v>2650.32666015625</v>
      </c>
      <c r="O81" s="76"/>
      <c r="P81" s="77"/>
      <c r="Q81" s="77"/>
      <c r="R81" s="84"/>
      <c r="S81" s="48">
        <v>0</v>
      </c>
      <c r="T81" s="48">
        <v>1</v>
      </c>
      <c r="U81" s="49">
        <v>0</v>
      </c>
      <c r="V81" s="49">
        <v>0.001443</v>
      </c>
      <c r="W81" s="49">
        <v>0.003169</v>
      </c>
      <c r="X81" s="49">
        <v>0.528578</v>
      </c>
      <c r="Y81" s="49">
        <v>0</v>
      </c>
      <c r="Z81" s="49">
        <v>0</v>
      </c>
      <c r="AA81" s="72">
        <v>81</v>
      </c>
      <c r="AB81" s="72"/>
      <c r="AC81" s="73"/>
      <c r="AD81" s="79" t="s">
        <v>1093</v>
      </c>
      <c r="AE81" s="98" t="s">
        <v>1428</v>
      </c>
      <c r="AF81" s="79" t="str">
        <f>REPLACE(INDEX(GroupVertices[Group],MATCH(Vertices[[#This Row],[Vertex]],GroupVertices[Vertex],0)),1,1,"")</f>
        <v>1</v>
      </c>
      <c r="AG81" s="48">
        <v>0</v>
      </c>
      <c r="AH81" s="49">
        <v>0</v>
      </c>
      <c r="AI81" s="48">
        <v>1</v>
      </c>
      <c r="AJ81" s="49">
        <v>6.666666666666667</v>
      </c>
      <c r="AK81" s="48">
        <v>0</v>
      </c>
      <c r="AL81" s="49">
        <v>0</v>
      </c>
      <c r="AM81" s="48">
        <v>14</v>
      </c>
      <c r="AN81" s="49">
        <v>93.33333333333333</v>
      </c>
      <c r="AO81" s="48">
        <v>15</v>
      </c>
      <c r="AP81" s="118" t="s">
        <v>2628</v>
      </c>
      <c r="AQ81" s="118" t="s">
        <v>2628</v>
      </c>
      <c r="AR81" s="118" t="s">
        <v>2958</v>
      </c>
      <c r="AS81" s="118" t="s">
        <v>2958</v>
      </c>
      <c r="AT81" s="2"/>
      <c r="AU81" s="3"/>
      <c r="AV81" s="3"/>
      <c r="AW81" s="3"/>
      <c r="AX81" s="3"/>
    </row>
    <row r="82" spans="1:50" ht="15">
      <c r="A82" s="65" t="s">
        <v>260</v>
      </c>
      <c r="B82" s="66"/>
      <c r="C82" s="66"/>
      <c r="D82" s="67">
        <v>50</v>
      </c>
      <c r="E82" s="69"/>
      <c r="F82" s="66"/>
      <c r="G82" s="66"/>
      <c r="H82" s="70" t="s">
        <v>260</v>
      </c>
      <c r="I82" s="71"/>
      <c r="J82" s="71" t="s">
        <v>159</v>
      </c>
      <c r="K82" s="70"/>
      <c r="L82" s="74">
        <v>1</v>
      </c>
      <c r="M82" s="75">
        <v>5742.0107421875</v>
      </c>
      <c r="N82" s="75">
        <v>389.75604248046875</v>
      </c>
      <c r="O82" s="76"/>
      <c r="P82" s="77"/>
      <c r="Q82" s="77"/>
      <c r="R82" s="84"/>
      <c r="S82" s="48">
        <v>0</v>
      </c>
      <c r="T82" s="48">
        <v>1</v>
      </c>
      <c r="U82" s="49">
        <v>0</v>
      </c>
      <c r="V82" s="49">
        <v>0.001443</v>
      </c>
      <c r="W82" s="49">
        <v>0.003169</v>
      </c>
      <c r="X82" s="49">
        <v>0.528578</v>
      </c>
      <c r="Y82" s="49">
        <v>0</v>
      </c>
      <c r="Z82" s="49">
        <v>0</v>
      </c>
      <c r="AA82" s="72">
        <v>82</v>
      </c>
      <c r="AB82" s="72"/>
      <c r="AC82" s="73"/>
      <c r="AD82" s="79" t="s">
        <v>1094</v>
      </c>
      <c r="AE82" s="98" t="s">
        <v>1429</v>
      </c>
      <c r="AF82" s="79" t="str">
        <f>REPLACE(INDEX(GroupVertices[Group],MATCH(Vertices[[#This Row],[Vertex]],GroupVertices[Vertex],0)),1,1,"")</f>
        <v>1</v>
      </c>
      <c r="AG82" s="48">
        <v>1</v>
      </c>
      <c r="AH82" s="49">
        <v>4.166666666666667</v>
      </c>
      <c r="AI82" s="48">
        <v>0</v>
      </c>
      <c r="AJ82" s="49">
        <v>0</v>
      </c>
      <c r="AK82" s="48">
        <v>0</v>
      </c>
      <c r="AL82" s="49">
        <v>0</v>
      </c>
      <c r="AM82" s="48">
        <v>23</v>
      </c>
      <c r="AN82" s="49">
        <v>95.83333333333333</v>
      </c>
      <c r="AO82" s="48">
        <v>24</v>
      </c>
      <c r="AP82" s="118" t="s">
        <v>2629</v>
      </c>
      <c r="AQ82" s="118" t="s">
        <v>2629</v>
      </c>
      <c r="AR82" s="118" t="s">
        <v>2959</v>
      </c>
      <c r="AS82" s="118" t="s">
        <v>2959</v>
      </c>
      <c r="AT82" s="2"/>
      <c r="AU82" s="3"/>
      <c r="AV82" s="3"/>
      <c r="AW82" s="3"/>
      <c r="AX82" s="3"/>
    </row>
    <row r="83" spans="1:50" ht="15">
      <c r="A83" s="65" t="s">
        <v>261</v>
      </c>
      <c r="B83" s="66"/>
      <c r="C83" s="66"/>
      <c r="D83" s="67">
        <v>50</v>
      </c>
      <c r="E83" s="69"/>
      <c r="F83" s="66"/>
      <c r="G83" s="66"/>
      <c r="H83" s="70" t="s">
        <v>261</v>
      </c>
      <c r="I83" s="71"/>
      <c r="J83" s="71" t="s">
        <v>159</v>
      </c>
      <c r="K83" s="70"/>
      <c r="L83" s="74">
        <v>1</v>
      </c>
      <c r="M83" s="75">
        <v>4499.9609375</v>
      </c>
      <c r="N83" s="75">
        <v>6078.56005859375</v>
      </c>
      <c r="O83" s="76"/>
      <c r="P83" s="77"/>
      <c r="Q83" s="77"/>
      <c r="R83" s="84"/>
      <c r="S83" s="48">
        <v>0</v>
      </c>
      <c r="T83" s="48">
        <v>1</v>
      </c>
      <c r="U83" s="49">
        <v>0</v>
      </c>
      <c r="V83" s="49">
        <v>0.001443</v>
      </c>
      <c r="W83" s="49">
        <v>0.003169</v>
      </c>
      <c r="X83" s="49">
        <v>0.528578</v>
      </c>
      <c r="Y83" s="49">
        <v>0</v>
      </c>
      <c r="Z83" s="49">
        <v>0</v>
      </c>
      <c r="AA83" s="72">
        <v>83</v>
      </c>
      <c r="AB83" s="72"/>
      <c r="AC83" s="73"/>
      <c r="AD83" s="79" t="s">
        <v>1095</v>
      </c>
      <c r="AE83" s="98" t="s">
        <v>1430</v>
      </c>
      <c r="AF83" s="79" t="str">
        <f>REPLACE(INDEX(GroupVertices[Group],MATCH(Vertices[[#This Row],[Vertex]],GroupVertices[Vertex],0)),1,1,"")</f>
        <v>1</v>
      </c>
      <c r="AG83" s="48">
        <v>0</v>
      </c>
      <c r="AH83" s="49">
        <v>0</v>
      </c>
      <c r="AI83" s="48">
        <v>1</v>
      </c>
      <c r="AJ83" s="49">
        <v>11.11111111111111</v>
      </c>
      <c r="AK83" s="48">
        <v>0</v>
      </c>
      <c r="AL83" s="49">
        <v>0</v>
      </c>
      <c r="AM83" s="48">
        <v>8</v>
      </c>
      <c r="AN83" s="49">
        <v>88.88888888888889</v>
      </c>
      <c r="AO83" s="48">
        <v>9</v>
      </c>
      <c r="AP83" s="118" t="s">
        <v>2630</v>
      </c>
      <c r="AQ83" s="118" t="s">
        <v>2630</v>
      </c>
      <c r="AR83" s="118" t="s">
        <v>2960</v>
      </c>
      <c r="AS83" s="118" t="s">
        <v>2960</v>
      </c>
      <c r="AT83" s="2"/>
      <c r="AU83" s="3"/>
      <c r="AV83" s="3"/>
      <c r="AW83" s="3"/>
      <c r="AX83" s="3"/>
    </row>
    <row r="84" spans="1:50" ht="15">
      <c r="A84" s="65" t="s">
        <v>262</v>
      </c>
      <c r="B84" s="66"/>
      <c r="C84" s="66"/>
      <c r="D84" s="67">
        <v>50</v>
      </c>
      <c r="E84" s="69"/>
      <c r="F84" s="66"/>
      <c r="G84" s="66"/>
      <c r="H84" s="70" t="s">
        <v>262</v>
      </c>
      <c r="I84" s="71"/>
      <c r="J84" s="71" t="s">
        <v>159</v>
      </c>
      <c r="K84" s="70"/>
      <c r="L84" s="74">
        <v>1</v>
      </c>
      <c r="M84" s="75">
        <v>1475.0565185546875</v>
      </c>
      <c r="N84" s="75">
        <v>3619.33154296875</v>
      </c>
      <c r="O84" s="76"/>
      <c r="P84" s="77"/>
      <c r="Q84" s="77"/>
      <c r="R84" s="84"/>
      <c r="S84" s="48">
        <v>0</v>
      </c>
      <c r="T84" s="48">
        <v>1</v>
      </c>
      <c r="U84" s="49">
        <v>0</v>
      </c>
      <c r="V84" s="49">
        <v>0.001443</v>
      </c>
      <c r="W84" s="49">
        <v>0.003169</v>
      </c>
      <c r="X84" s="49">
        <v>0.528578</v>
      </c>
      <c r="Y84" s="49">
        <v>0</v>
      </c>
      <c r="Z84" s="49">
        <v>0</v>
      </c>
      <c r="AA84" s="72">
        <v>84</v>
      </c>
      <c r="AB84" s="72"/>
      <c r="AC84" s="73"/>
      <c r="AD84" s="79" t="s">
        <v>1096</v>
      </c>
      <c r="AE84" s="98" t="s">
        <v>1431</v>
      </c>
      <c r="AF84" s="79" t="str">
        <f>REPLACE(INDEX(GroupVertices[Group],MATCH(Vertices[[#This Row],[Vertex]],GroupVertices[Vertex],0)),1,1,"")</f>
        <v>1</v>
      </c>
      <c r="AG84" s="48">
        <v>2</v>
      </c>
      <c r="AH84" s="49">
        <v>14.285714285714286</v>
      </c>
      <c r="AI84" s="48">
        <v>0</v>
      </c>
      <c r="AJ84" s="49">
        <v>0</v>
      </c>
      <c r="AK84" s="48">
        <v>0</v>
      </c>
      <c r="AL84" s="49">
        <v>0</v>
      </c>
      <c r="AM84" s="48">
        <v>12</v>
      </c>
      <c r="AN84" s="49">
        <v>85.71428571428571</v>
      </c>
      <c r="AO84" s="48">
        <v>14</v>
      </c>
      <c r="AP84" s="118" t="s">
        <v>2631</v>
      </c>
      <c r="AQ84" s="118" t="s">
        <v>2631</v>
      </c>
      <c r="AR84" s="118" t="s">
        <v>2961</v>
      </c>
      <c r="AS84" s="118" t="s">
        <v>2961</v>
      </c>
      <c r="AT84" s="2"/>
      <c r="AU84" s="3"/>
      <c r="AV84" s="3"/>
      <c r="AW84" s="3"/>
      <c r="AX84" s="3"/>
    </row>
    <row r="85" spans="1:50" ht="15">
      <c r="A85" s="65" t="s">
        <v>263</v>
      </c>
      <c r="B85" s="66"/>
      <c r="C85" s="66"/>
      <c r="D85" s="67">
        <v>50</v>
      </c>
      <c r="E85" s="69"/>
      <c r="F85" s="66"/>
      <c r="G85" s="66"/>
      <c r="H85" s="70" t="s">
        <v>263</v>
      </c>
      <c r="I85" s="71"/>
      <c r="J85" s="71" t="s">
        <v>159</v>
      </c>
      <c r="K85" s="70"/>
      <c r="L85" s="74">
        <v>1</v>
      </c>
      <c r="M85" s="75">
        <v>5265.966796875</v>
      </c>
      <c r="N85" s="75">
        <v>657.9275512695312</v>
      </c>
      <c r="O85" s="76"/>
      <c r="P85" s="77"/>
      <c r="Q85" s="77"/>
      <c r="R85" s="84"/>
      <c r="S85" s="48">
        <v>0</v>
      </c>
      <c r="T85" s="48">
        <v>1</v>
      </c>
      <c r="U85" s="49">
        <v>0</v>
      </c>
      <c r="V85" s="49">
        <v>0.001443</v>
      </c>
      <c r="W85" s="49">
        <v>0.003169</v>
      </c>
      <c r="X85" s="49">
        <v>0.528578</v>
      </c>
      <c r="Y85" s="49">
        <v>0</v>
      </c>
      <c r="Z85" s="49">
        <v>0</v>
      </c>
      <c r="AA85" s="72">
        <v>85</v>
      </c>
      <c r="AB85" s="72"/>
      <c r="AC85" s="73"/>
      <c r="AD85" s="79" t="s">
        <v>1097</v>
      </c>
      <c r="AE85" s="98" t="s">
        <v>1432</v>
      </c>
      <c r="AF85" s="79" t="str">
        <f>REPLACE(INDEX(GroupVertices[Group],MATCH(Vertices[[#This Row],[Vertex]],GroupVertices[Vertex],0)),1,1,"")</f>
        <v>1</v>
      </c>
      <c r="AG85" s="48">
        <v>2</v>
      </c>
      <c r="AH85" s="49">
        <v>5.128205128205129</v>
      </c>
      <c r="AI85" s="48">
        <v>1</v>
      </c>
      <c r="AJ85" s="49">
        <v>2.5641025641025643</v>
      </c>
      <c r="AK85" s="48">
        <v>0</v>
      </c>
      <c r="AL85" s="49">
        <v>0</v>
      </c>
      <c r="AM85" s="48">
        <v>36</v>
      </c>
      <c r="AN85" s="49">
        <v>92.3076923076923</v>
      </c>
      <c r="AO85" s="48">
        <v>39</v>
      </c>
      <c r="AP85" s="118" t="s">
        <v>2632</v>
      </c>
      <c r="AQ85" s="118" t="s">
        <v>2632</v>
      </c>
      <c r="AR85" s="118" t="s">
        <v>2962</v>
      </c>
      <c r="AS85" s="118" t="s">
        <v>2962</v>
      </c>
      <c r="AT85" s="2"/>
      <c r="AU85" s="3"/>
      <c r="AV85" s="3"/>
      <c r="AW85" s="3"/>
      <c r="AX85" s="3"/>
    </row>
    <row r="86" spans="1:50" ht="15">
      <c r="A86" s="65" t="s">
        <v>264</v>
      </c>
      <c r="B86" s="66"/>
      <c r="C86" s="66"/>
      <c r="D86" s="67">
        <v>50</v>
      </c>
      <c r="E86" s="69"/>
      <c r="F86" s="66"/>
      <c r="G86" s="66"/>
      <c r="H86" s="70" t="s">
        <v>264</v>
      </c>
      <c r="I86" s="71"/>
      <c r="J86" s="71" t="s">
        <v>159</v>
      </c>
      <c r="K86" s="70"/>
      <c r="L86" s="74">
        <v>1</v>
      </c>
      <c r="M86" s="75">
        <v>5879.1015625</v>
      </c>
      <c r="N86" s="75">
        <v>6926.47412109375</v>
      </c>
      <c r="O86" s="76"/>
      <c r="P86" s="77"/>
      <c r="Q86" s="77"/>
      <c r="R86" s="84"/>
      <c r="S86" s="48">
        <v>0</v>
      </c>
      <c r="T86" s="48">
        <v>1</v>
      </c>
      <c r="U86" s="49">
        <v>0</v>
      </c>
      <c r="V86" s="49">
        <v>0.001443</v>
      </c>
      <c r="W86" s="49">
        <v>0.003169</v>
      </c>
      <c r="X86" s="49">
        <v>0.528578</v>
      </c>
      <c r="Y86" s="49">
        <v>0</v>
      </c>
      <c r="Z86" s="49">
        <v>0</v>
      </c>
      <c r="AA86" s="72">
        <v>86</v>
      </c>
      <c r="AB86" s="72"/>
      <c r="AC86" s="73"/>
      <c r="AD86" s="79" t="s">
        <v>1098</v>
      </c>
      <c r="AE86" s="98" t="s">
        <v>1433</v>
      </c>
      <c r="AF86" s="79" t="str">
        <f>REPLACE(INDEX(GroupVertices[Group],MATCH(Vertices[[#This Row],[Vertex]],GroupVertices[Vertex],0)),1,1,"")</f>
        <v>1</v>
      </c>
      <c r="AG86" s="48">
        <v>0</v>
      </c>
      <c r="AH86" s="49">
        <v>0</v>
      </c>
      <c r="AI86" s="48">
        <v>2</v>
      </c>
      <c r="AJ86" s="49">
        <v>28.571428571428573</v>
      </c>
      <c r="AK86" s="48">
        <v>0</v>
      </c>
      <c r="AL86" s="49">
        <v>0</v>
      </c>
      <c r="AM86" s="48">
        <v>5</v>
      </c>
      <c r="AN86" s="49">
        <v>71.42857142857143</v>
      </c>
      <c r="AO86" s="48">
        <v>7</v>
      </c>
      <c r="AP86" s="118" t="s">
        <v>2633</v>
      </c>
      <c r="AQ86" s="118" t="s">
        <v>2633</v>
      </c>
      <c r="AR86" s="118" t="s">
        <v>2963</v>
      </c>
      <c r="AS86" s="118" t="s">
        <v>2963</v>
      </c>
      <c r="AT86" s="2"/>
      <c r="AU86" s="3"/>
      <c r="AV86" s="3"/>
      <c r="AW86" s="3"/>
      <c r="AX86" s="3"/>
    </row>
    <row r="87" spans="1:50" ht="15">
      <c r="A87" s="65" t="s">
        <v>265</v>
      </c>
      <c r="B87" s="66"/>
      <c r="C87" s="66"/>
      <c r="D87" s="67">
        <v>50</v>
      </c>
      <c r="E87" s="69"/>
      <c r="F87" s="66"/>
      <c r="G87" s="66"/>
      <c r="H87" s="70" t="s">
        <v>265</v>
      </c>
      <c r="I87" s="71"/>
      <c r="J87" s="71" t="s">
        <v>159</v>
      </c>
      <c r="K87" s="70"/>
      <c r="L87" s="74">
        <v>1</v>
      </c>
      <c r="M87" s="75">
        <v>4595.94091796875</v>
      </c>
      <c r="N87" s="75">
        <v>2204.34130859375</v>
      </c>
      <c r="O87" s="76"/>
      <c r="P87" s="77"/>
      <c r="Q87" s="77"/>
      <c r="R87" s="84"/>
      <c r="S87" s="48">
        <v>0</v>
      </c>
      <c r="T87" s="48">
        <v>1</v>
      </c>
      <c r="U87" s="49">
        <v>0</v>
      </c>
      <c r="V87" s="49">
        <v>0.001443</v>
      </c>
      <c r="W87" s="49">
        <v>0.003169</v>
      </c>
      <c r="X87" s="49">
        <v>0.528578</v>
      </c>
      <c r="Y87" s="49">
        <v>0</v>
      </c>
      <c r="Z87" s="49">
        <v>0</v>
      </c>
      <c r="AA87" s="72">
        <v>87</v>
      </c>
      <c r="AB87" s="72"/>
      <c r="AC87" s="73"/>
      <c r="AD87" s="79" t="s">
        <v>1099</v>
      </c>
      <c r="AE87" s="98" t="s">
        <v>1434</v>
      </c>
      <c r="AF87" s="79" t="str">
        <f>REPLACE(INDEX(GroupVertices[Group],MATCH(Vertices[[#This Row],[Vertex]],GroupVertices[Vertex],0)),1,1,"")</f>
        <v>1</v>
      </c>
      <c r="AG87" s="48">
        <v>0</v>
      </c>
      <c r="AH87" s="49">
        <v>0</v>
      </c>
      <c r="AI87" s="48">
        <v>1</v>
      </c>
      <c r="AJ87" s="49">
        <v>7.142857142857143</v>
      </c>
      <c r="AK87" s="48">
        <v>0</v>
      </c>
      <c r="AL87" s="49">
        <v>0</v>
      </c>
      <c r="AM87" s="48">
        <v>13</v>
      </c>
      <c r="AN87" s="49">
        <v>92.85714285714286</v>
      </c>
      <c r="AO87" s="48">
        <v>14</v>
      </c>
      <c r="AP87" s="118" t="s">
        <v>2634</v>
      </c>
      <c r="AQ87" s="118" t="s">
        <v>2634</v>
      </c>
      <c r="AR87" s="118" t="s">
        <v>2964</v>
      </c>
      <c r="AS87" s="118" t="s">
        <v>2964</v>
      </c>
      <c r="AT87" s="2"/>
      <c r="AU87" s="3"/>
      <c r="AV87" s="3"/>
      <c r="AW87" s="3"/>
      <c r="AX87" s="3"/>
    </row>
    <row r="88" spans="1:50" ht="15">
      <c r="A88" s="65" t="s">
        <v>266</v>
      </c>
      <c r="B88" s="66"/>
      <c r="C88" s="66"/>
      <c r="D88" s="67">
        <v>50</v>
      </c>
      <c r="E88" s="69"/>
      <c r="F88" s="66"/>
      <c r="G88" s="66"/>
      <c r="H88" s="70" t="s">
        <v>266</v>
      </c>
      <c r="I88" s="71"/>
      <c r="J88" s="71" t="s">
        <v>159</v>
      </c>
      <c r="K88" s="70"/>
      <c r="L88" s="74">
        <v>1</v>
      </c>
      <c r="M88" s="75">
        <v>1232.32421875</v>
      </c>
      <c r="N88" s="75">
        <v>2110.948974609375</v>
      </c>
      <c r="O88" s="76"/>
      <c r="P88" s="77"/>
      <c r="Q88" s="77"/>
      <c r="R88" s="84"/>
      <c r="S88" s="48">
        <v>0</v>
      </c>
      <c r="T88" s="48">
        <v>1</v>
      </c>
      <c r="U88" s="49">
        <v>0</v>
      </c>
      <c r="V88" s="49">
        <v>0.001443</v>
      </c>
      <c r="W88" s="49">
        <v>0.003169</v>
      </c>
      <c r="X88" s="49">
        <v>0.528578</v>
      </c>
      <c r="Y88" s="49">
        <v>0</v>
      </c>
      <c r="Z88" s="49">
        <v>0</v>
      </c>
      <c r="AA88" s="72">
        <v>88</v>
      </c>
      <c r="AB88" s="72"/>
      <c r="AC88" s="73"/>
      <c r="AD88" s="79" t="s">
        <v>1100</v>
      </c>
      <c r="AE88" s="98" t="s">
        <v>1435</v>
      </c>
      <c r="AF88" s="79" t="str">
        <f>REPLACE(INDEX(GroupVertices[Group],MATCH(Vertices[[#This Row],[Vertex]],GroupVertices[Vertex],0)),1,1,"")</f>
        <v>1</v>
      </c>
      <c r="AG88" s="48">
        <v>0</v>
      </c>
      <c r="AH88" s="49">
        <v>0</v>
      </c>
      <c r="AI88" s="48">
        <v>0</v>
      </c>
      <c r="AJ88" s="49">
        <v>0</v>
      </c>
      <c r="AK88" s="48">
        <v>0</v>
      </c>
      <c r="AL88" s="49">
        <v>0</v>
      </c>
      <c r="AM88" s="48">
        <v>5</v>
      </c>
      <c r="AN88" s="49">
        <v>100</v>
      </c>
      <c r="AO88" s="48">
        <v>5</v>
      </c>
      <c r="AP88" s="118" t="s">
        <v>2635</v>
      </c>
      <c r="AQ88" s="118" t="s">
        <v>2635</v>
      </c>
      <c r="AR88" s="118" t="s">
        <v>2965</v>
      </c>
      <c r="AS88" s="118" t="s">
        <v>2965</v>
      </c>
      <c r="AT88" s="2"/>
      <c r="AU88" s="3"/>
      <c r="AV88" s="3"/>
      <c r="AW88" s="3"/>
      <c r="AX88" s="3"/>
    </row>
    <row r="89" spans="1:50" ht="15">
      <c r="A89" s="65" t="s">
        <v>267</v>
      </c>
      <c r="B89" s="66"/>
      <c r="C89" s="66"/>
      <c r="D89" s="67">
        <v>50</v>
      </c>
      <c r="E89" s="69"/>
      <c r="F89" s="66"/>
      <c r="G89" s="66"/>
      <c r="H89" s="70" t="s">
        <v>267</v>
      </c>
      <c r="I89" s="71"/>
      <c r="J89" s="71" t="s">
        <v>159</v>
      </c>
      <c r="K89" s="70"/>
      <c r="L89" s="74">
        <v>1</v>
      </c>
      <c r="M89" s="75">
        <v>5282.97119140625</v>
      </c>
      <c r="N89" s="75">
        <v>8711.767578125</v>
      </c>
      <c r="O89" s="76"/>
      <c r="P89" s="77"/>
      <c r="Q89" s="77"/>
      <c r="R89" s="84"/>
      <c r="S89" s="48">
        <v>0</v>
      </c>
      <c r="T89" s="48">
        <v>1</v>
      </c>
      <c r="U89" s="49">
        <v>0</v>
      </c>
      <c r="V89" s="49">
        <v>0.001443</v>
      </c>
      <c r="W89" s="49">
        <v>0.003169</v>
      </c>
      <c r="X89" s="49">
        <v>0.528578</v>
      </c>
      <c r="Y89" s="49">
        <v>0</v>
      </c>
      <c r="Z89" s="49">
        <v>0</v>
      </c>
      <c r="AA89" s="72">
        <v>89</v>
      </c>
      <c r="AB89" s="72"/>
      <c r="AC89" s="73"/>
      <c r="AD89" s="79" t="s">
        <v>1101</v>
      </c>
      <c r="AE89" s="98" t="s">
        <v>1436</v>
      </c>
      <c r="AF89" s="79" t="str">
        <f>REPLACE(INDEX(GroupVertices[Group],MATCH(Vertices[[#This Row],[Vertex]],GroupVertices[Vertex],0)),1,1,"")</f>
        <v>1</v>
      </c>
      <c r="AG89" s="48">
        <v>2</v>
      </c>
      <c r="AH89" s="49">
        <v>10</v>
      </c>
      <c r="AI89" s="48">
        <v>0</v>
      </c>
      <c r="AJ89" s="49">
        <v>0</v>
      </c>
      <c r="AK89" s="48">
        <v>0</v>
      </c>
      <c r="AL89" s="49">
        <v>0</v>
      </c>
      <c r="AM89" s="48">
        <v>18</v>
      </c>
      <c r="AN89" s="49">
        <v>90</v>
      </c>
      <c r="AO89" s="48">
        <v>20</v>
      </c>
      <c r="AP89" s="118" t="s">
        <v>2636</v>
      </c>
      <c r="AQ89" s="118" t="s">
        <v>2636</v>
      </c>
      <c r="AR89" s="118" t="s">
        <v>2966</v>
      </c>
      <c r="AS89" s="118" t="s">
        <v>2966</v>
      </c>
      <c r="AT89" s="2"/>
      <c r="AU89" s="3"/>
      <c r="AV89" s="3"/>
      <c r="AW89" s="3"/>
      <c r="AX89" s="3"/>
    </row>
    <row r="90" spans="1:50" ht="15">
      <c r="A90" s="65" t="s">
        <v>268</v>
      </c>
      <c r="B90" s="66"/>
      <c r="C90" s="66"/>
      <c r="D90" s="67">
        <v>50</v>
      </c>
      <c r="E90" s="69"/>
      <c r="F90" s="66"/>
      <c r="G90" s="66"/>
      <c r="H90" s="70" t="s">
        <v>268</v>
      </c>
      <c r="I90" s="71"/>
      <c r="J90" s="71" t="s">
        <v>159</v>
      </c>
      <c r="K90" s="70"/>
      <c r="L90" s="74">
        <v>1</v>
      </c>
      <c r="M90" s="75">
        <v>6380.2763671875</v>
      </c>
      <c r="N90" s="75">
        <v>9105.4775390625</v>
      </c>
      <c r="O90" s="76"/>
      <c r="P90" s="77"/>
      <c r="Q90" s="77"/>
      <c r="R90" s="84"/>
      <c r="S90" s="48">
        <v>0</v>
      </c>
      <c r="T90" s="48">
        <v>1</v>
      </c>
      <c r="U90" s="49">
        <v>0</v>
      </c>
      <c r="V90" s="49">
        <v>0.001443</v>
      </c>
      <c r="W90" s="49">
        <v>0.003169</v>
      </c>
      <c r="X90" s="49">
        <v>0.528578</v>
      </c>
      <c r="Y90" s="49">
        <v>0</v>
      </c>
      <c r="Z90" s="49">
        <v>0</v>
      </c>
      <c r="AA90" s="72">
        <v>90</v>
      </c>
      <c r="AB90" s="72"/>
      <c r="AC90" s="73"/>
      <c r="AD90" s="79" t="s">
        <v>1102</v>
      </c>
      <c r="AE90" s="98" t="s">
        <v>1437</v>
      </c>
      <c r="AF90" s="79" t="str">
        <f>REPLACE(INDEX(GroupVertices[Group],MATCH(Vertices[[#This Row],[Vertex]],GroupVertices[Vertex],0)),1,1,"")</f>
        <v>1</v>
      </c>
      <c r="AG90" s="48">
        <v>0</v>
      </c>
      <c r="AH90" s="49">
        <v>0</v>
      </c>
      <c r="AI90" s="48">
        <v>0</v>
      </c>
      <c r="AJ90" s="49">
        <v>0</v>
      </c>
      <c r="AK90" s="48">
        <v>0</v>
      </c>
      <c r="AL90" s="49">
        <v>0</v>
      </c>
      <c r="AM90" s="48">
        <v>19</v>
      </c>
      <c r="AN90" s="49">
        <v>100</v>
      </c>
      <c r="AO90" s="48">
        <v>19</v>
      </c>
      <c r="AP90" s="118" t="s">
        <v>2637</v>
      </c>
      <c r="AQ90" s="118" t="s">
        <v>2637</v>
      </c>
      <c r="AR90" s="118" t="s">
        <v>2967</v>
      </c>
      <c r="AS90" s="118" t="s">
        <v>2967</v>
      </c>
      <c r="AT90" s="2"/>
      <c r="AU90" s="3"/>
      <c r="AV90" s="3"/>
      <c r="AW90" s="3"/>
      <c r="AX90" s="3"/>
    </row>
    <row r="91" spans="1:50" ht="15">
      <c r="A91" s="65" t="s">
        <v>269</v>
      </c>
      <c r="B91" s="66"/>
      <c r="C91" s="66"/>
      <c r="D91" s="67">
        <v>50</v>
      </c>
      <c r="E91" s="69"/>
      <c r="F91" s="66"/>
      <c r="G91" s="66"/>
      <c r="H91" s="70" t="s">
        <v>269</v>
      </c>
      <c r="I91" s="71"/>
      <c r="J91" s="71" t="s">
        <v>159</v>
      </c>
      <c r="K91" s="70"/>
      <c r="L91" s="74">
        <v>1</v>
      </c>
      <c r="M91" s="75">
        <v>2909.7744140625</v>
      </c>
      <c r="N91" s="75">
        <v>6274.78662109375</v>
      </c>
      <c r="O91" s="76"/>
      <c r="P91" s="77"/>
      <c r="Q91" s="77"/>
      <c r="R91" s="84"/>
      <c r="S91" s="48">
        <v>0</v>
      </c>
      <c r="T91" s="48">
        <v>1</v>
      </c>
      <c r="U91" s="49">
        <v>0</v>
      </c>
      <c r="V91" s="49">
        <v>0.001443</v>
      </c>
      <c r="W91" s="49">
        <v>0.003169</v>
      </c>
      <c r="X91" s="49">
        <v>0.528578</v>
      </c>
      <c r="Y91" s="49">
        <v>0</v>
      </c>
      <c r="Z91" s="49">
        <v>0</v>
      </c>
      <c r="AA91" s="72">
        <v>91</v>
      </c>
      <c r="AB91" s="72"/>
      <c r="AC91" s="73"/>
      <c r="AD91" s="79" t="s">
        <v>1103</v>
      </c>
      <c r="AE91" s="98" t="s">
        <v>1438</v>
      </c>
      <c r="AF91" s="79" t="str">
        <f>REPLACE(INDEX(GroupVertices[Group],MATCH(Vertices[[#This Row],[Vertex]],GroupVertices[Vertex],0)),1,1,"")</f>
        <v>1</v>
      </c>
      <c r="AG91" s="48">
        <v>4</v>
      </c>
      <c r="AH91" s="49">
        <v>3.9603960396039604</v>
      </c>
      <c r="AI91" s="48">
        <v>2</v>
      </c>
      <c r="AJ91" s="49">
        <v>1.9801980198019802</v>
      </c>
      <c r="AK91" s="48">
        <v>0</v>
      </c>
      <c r="AL91" s="49">
        <v>0</v>
      </c>
      <c r="AM91" s="48">
        <v>95</v>
      </c>
      <c r="AN91" s="49">
        <v>94.05940594059406</v>
      </c>
      <c r="AO91" s="48">
        <v>101</v>
      </c>
      <c r="AP91" s="118" t="s">
        <v>2638</v>
      </c>
      <c r="AQ91" s="118" t="s">
        <v>2638</v>
      </c>
      <c r="AR91" s="118" t="s">
        <v>2968</v>
      </c>
      <c r="AS91" s="118" t="s">
        <v>2968</v>
      </c>
      <c r="AT91" s="2"/>
      <c r="AU91" s="3"/>
      <c r="AV91" s="3"/>
      <c r="AW91" s="3"/>
      <c r="AX91" s="3"/>
    </row>
    <row r="92" spans="1:50" ht="15">
      <c r="A92" s="65" t="s">
        <v>270</v>
      </c>
      <c r="B92" s="66"/>
      <c r="C92" s="66"/>
      <c r="D92" s="67">
        <v>50</v>
      </c>
      <c r="E92" s="69"/>
      <c r="F92" s="66"/>
      <c r="G92" s="66"/>
      <c r="H92" s="70" t="s">
        <v>270</v>
      </c>
      <c r="I92" s="71"/>
      <c r="J92" s="71" t="s">
        <v>159</v>
      </c>
      <c r="K92" s="70"/>
      <c r="L92" s="74">
        <v>1</v>
      </c>
      <c r="M92" s="75">
        <v>7270.20458984375</v>
      </c>
      <c r="N92" s="75">
        <v>6530.81494140625</v>
      </c>
      <c r="O92" s="76"/>
      <c r="P92" s="77"/>
      <c r="Q92" s="77"/>
      <c r="R92" s="84"/>
      <c r="S92" s="48">
        <v>0</v>
      </c>
      <c r="T92" s="48">
        <v>1</v>
      </c>
      <c r="U92" s="49">
        <v>0</v>
      </c>
      <c r="V92" s="49">
        <v>0.001443</v>
      </c>
      <c r="W92" s="49">
        <v>0.003169</v>
      </c>
      <c r="X92" s="49">
        <v>0.528578</v>
      </c>
      <c r="Y92" s="49">
        <v>0</v>
      </c>
      <c r="Z92" s="49">
        <v>0</v>
      </c>
      <c r="AA92" s="72">
        <v>92</v>
      </c>
      <c r="AB92" s="72"/>
      <c r="AC92" s="73"/>
      <c r="AD92" s="79" t="s">
        <v>1104</v>
      </c>
      <c r="AE92" s="98" t="s">
        <v>1439</v>
      </c>
      <c r="AF92" s="79" t="str">
        <f>REPLACE(INDEX(GroupVertices[Group],MATCH(Vertices[[#This Row],[Vertex]],GroupVertices[Vertex],0)),1,1,"")</f>
        <v>1</v>
      </c>
      <c r="AG92" s="48">
        <v>0</v>
      </c>
      <c r="AH92" s="49">
        <v>0</v>
      </c>
      <c r="AI92" s="48">
        <v>0</v>
      </c>
      <c r="AJ92" s="49">
        <v>0</v>
      </c>
      <c r="AK92" s="48">
        <v>0</v>
      </c>
      <c r="AL92" s="49">
        <v>0</v>
      </c>
      <c r="AM92" s="48">
        <v>17</v>
      </c>
      <c r="AN92" s="49">
        <v>100</v>
      </c>
      <c r="AO92" s="48">
        <v>17</v>
      </c>
      <c r="AP92" s="118" t="s">
        <v>2639</v>
      </c>
      <c r="AQ92" s="118" t="s">
        <v>2639</v>
      </c>
      <c r="AR92" s="118" t="s">
        <v>2969</v>
      </c>
      <c r="AS92" s="118" t="s">
        <v>2969</v>
      </c>
      <c r="AT92" s="2"/>
      <c r="AU92" s="3"/>
      <c r="AV92" s="3"/>
      <c r="AW92" s="3"/>
      <c r="AX92" s="3"/>
    </row>
    <row r="93" spans="1:50" ht="15">
      <c r="A93" s="65" t="s">
        <v>271</v>
      </c>
      <c r="B93" s="66"/>
      <c r="C93" s="66"/>
      <c r="D93" s="67">
        <v>50</v>
      </c>
      <c r="E93" s="69"/>
      <c r="F93" s="66"/>
      <c r="G93" s="66"/>
      <c r="H93" s="70" t="s">
        <v>271</v>
      </c>
      <c r="I93" s="71"/>
      <c r="J93" s="71" t="s">
        <v>159</v>
      </c>
      <c r="K93" s="70"/>
      <c r="L93" s="74">
        <v>1</v>
      </c>
      <c r="M93" s="75">
        <v>1861.4886474609375</v>
      </c>
      <c r="N93" s="75">
        <v>8681.7890625</v>
      </c>
      <c r="O93" s="76"/>
      <c r="P93" s="77"/>
      <c r="Q93" s="77"/>
      <c r="R93" s="84"/>
      <c r="S93" s="48">
        <v>0</v>
      </c>
      <c r="T93" s="48">
        <v>1</v>
      </c>
      <c r="U93" s="49">
        <v>0</v>
      </c>
      <c r="V93" s="49">
        <v>0.001443</v>
      </c>
      <c r="W93" s="49">
        <v>0.003169</v>
      </c>
      <c r="X93" s="49">
        <v>0.528578</v>
      </c>
      <c r="Y93" s="49">
        <v>0</v>
      </c>
      <c r="Z93" s="49">
        <v>0</v>
      </c>
      <c r="AA93" s="72">
        <v>93</v>
      </c>
      <c r="AB93" s="72"/>
      <c r="AC93" s="73"/>
      <c r="AD93" s="79" t="s">
        <v>1105</v>
      </c>
      <c r="AE93" s="98" t="s">
        <v>1440</v>
      </c>
      <c r="AF93" s="79" t="str">
        <f>REPLACE(INDEX(GroupVertices[Group],MATCH(Vertices[[#This Row],[Vertex]],GroupVertices[Vertex],0)),1,1,"")</f>
        <v>1</v>
      </c>
      <c r="AG93" s="48">
        <v>6</v>
      </c>
      <c r="AH93" s="49">
        <v>3.3707865168539324</v>
      </c>
      <c r="AI93" s="48">
        <v>10</v>
      </c>
      <c r="AJ93" s="49">
        <v>5.617977528089888</v>
      </c>
      <c r="AK93" s="48">
        <v>0</v>
      </c>
      <c r="AL93" s="49">
        <v>0</v>
      </c>
      <c r="AM93" s="48">
        <v>162</v>
      </c>
      <c r="AN93" s="49">
        <v>91.01123595505618</v>
      </c>
      <c r="AO93" s="48">
        <v>178</v>
      </c>
      <c r="AP93" s="118" t="s">
        <v>2640</v>
      </c>
      <c r="AQ93" s="118" t="s">
        <v>2863</v>
      </c>
      <c r="AR93" s="118" t="s">
        <v>2970</v>
      </c>
      <c r="AS93" s="118" t="s">
        <v>2970</v>
      </c>
      <c r="AT93" s="2"/>
      <c r="AU93" s="3"/>
      <c r="AV93" s="3"/>
      <c r="AW93" s="3"/>
      <c r="AX93" s="3"/>
    </row>
    <row r="94" spans="1:50" ht="15">
      <c r="A94" s="65" t="s">
        <v>272</v>
      </c>
      <c r="B94" s="66"/>
      <c r="C94" s="66"/>
      <c r="D94" s="67">
        <v>50</v>
      </c>
      <c r="E94" s="69"/>
      <c r="F94" s="66"/>
      <c r="G94" s="66"/>
      <c r="H94" s="70" t="s">
        <v>272</v>
      </c>
      <c r="I94" s="71"/>
      <c r="J94" s="71" t="s">
        <v>159</v>
      </c>
      <c r="K94" s="70"/>
      <c r="L94" s="74">
        <v>1</v>
      </c>
      <c r="M94" s="75">
        <v>2936.654296875</v>
      </c>
      <c r="N94" s="75">
        <v>9408.125</v>
      </c>
      <c r="O94" s="76"/>
      <c r="P94" s="77"/>
      <c r="Q94" s="77"/>
      <c r="R94" s="84"/>
      <c r="S94" s="48">
        <v>0</v>
      </c>
      <c r="T94" s="48">
        <v>1</v>
      </c>
      <c r="U94" s="49">
        <v>0</v>
      </c>
      <c r="V94" s="49">
        <v>0.001443</v>
      </c>
      <c r="W94" s="49">
        <v>0.003169</v>
      </c>
      <c r="X94" s="49">
        <v>0.528578</v>
      </c>
      <c r="Y94" s="49">
        <v>0</v>
      </c>
      <c r="Z94" s="49">
        <v>0</v>
      </c>
      <c r="AA94" s="72">
        <v>94</v>
      </c>
      <c r="AB94" s="72"/>
      <c r="AC94" s="73"/>
      <c r="AD94" s="79" t="s">
        <v>1106</v>
      </c>
      <c r="AE94" s="98" t="s">
        <v>1441</v>
      </c>
      <c r="AF94" s="79" t="str">
        <f>REPLACE(INDEX(GroupVertices[Group],MATCH(Vertices[[#This Row],[Vertex]],GroupVertices[Vertex],0)),1,1,"")</f>
        <v>1</v>
      </c>
      <c r="AG94" s="48">
        <v>5</v>
      </c>
      <c r="AH94" s="49">
        <v>11.904761904761905</v>
      </c>
      <c r="AI94" s="48">
        <v>1</v>
      </c>
      <c r="AJ94" s="49">
        <v>2.380952380952381</v>
      </c>
      <c r="AK94" s="48">
        <v>0</v>
      </c>
      <c r="AL94" s="49">
        <v>0</v>
      </c>
      <c r="AM94" s="48">
        <v>36</v>
      </c>
      <c r="AN94" s="49">
        <v>85.71428571428571</v>
      </c>
      <c r="AO94" s="48">
        <v>42</v>
      </c>
      <c r="AP94" s="118" t="s">
        <v>2641</v>
      </c>
      <c r="AQ94" s="118" t="s">
        <v>2641</v>
      </c>
      <c r="AR94" s="118" t="s">
        <v>2971</v>
      </c>
      <c r="AS94" s="118" t="s">
        <v>2971</v>
      </c>
      <c r="AT94" s="2"/>
      <c r="AU94" s="3"/>
      <c r="AV94" s="3"/>
      <c r="AW94" s="3"/>
      <c r="AX94" s="3"/>
    </row>
    <row r="95" spans="1:50" ht="15">
      <c r="A95" s="65" t="s">
        <v>273</v>
      </c>
      <c r="B95" s="66"/>
      <c r="C95" s="66"/>
      <c r="D95" s="67">
        <v>50</v>
      </c>
      <c r="E95" s="69"/>
      <c r="F95" s="66"/>
      <c r="G95" s="66"/>
      <c r="H95" s="70" t="s">
        <v>273</v>
      </c>
      <c r="I95" s="71"/>
      <c r="J95" s="71" t="s">
        <v>159</v>
      </c>
      <c r="K95" s="70"/>
      <c r="L95" s="74">
        <v>1</v>
      </c>
      <c r="M95" s="75">
        <v>1747.36279296875</v>
      </c>
      <c r="N95" s="75">
        <v>8007.34326171875</v>
      </c>
      <c r="O95" s="76"/>
      <c r="P95" s="77"/>
      <c r="Q95" s="77"/>
      <c r="R95" s="84"/>
      <c r="S95" s="48">
        <v>0</v>
      </c>
      <c r="T95" s="48">
        <v>1</v>
      </c>
      <c r="U95" s="49">
        <v>0</v>
      </c>
      <c r="V95" s="49">
        <v>0.001443</v>
      </c>
      <c r="W95" s="49">
        <v>0.003169</v>
      </c>
      <c r="X95" s="49">
        <v>0.528578</v>
      </c>
      <c r="Y95" s="49">
        <v>0</v>
      </c>
      <c r="Z95" s="49">
        <v>0</v>
      </c>
      <c r="AA95" s="72">
        <v>95</v>
      </c>
      <c r="AB95" s="72"/>
      <c r="AC95" s="73"/>
      <c r="AD95" s="79" t="s">
        <v>1107</v>
      </c>
      <c r="AE95" s="98" t="s">
        <v>1442</v>
      </c>
      <c r="AF95" s="79" t="str">
        <f>REPLACE(INDEX(GroupVertices[Group],MATCH(Vertices[[#This Row],[Vertex]],GroupVertices[Vertex],0)),1,1,"")</f>
        <v>1</v>
      </c>
      <c r="AG95" s="48">
        <v>6</v>
      </c>
      <c r="AH95" s="49">
        <v>3.5502958579881656</v>
      </c>
      <c r="AI95" s="48">
        <v>5</v>
      </c>
      <c r="AJ95" s="49">
        <v>2.9585798816568047</v>
      </c>
      <c r="AK95" s="48">
        <v>0</v>
      </c>
      <c r="AL95" s="49">
        <v>0</v>
      </c>
      <c r="AM95" s="48">
        <v>158</v>
      </c>
      <c r="AN95" s="49">
        <v>93.49112426035504</v>
      </c>
      <c r="AO95" s="48">
        <v>169</v>
      </c>
      <c r="AP95" s="118" t="s">
        <v>2642</v>
      </c>
      <c r="AQ95" s="118" t="s">
        <v>2864</v>
      </c>
      <c r="AR95" s="118" t="s">
        <v>2972</v>
      </c>
      <c r="AS95" s="118" t="s">
        <v>2972</v>
      </c>
      <c r="AT95" s="2"/>
      <c r="AU95" s="3"/>
      <c r="AV95" s="3"/>
      <c r="AW95" s="3"/>
      <c r="AX95" s="3"/>
    </row>
    <row r="96" spans="1:50" ht="15">
      <c r="A96" s="65" t="s">
        <v>274</v>
      </c>
      <c r="B96" s="66"/>
      <c r="C96" s="66"/>
      <c r="D96" s="67">
        <v>50</v>
      </c>
      <c r="E96" s="69"/>
      <c r="F96" s="66"/>
      <c r="G96" s="66"/>
      <c r="H96" s="70" t="s">
        <v>274</v>
      </c>
      <c r="I96" s="71"/>
      <c r="J96" s="71" t="s">
        <v>159</v>
      </c>
      <c r="K96" s="70"/>
      <c r="L96" s="74">
        <v>1</v>
      </c>
      <c r="M96" s="75">
        <v>8402.1650390625</v>
      </c>
      <c r="N96" s="75">
        <v>4388.9033203125</v>
      </c>
      <c r="O96" s="76"/>
      <c r="P96" s="77"/>
      <c r="Q96" s="77"/>
      <c r="R96" s="84"/>
      <c r="S96" s="48">
        <v>0</v>
      </c>
      <c r="T96" s="48">
        <v>1</v>
      </c>
      <c r="U96" s="49">
        <v>0</v>
      </c>
      <c r="V96" s="49">
        <v>0.001443</v>
      </c>
      <c r="W96" s="49">
        <v>0.003169</v>
      </c>
      <c r="X96" s="49">
        <v>0.528578</v>
      </c>
      <c r="Y96" s="49">
        <v>0</v>
      </c>
      <c r="Z96" s="49">
        <v>0</v>
      </c>
      <c r="AA96" s="72">
        <v>96</v>
      </c>
      <c r="AB96" s="72"/>
      <c r="AC96" s="73"/>
      <c r="AD96" s="79" t="s">
        <v>1108</v>
      </c>
      <c r="AE96" s="98" t="s">
        <v>1443</v>
      </c>
      <c r="AF96" s="79" t="str">
        <f>REPLACE(INDEX(GroupVertices[Group],MATCH(Vertices[[#This Row],[Vertex]],GroupVertices[Vertex],0)),1,1,"")</f>
        <v>1</v>
      </c>
      <c r="AG96" s="48">
        <v>1</v>
      </c>
      <c r="AH96" s="49">
        <v>100</v>
      </c>
      <c r="AI96" s="48">
        <v>0</v>
      </c>
      <c r="AJ96" s="49">
        <v>0</v>
      </c>
      <c r="AK96" s="48">
        <v>0</v>
      </c>
      <c r="AL96" s="49">
        <v>0</v>
      </c>
      <c r="AM96" s="48">
        <v>0</v>
      </c>
      <c r="AN96" s="49">
        <v>0</v>
      </c>
      <c r="AO96" s="48">
        <v>1</v>
      </c>
      <c r="AP96" s="118" t="s">
        <v>2145</v>
      </c>
      <c r="AQ96" s="118" t="s">
        <v>2145</v>
      </c>
      <c r="AR96" s="118" t="s">
        <v>2551</v>
      </c>
      <c r="AS96" s="118" t="s">
        <v>2551</v>
      </c>
      <c r="AT96" s="2"/>
      <c r="AU96" s="3"/>
      <c r="AV96" s="3"/>
      <c r="AW96" s="3"/>
      <c r="AX96" s="3"/>
    </row>
    <row r="97" spans="1:50" ht="15">
      <c r="A97" s="65" t="s">
        <v>275</v>
      </c>
      <c r="B97" s="66"/>
      <c r="C97" s="66"/>
      <c r="D97" s="67">
        <v>50</v>
      </c>
      <c r="E97" s="69"/>
      <c r="F97" s="66"/>
      <c r="G97" s="66"/>
      <c r="H97" s="70" t="s">
        <v>275</v>
      </c>
      <c r="I97" s="71"/>
      <c r="J97" s="71" t="s">
        <v>159</v>
      </c>
      <c r="K97" s="70"/>
      <c r="L97" s="74">
        <v>1</v>
      </c>
      <c r="M97" s="75">
        <v>3095.677978515625</v>
      </c>
      <c r="N97" s="75">
        <v>8657.095703125</v>
      </c>
      <c r="O97" s="76"/>
      <c r="P97" s="77"/>
      <c r="Q97" s="77"/>
      <c r="R97" s="84"/>
      <c r="S97" s="48">
        <v>0</v>
      </c>
      <c r="T97" s="48">
        <v>1</v>
      </c>
      <c r="U97" s="49">
        <v>0</v>
      </c>
      <c r="V97" s="49">
        <v>0.001443</v>
      </c>
      <c r="W97" s="49">
        <v>0.003169</v>
      </c>
      <c r="X97" s="49">
        <v>0.528578</v>
      </c>
      <c r="Y97" s="49">
        <v>0</v>
      </c>
      <c r="Z97" s="49">
        <v>0</v>
      </c>
      <c r="AA97" s="72">
        <v>97</v>
      </c>
      <c r="AB97" s="72"/>
      <c r="AC97" s="73"/>
      <c r="AD97" s="79" t="s">
        <v>1109</v>
      </c>
      <c r="AE97" s="98" t="s">
        <v>1444</v>
      </c>
      <c r="AF97" s="79" t="str">
        <f>REPLACE(INDEX(GroupVertices[Group],MATCH(Vertices[[#This Row],[Vertex]],GroupVertices[Vertex],0)),1,1,"")</f>
        <v>1</v>
      </c>
      <c r="AG97" s="48">
        <v>0</v>
      </c>
      <c r="AH97" s="49">
        <v>0</v>
      </c>
      <c r="AI97" s="48">
        <v>0</v>
      </c>
      <c r="AJ97" s="49">
        <v>0</v>
      </c>
      <c r="AK97" s="48">
        <v>0</v>
      </c>
      <c r="AL97" s="49">
        <v>0</v>
      </c>
      <c r="AM97" s="48">
        <v>12</v>
      </c>
      <c r="AN97" s="49">
        <v>100</v>
      </c>
      <c r="AO97" s="48">
        <v>12</v>
      </c>
      <c r="AP97" s="118" t="s">
        <v>2643</v>
      </c>
      <c r="AQ97" s="118" t="s">
        <v>2643</v>
      </c>
      <c r="AR97" s="118" t="s">
        <v>2973</v>
      </c>
      <c r="AS97" s="118" t="s">
        <v>2973</v>
      </c>
      <c r="AT97" s="2"/>
      <c r="AU97" s="3"/>
      <c r="AV97" s="3"/>
      <c r="AW97" s="3"/>
      <c r="AX97" s="3"/>
    </row>
    <row r="98" spans="1:50" ht="15">
      <c r="A98" s="65" t="s">
        <v>276</v>
      </c>
      <c r="B98" s="66"/>
      <c r="C98" s="66"/>
      <c r="D98" s="67">
        <v>50</v>
      </c>
      <c r="E98" s="69"/>
      <c r="F98" s="66"/>
      <c r="G98" s="66"/>
      <c r="H98" s="70" t="s">
        <v>276</v>
      </c>
      <c r="I98" s="71"/>
      <c r="J98" s="71" t="s">
        <v>159</v>
      </c>
      <c r="K98" s="70"/>
      <c r="L98" s="74">
        <v>1</v>
      </c>
      <c r="M98" s="75">
        <v>7856.3974609375</v>
      </c>
      <c r="N98" s="75">
        <v>2562.817138671875</v>
      </c>
      <c r="O98" s="76"/>
      <c r="P98" s="77"/>
      <c r="Q98" s="77"/>
      <c r="R98" s="84"/>
      <c r="S98" s="48">
        <v>0</v>
      </c>
      <c r="T98" s="48">
        <v>1</v>
      </c>
      <c r="U98" s="49">
        <v>0</v>
      </c>
      <c r="V98" s="49">
        <v>0.001443</v>
      </c>
      <c r="W98" s="49">
        <v>0.003169</v>
      </c>
      <c r="X98" s="49">
        <v>0.528578</v>
      </c>
      <c r="Y98" s="49">
        <v>0</v>
      </c>
      <c r="Z98" s="49">
        <v>0</v>
      </c>
      <c r="AA98" s="72">
        <v>98</v>
      </c>
      <c r="AB98" s="72"/>
      <c r="AC98" s="73"/>
      <c r="AD98" s="79" t="s">
        <v>1110</v>
      </c>
      <c r="AE98" s="98" t="s">
        <v>1445</v>
      </c>
      <c r="AF98" s="79" t="str">
        <f>REPLACE(INDEX(GroupVertices[Group],MATCH(Vertices[[#This Row],[Vertex]],GroupVertices[Vertex],0)),1,1,"")</f>
        <v>1</v>
      </c>
      <c r="AG98" s="48">
        <v>1</v>
      </c>
      <c r="AH98" s="49">
        <v>5.2631578947368425</v>
      </c>
      <c r="AI98" s="48">
        <v>0</v>
      </c>
      <c r="AJ98" s="49">
        <v>0</v>
      </c>
      <c r="AK98" s="48">
        <v>0</v>
      </c>
      <c r="AL98" s="49">
        <v>0</v>
      </c>
      <c r="AM98" s="48">
        <v>18</v>
      </c>
      <c r="AN98" s="49">
        <v>94.73684210526316</v>
      </c>
      <c r="AO98" s="48">
        <v>19</v>
      </c>
      <c r="AP98" s="118" t="s">
        <v>2644</v>
      </c>
      <c r="AQ98" s="118" t="s">
        <v>2644</v>
      </c>
      <c r="AR98" s="118" t="s">
        <v>2974</v>
      </c>
      <c r="AS98" s="118" t="s">
        <v>2974</v>
      </c>
      <c r="AT98" s="2"/>
      <c r="AU98" s="3"/>
      <c r="AV98" s="3"/>
      <c r="AW98" s="3"/>
      <c r="AX98" s="3"/>
    </row>
    <row r="99" spans="1:50" ht="15">
      <c r="A99" s="65" t="s">
        <v>277</v>
      </c>
      <c r="B99" s="66"/>
      <c r="C99" s="66"/>
      <c r="D99" s="67">
        <v>50</v>
      </c>
      <c r="E99" s="69"/>
      <c r="F99" s="66"/>
      <c r="G99" s="66"/>
      <c r="H99" s="70" t="s">
        <v>277</v>
      </c>
      <c r="I99" s="71"/>
      <c r="J99" s="71" t="s">
        <v>159</v>
      </c>
      <c r="K99" s="70"/>
      <c r="L99" s="74">
        <v>1</v>
      </c>
      <c r="M99" s="75">
        <v>3378.68505859375</v>
      </c>
      <c r="N99" s="75">
        <v>6026.1748046875</v>
      </c>
      <c r="O99" s="76"/>
      <c r="P99" s="77"/>
      <c r="Q99" s="77"/>
      <c r="R99" s="84"/>
      <c r="S99" s="48">
        <v>0</v>
      </c>
      <c r="T99" s="48">
        <v>1</v>
      </c>
      <c r="U99" s="49">
        <v>0</v>
      </c>
      <c r="V99" s="49">
        <v>0.001443</v>
      </c>
      <c r="W99" s="49">
        <v>0.003169</v>
      </c>
      <c r="X99" s="49">
        <v>0.528578</v>
      </c>
      <c r="Y99" s="49">
        <v>0</v>
      </c>
      <c r="Z99" s="49">
        <v>0</v>
      </c>
      <c r="AA99" s="72">
        <v>99</v>
      </c>
      <c r="AB99" s="72"/>
      <c r="AC99" s="73"/>
      <c r="AD99" s="79" t="s">
        <v>1111</v>
      </c>
      <c r="AE99" s="98" t="s">
        <v>1446</v>
      </c>
      <c r="AF99" s="79" t="str">
        <f>REPLACE(INDEX(GroupVertices[Group],MATCH(Vertices[[#This Row],[Vertex]],GroupVertices[Vertex],0)),1,1,"")</f>
        <v>1</v>
      </c>
      <c r="AG99" s="48">
        <v>12</v>
      </c>
      <c r="AH99" s="49">
        <v>3.0690537084398977</v>
      </c>
      <c r="AI99" s="48">
        <v>12</v>
      </c>
      <c r="AJ99" s="49">
        <v>3.0690537084398977</v>
      </c>
      <c r="AK99" s="48">
        <v>0</v>
      </c>
      <c r="AL99" s="49">
        <v>0</v>
      </c>
      <c r="AM99" s="48">
        <v>367</v>
      </c>
      <c r="AN99" s="49">
        <v>93.86189258312021</v>
      </c>
      <c r="AO99" s="48">
        <v>391</v>
      </c>
      <c r="AP99" s="118" t="s">
        <v>2645</v>
      </c>
      <c r="AQ99" s="118" t="s">
        <v>2865</v>
      </c>
      <c r="AR99" s="118" t="s">
        <v>2975</v>
      </c>
      <c r="AS99" s="118" t="s">
        <v>3182</v>
      </c>
      <c r="AT99" s="2"/>
      <c r="AU99" s="3"/>
      <c r="AV99" s="3"/>
      <c r="AW99" s="3"/>
      <c r="AX99" s="3"/>
    </row>
    <row r="100" spans="1:50" ht="15">
      <c r="A100" s="65" t="s">
        <v>278</v>
      </c>
      <c r="B100" s="66"/>
      <c r="C100" s="66"/>
      <c r="D100" s="67">
        <v>50</v>
      </c>
      <c r="E100" s="69"/>
      <c r="F100" s="66"/>
      <c r="G100" s="66"/>
      <c r="H100" s="70" t="s">
        <v>278</v>
      </c>
      <c r="I100" s="71"/>
      <c r="J100" s="71" t="s">
        <v>159</v>
      </c>
      <c r="K100" s="70"/>
      <c r="L100" s="74">
        <v>1</v>
      </c>
      <c r="M100" s="75">
        <v>2563.274169921875</v>
      </c>
      <c r="N100" s="75">
        <v>8987.359375</v>
      </c>
      <c r="O100" s="76"/>
      <c r="P100" s="77"/>
      <c r="Q100" s="77"/>
      <c r="R100" s="84"/>
      <c r="S100" s="48">
        <v>0</v>
      </c>
      <c r="T100" s="48">
        <v>1</v>
      </c>
      <c r="U100" s="49">
        <v>0</v>
      </c>
      <c r="V100" s="49">
        <v>0.001443</v>
      </c>
      <c r="W100" s="49">
        <v>0.003169</v>
      </c>
      <c r="X100" s="49">
        <v>0.528578</v>
      </c>
      <c r="Y100" s="49">
        <v>0</v>
      </c>
      <c r="Z100" s="49">
        <v>0</v>
      </c>
      <c r="AA100" s="72">
        <v>100</v>
      </c>
      <c r="AB100" s="72"/>
      <c r="AC100" s="73"/>
      <c r="AD100" s="79" t="s">
        <v>1112</v>
      </c>
      <c r="AE100" s="98" t="s">
        <v>1447</v>
      </c>
      <c r="AF100" s="79" t="str">
        <f>REPLACE(INDEX(GroupVertices[Group],MATCH(Vertices[[#This Row],[Vertex]],GroupVertices[Vertex],0)),1,1,"")</f>
        <v>1</v>
      </c>
      <c r="AG100" s="48">
        <v>0</v>
      </c>
      <c r="AH100" s="49">
        <v>0</v>
      </c>
      <c r="AI100" s="48">
        <v>0</v>
      </c>
      <c r="AJ100" s="49">
        <v>0</v>
      </c>
      <c r="AK100" s="48">
        <v>0</v>
      </c>
      <c r="AL100" s="49">
        <v>0</v>
      </c>
      <c r="AM100" s="48">
        <v>8</v>
      </c>
      <c r="AN100" s="49">
        <v>100</v>
      </c>
      <c r="AO100" s="48">
        <v>8</v>
      </c>
      <c r="AP100" s="118" t="s">
        <v>2646</v>
      </c>
      <c r="AQ100" s="118" t="s">
        <v>2646</v>
      </c>
      <c r="AR100" s="118" t="s">
        <v>2976</v>
      </c>
      <c r="AS100" s="118" t="s">
        <v>2976</v>
      </c>
      <c r="AT100" s="2"/>
      <c r="AU100" s="3"/>
      <c r="AV100" s="3"/>
      <c r="AW100" s="3"/>
      <c r="AX100" s="3"/>
    </row>
    <row r="101" spans="1:50" ht="15">
      <c r="A101" s="65" t="s">
        <v>279</v>
      </c>
      <c r="B101" s="66"/>
      <c r="C101" s="66"/>
      <c r="D101" s="67">
        <v>50</v>
      </c>
      <c r="E101" s="69"/>
      <c r="F101" s="66"/>
      <c r="G101" s="66"/>
      <c r="H101" s="70" t="s">
        <v>279</v>
      </c>
      <c r="I101" s="71"/>
      <c r="J101" s="71" t="s">
        <v>159</v>
      </c>
      <c r="K101" s="70"/>
      <c r="L101" s="74">
        <v>1</v>
      </c>
      <c r="M101" s="75">
        <v>6365.3330078125</v>
      </c>
      <c r="N101" s="75">
        <v>2083.837890625</v>
      </c>
      <c r="O101" s="76"/>
      <c r="P101" s="77"/>
      <c r="Q101" s="77"/>
      <c r="R101" s="84"/>
      <c r="S101" s="48">
        <v>0</v>
      </c>
      <c r="T101" s="48">
        <v>1</v>
      </c>
      <c r="U101" s="49">
        <v>0</v>
      </c>
      <c r="V101" s="49">
        <v>0.001443</v>
      </c>
      <c r="W101" s="49">
        <v>0.003169</v>
      </c>
      <c r="X101" s="49">
        <v>0.528578</v>
      </c>
      <c r="Y101" s="49">
        <v>0</v>
      </c>
      <c r="Z101" s="49">
        <v>0</v>
      </c>
      <c r="AA101" s="72">
        <v>101</v>
      </c>
      <c r="AB101" s="72"/>
      <c r="AC101" s="73"/>
      <c r="AD101" s="79" t="s">
        <v>1113</v>
      </c>
      <c r="AE101" s="98" t="s">
        <v>1448</v>
      </c>
      <c r="AF101" s="79" t="str">
        <f>REPLACE(INDEX(GroupVertices[Group],MATCH(Vertices[[#This Row],[Vertex]],GroupVertices[Vertex],0)),1,1,"")</f>
        <v>1</v>
      </c>
      <c r="AG101" s="48">
        <v>0</v>
      </c>
      <c r="AH101" s="49">
        <v>0</v>
      </c>
      <c r="AI101" s="48">
        <v>0</v>
      </c>
      <c r="AJ101" s="49">
        <v>0</v>
      </c>
      <c r="AK101" s="48">
        <v>0</v>
      </c>
      <c r="AL101" s="49">
        <v>0</v>
      </c>
      <c r="AM101" s="48">
        <v>15</v>
      </c>
      <c r="AN101" s="49">
        <v>100</v>
      </c>
      <c r="AO101" s="48">
        <v>15</v>
      </c>
      <c r="AP101" s="118" t="s">
        <v>2647</v>
      </c>
      <c r="AQ101" s="118" t="s">
        <v>2647</v>
      </c>
      <c r="AR101" s="118" t="s">
        <v>2977</v>
      </c>
      <c r="AS101" s="118" t="s">
        <v>2977</v>
      </c>
      <c r="AT101" s="2"/>
      <c r="AU101" s="3"/>
      <c r="AV101" s="3"/>
      <c r="AW101" s="3"/>
      <c r="AX101" s="3"/>
    </row>
    <row r="102" spans="1:50" ht="15">
      <c r="A102" s="65" t="s">
        <v>280</v>
      </c>
      <c r="B102" s="66"/>
      <c r="C102" s="66"/>
      <c r="D102" s="67">
        <v>50</v>
      </c>
      <c r="E102" s="69"/>
      <c r="F102" s="66"/>
      <c r="G102" s="66"/>
      <c r="H102" s="70" t="s">
        <v>280</v>
      </c>
      <c r="I102" s="71"/>
      <c r="J102" s="71" t="s">
        <v>159</v>
      </c>
      <c r="K102" s="70"/>
      <c r="L102" s="74">
        <v>1</v>
      </c>
      <c r="M102" s="75">
        <v>1751.322998046875</v>
      </c>
      <c r="N102" s="75">
        <v>2445.91845703125</v>
      </c>
      <c r="O102" s="76"/>
      <c r="P102" s="77"/>
      <c r="Q102" s="77"/>
      <c r="R102" s="84"/>
      <c r="S102" s="48">
        <v>0</v>
      </c>
      <c r="T102" s="48">
        <v>1</v>
      </c>
      <c r="U102" s="49">
        <v>0</v>
      </c>
      <c r="V102" s="49">
        <v>0.001443</v>
      </c>
      <c r="W102" s="49">
        <v>0.003169</v>
      </c>
      <c r="X102" s="49">
        <v>0.528578</v>
      </c>
      <c r="Y102" s="49">
        <v>0</v>
      </c>
      <c r="Z102" s="49">
        <v>0</v>
      </c>
      <c r="AA102" s="72">
        <v>102</v>
      </c>
      <c r="AB102" s="72"/>
      <c r="AC102" s="73"/>
      <c r="AD102" s="79" t="s">
        <v>1114</v>
      </c>
      <c r="AE102" s="98" t="s">
        <v>1449</v>
      </c>
      <c r="AF102" s="79" t="str">
        <f>REPLACE(INDEX(GroupVertices[Group],MATCH(Vertices[[#This Row],[Vertex]],GroupVertices[Vertex],0)),1,1,"")</f>
        <v>1</v>
      </c>
      <c r="AG102" s="48">
        <v>0</v>
      </c>
      <c r="AH102" s="49">
        <v>0</v>
      </c>
      <c r="AI102" s="48">
        <v>0</v>
      </c>
      <c r="AJ102" s="49">
        <v>0</v>
      </c>
      <c r="AK102" s="48">
        <v>0</v>
      </c>
      <c r="AL102" s="49">
        <v>0</v>
      </c>
      <c r="AM102" s="48">
        <v>6</v>
      </c>
      <c r="AN102" s="49">
        <v>100</v>
      </c>
      <c r="AO102" s="48">
        <v>6</v>
      </c>
      <c r="AP102" s="118" t="s">
        <v>2648</v>
      </c>
      <c r="AQ102" s="118" t="s">
        <v>2648</v>
      </c>
      <c r="AR102" s="118" t="s">
        <v>2978</v>
      </c>
      <c r="AS102" s="118" t="s">
        <v>2978</v>
      </c>
      <c r="AT102" s="2"/>
      <c r="AU102" s="3"/>
      <c r="AV102" s="3"/>
      <c r="AW102" s="3"/>
      <c r="AX102" s="3"/>
    </row>
    <row r="103" spans="1:50" ht="15">
      <c r="A103" s="65" t="s">
        <v>281</v>
      </c>
      <c r="B103" s="66"/>
      <c r="C103" s="66"/>
      <c r="D103" s="67">
        <v>50</v>
      </c>
      <c r="E103" s="69"/>
      <c r="F103" s="66"/>
      <c r="G103" s="66"/>
      <c r="H103" s="70" t="s">
        <v>281</v>
      </c>
      <c r="I103" s="71"/>
      <c r="J103" s="71" t="s">
        <v>159</v>
      </c>
      <c r="K103" s="70"/>
      <c r="L103" s="74">
        <v>1</v>
      </c>
      <c r="M103" s="75">
        <v>1316.11328125</v>
      </c>
      <c r="N103" s="75">
        <v>7084.46337890625</v>
      </c>
      <c r="O103" s="76"/>
      <c r="P103" s="77"/>
      <c r="Q103" s="77"/>
      <c r="R103" s="84"/>
      <c r="S103" s="48">
        <v>0</v>
      </c>
      <c r="T103" s="48">
        <v>1</v>
      </c>
      <c r="U103" s="49">
        <v>0</v>
      </c>
      <c r="V103" s="49">
        <v>0.001443</v>
      </c>
      <c r="W103" s="49">
        <v>0.003169</v>
      </c>
      <c r="X103" s="49">
        <v>0.528578</v>
      </c>
      <c r="Y103" s="49">
        <v>0</v>
      </c>
      <c r="Z103" s="49">
        <v>0</v>
      </c>
      <c r="AA103" s="72">
        <v>103</v>
      </c>
      <c r="AB103" s="72"/>
      <c r="AC103" s="73"/>
      <c r="AD103" s="79" t="s">
        <v>1115</v>
      </c>
      <c r="AE103" s="98" t="s">
        <v>1450</v>
      </c>
      <c r="AF103" s="79" t="str">
        <f>REPLACE(INDEX(GroupVertices[Group],MATCH(Vertices[[#This Row],[Vertex]],GroupVertices[Vertex],0)),1,1,"")</f>
        <v>1</v>
      </c>
      <c r="AG103" s="48">
        <v>17</v>
      </c>
      <c r="AH103" s="49">
        <v>2.6315789473684212</v>
      </c>
      <c r="AI103" s="48">
        <v>17</v>
      </c>
      <c r="AJ103" s="49">
        <v>2.6315789473684212</v>
      </c>
      <c r="AK103" s="48">
        <v>0</v>
      </c>
      <c r="AL103" s="49">
        <v>0</v>
      </c>
      <c r="AM103" s="48">
        <v>612</v>
      </c>
      <c r="AN103" s="49">
        <v>94.73684210526316</v>
      </c>
      <c r="AO103" s="48">
        <v>646</v>
      </c>
      <c r="AP103" s="118" t="s">
        <v>2649</v>
      </c>
      <c r="AQ103" s="118" t="s">
        <v>2866</v>
      </c>
      <c r="AR103" s="118" t="s">
        <v>2979</v>
      </c>
      <c r="AS103" s="118" t="s">
        <v>3183</v>
      </c>
      <c r="AT103" s="2"/>
      <c r="AU103" s="3"/>
      <c r="AV103" s="3"/>
      <c r="AW103" s="3"/>
      <c r="AX103" s="3"/>
    </row>
    <row r="104" spans="1:50" ht="15">
      <c r="A104" s="65" t="s">
        <v>282</v>
      </c>
      <c r="B104" s="66"/>
      <c r="C104" s="66"/>
      <c r="D104" s="67">
        <v>50</v>
      </c>
      <c r="E104" s="69"/>
      <c r="F104" s="66"/>
      <c r="G104" s="66"/>
      <c r="H104" s="70" t="s">
        <v>282</v>
      </c>
      <c r="I104" s="71"/>
      <c r="J104" s="71" t="s">
        <v>159</v>
      </c>
      <c r="K104" s="70"/>
      <c r="L104" s="74">
        <v>1</v>
      </c>
      <c r="M104" s="75">
        <v>550.0938720703125</v>
      </c>
      <c r="N104" s="75">
        <v>4634.072265625</v>
      </c>
      <c r="O104" s="76"/>
      <c r="P104" s="77"/>
      <c r="Q104" s="77"/>
      <c r="R104" s="84"/>
      <c r="S104" s="48">
        <v>0</v>
      </c>
      <c r="T104" s="48">
        <v>1</v>
      </c>
      <c r="U104" s="49">
        <v>0</v>
      </c>
      <c r="V104" s="49">
        <v>0.001443</v>
      </c>
      <c r="W104" s="49">
        <v>0.003169</v>
      </c>
      <c r="X104" s="49">
        <v>0.528578</v>
      </c>
      <c r="Y104" s="49">
        <v>0</v>
      </c>
      <c r="Z104" s="49">
        <v>0</v>
      </c>
      <c r="AA104" s="72">
        <v>104</v>
      </c>
      <c r="AB104" s="72"/>
      <c r="AC104" s="73"/>
      <c r="AD104" s="79" t="s">
        <v>1116</v>
      </c>
      <c r="AE104" s="98" t="s">
        <v>1451</v>
      </c>
      <c r="AF104" s="79" t="str">
        <f>REPLACE(INDEX(GroupVertices[Group],MATCH(Vertices[[#This Row],[Vertex]],GroupVertices[Vertex],0)),1,1,"")</f>
        <v>1</v>
      </c>
      <c r="AG104" s="48">
        <v>1</v>
      </c>
      <c r="AH104" s="49">
        <v>3.3333333333333335</v>
      </c>
      <c r="AI104" s="48">
        <v>1</v>
      </c>
      <c r="AJ104" s="49">
        <v>3.3333333333333335</v>
      </c>
      <c r="AK104" s="48">
        <v>0</v>
      </c>
      <c r="AL104" s="49">
        <v>0</v>
      </c>
      <c r="AM104" s="48">
        <v>28</v>
      </c>
      <c r="AN104" s="49">
        <v>93.33333333333333</v>
      </c>
      <c r="AO104" s="48">
        <v>30</v>
      </c>
      <c r="AP104" s="118" t="s">
        <v>2650</v>
      </c>
      <c r="AQ104" s="118" t="s">
        <v>2650</v>
      </c>
      <c r="AR104" s="118" t="s">
        <v>2980</v>
      </c>
      <c r="AS104" s="118" t="s">
        <v>2980</v>
      </c>
      <c r="AT104" s="2"/>
      <c r="AU104" s="3"/>
      <c r="AV104" s="3"/>
      <c r="AW104" s="3"/>
      <c r="AX104" s="3"/>
    </row>
    <row r="105" spans="1:50" ht="15">
      <c r="A105" s="65" t="s">
        <v>283</v>
      </c>
      <c r="B105" s="66"/>
      <c r="C105" s="66"/>
      <c r="D105" s="67">
        <v>50</v>
      </c>
      <c r="E105" s="69"/>
      <c r="F105" s="66"/>
      <c r="G105" s="66"/>
      <c r="H105" s="70" t="s">
        <v>283</v>
      </c>
      <c r="I105" s="71"/>
      <c r="J105" s="71" t="s">
        <v>159</v>
      </c>
      <c r="K105" s="70"/>
      <c r="L105" s="74">
        <v>1</v>
      </c>
      <c r="M105" s="75">
        <v>2817.54345703125</v>
      </c>
      <c r="N105" s="75">
        <v>2456.911376953125</v>
      </c>
      <c r="O105" s="76"/>
      <c r="P105" s="77"/>
      <c r="Q105" s="77"/>
      <c r="R105" s="84"/>
      <c r="S105" s="48">
        <v>0</v>
      </c>
      <c r="T105" s="48">
        <v>1</v>
      </c>
      <c r="U105" s="49">
        <v>0</v>
      </c>
      <c r="V105" s="49">
        <v>0.001443</v>
      </c>
      <c r="W105" s="49">
        <v>0.003169</v>
      </c>
      <c r="X105" s="49">
        <v>0.528578</v>
      </c>
      <c r="Y105" s="49">
        <v>0</v>
      </c>
      <c r="Z105" s="49">
        <v>0</v>
      </c>
      <c r="AA105" s="72">
        <v>105</v>
      </c>
      <c r="AB105" s="72"/>
      <c r="AC105" s="73"/>
      <c r="AD105" s="79" t="s">
        <v>1117</v>
      </c>
      <c r="AE105" s="98" t="s">
        <v>1452</v>
      </c>
      <c r="AF105" s="79" t="str">
        <f>REPLACE(INDEX(GroupVertices[Group],MATCH(Vertices[[#This Row],[Vertex]],GroupVertices[Vertex],0)),1,1,"")</f>
        <v>1</v>
      </c>
      <c r="AG105" s="48">
        <v>0</v>
      </c>
      <c r="AH105" s="49">
        <v>0</v>
      </c>
      <c r="AI105" s="48">
        <v>0</v>
      </c>
      <c r="AJ105" s="49">
        <v>0</v>
      </c>
      <c r="AK105" s="48">
        <v>0</v>
      </c>
      <c r="AL105" s="49">
        <v>0</v>
      </c>
      <c r="AM105" s="48">
        <v>3</v>
      </c>
      <c r="AN105" s="49">
        <v>100</v>
      </c>
      <c r="AO105" s="48">
        <v>3</v>
      </c>
      <c r="AP105" s="118" t="s">
        <v>2651</v>
      </c>
      <c r="AQ105" s="118" t="s">
        <v>2651</v>
      </c>
      <c r="AR105" s="118" t="s">
        <v>2551</v>
      </c>
      <c r="AS105" s="118" t="s">
        <v>2551</v>
      </c>
      <c r="AT105" s="2"/>
      <c r="AU105" s="3"/>
      <c r="AV105" s="3"/>
      <c r="AW105" s="3"/>
      <c r="AX105" s="3"/>
    </row>
    <row r="106" spans="1:50" ht="15">
      <c r="A106" s="65" t="s">
        <v>284</v>
      </c>
      <c r="B106" s="66"/>
      <c r="C106" s="66"/>
      <c r="D106" s="67">
        <v>50</v>
      </c>
      <c r="E106" s="69"/>
      <c r="F106" s="66"/>
      <c r="G106" s="66"/>
      <c r="H106" s="70" t="s">
        <v>284</v>
      </c>
      <c r="I106" s="71"/>
      <c r="J106" s="71" t="s">
        <v>159</v>
      </c>
      <c r="K106" s="70"/>
      <c r="L106" s="74">
        <v>1</v>
      </c>
      <c r="M106" s="75">
        <v>7748.6201171875</v>
      </c>
      <c r="N106" s="75">
        <v>7449.517578125</v>
      </c>
      <c r="O106" s="76"/>
      <c r="P106" s="77"/>
      <c r="Q106" s="77"/>
      <c r="R106" s="84"/>
      <c r="S106" s="48">
        <v>0</v>
      </c>
      <c r="T106" s="48">
        <v>1</v>
      </c>
      <c r="U106" s="49">
        <v>0</v>
      </c>
      <c r="V106" s="49">
        <v>0.001443</v>
      </c>
      <c r="W106" s="49">
        <v>0.003169</v>
      </c>
      <c r="X106" s="49">
        <v>0.528578</v>
      </c>
      <c r="Y106" s="49">
        <v>0</v>
      </c>
      <c r="Z106" s="49">
        <v>0</v>
      </c>
      <c r="AA106" s="72">
        <v>106</v>
      </c>
      <c r="AB106" s="72"/>
      <c r="AC106" s="73"/>
      <c r="AD106" s="79" t="s">
        <v>1118</v>
      </c>
      <c r="AE106" s="98" t="s">
        <v>1453</v>
      </c>
      <c r="AF106" s="79" t="str">
        <f>REPLACE(INDEX(GroupVertices[Group],MATCH(Vertices[[#This Row],[Vertex]],GroupVertices[Vertex],0)),1,1,"")</f>
        <v>1</v>
      </c>
      <c r="AG106" s="48">
        <v>0</v>
      </c>
      <c r="AH106" s="49">
        <v>0</v>
      </c>
      <c r="AI106" s="48">
        <v>0</v>
      </c>
      <c r="AJ106" s="49">
        <v>0</v>
      </c>
      <c r="AK106" s="48">
        <v>0</v>
      </c>
      <c r="AL106" s="49">
        <v>0</v>
      </c>
      <c r="AM106" s="48">
        <v>7</v>
      </c>
      <c r="AN106" s="49">
        <v>100</v>
      </c>
      <c r="AO106" s="48">
        <v>7</v>
      </c>
      <c r="AP106" s="118" t="s">
        <v>2652</v>
      </c>
      <c r="AQ106" s="118" t="s">
        <v>2652</v>
      </c>
      <c r="AR106" s="118" t="s">
        <v>2981</v>
      </c>
      <c r="AS106" s="118" t="s">
        <v>2981</v>
      </c>
      <c r="AT106" s="2"/>
      <c r="AU106" s="3"/>
      <c r="AV106" s="3"/>
      <c r="AW106" s="3"/>
      <c r="AX106" s="3"/>
    </row>
    <row r="107" spans="1:50" ht="15">
      <c r="A107" s="65" t="s">
        <v>285</v>
      </c>
      <c r="B107" s="66"/>
      <c r="C107" s="66"/>
      <c r="D107" s="67">
        <v>50</v>
      </c>
      <c r="E107" s="69"/>
      <c r="F107" s="66"/>
      <c r="G107" s="66"/>
      <c r="H107" s="70" t="s">
        <v>285</v>
      </c>
      <c r="I107" s="71"/>
      <c r="J107" s="71" t="s">
        <v>159</v>
      </c>
      <c r="K107" s="70"/>
      <c r="L107" s="74">
        <v>1</v>
      </c>
      <c r="M107" s="75">
        <v>3365.0068359375</v>
      </c>
      <c r="N107" s="75">
        <v>3881.982177734375</v>
      </c>
      <c r="O107" s="76"/>
      <c r="P107" s="77"/>
      <c r="Q107" s="77"/>
      <c r="R107" s="84"/>
      <c r="S107" s="48">
        <v>0</v>
      </c>
      <c r="T107" s="48">
        <v>1</v>
      </c>
      <c r="U107" s="49">
        <v>0</v>
      </c>
      <c r="V107" s="49">
        <v>0.001443</v>
      </c>
      <c r="W107" s="49">
        <v>0.003169</v>
      </c>
      <c r="X107" s="49">
        <v>0.528578</v>
      </c>
      <c r="Y107" s="49">
        <v>0</v>
      </c>
      <c r="Z107" s="49">
        <v>0</v>
      </c>
      <c r="AA107" s="72">
        <v>107</v>
      </c>
      <c r="AB107" s="72"/>
      <c r="AC107" s="73"/>
      <c r="AD107" s="79" t="s">
        <v>1119</v>
      </c>
      <c r="AE107" s="98" t="s">
        <v>1454</v>
      </c>
      <c r="AF107" s="79" t="str">
        <f>REPLACE(INDEX(GroupVertices[Group],MATCH(Vertices[[#This Row],[Vertex]],GroupVertices[Vertex],0)),1,1,"")</f>
        <v>1</v>
      </c>
      <c r="AG107" s="48">
        <v>1</v>
      </c>
      <c r="AH107" s="49">
        <v>12.5</v>
      </c>
      <c r="AI107" s="48">
        <v>0</v>
      </c>
      <c r="AJ107" s="49">
        <v>0</v>
      </c>
      <c r="AK107" s="48">
        <v>0</v>
      </c>
      <c r="AL107" s="49">
        <v>0</v>
      </c>
      <c r="AM107" s="48">
        <v>7</v>
      </c>
      <c r="AN107" s="49">
        <v>87.5</v>
      </c>
      <c r="AO107" s="48">
        <v>8</v>
      </c>
      <c r="AP107" s="118" t="s">
        <v>2653</v>
      </c>
      <c r="AQ107" s="118" t="s">
        <v>2653</v>
      </c>
      <c r="AR107" s="118" t="s">
        <v>2982</v>
      </c>
      <c r="AS107" s="118" t="s">
        <v>2982</v>
      </c>
      <c r="AT107" s="2"/>
      <c r="AU107" s="3"/>
      <c r="AV107" s="3"/>
      <c r="AW107" s="3"/>
      <c r="AX107" s="3"/>
    </row>
    <row r="108" spans="1:50" ht="15">
      <c r="A108" s="65" t="s">
        <v>286</v>
      </c>
      <c r="B108" s="66"/>
      <c r="C108" s="66"/>
      <c r="D108" s="67">
        <v>50</v>
      </c>
      <c r="E108" s="69"/>
      <c r="F108" s="66"/>
      <c r="G108" s="66"/>
      <c r="H108" s="70" t="s">
        <v>286</v>
      </c>
      <c r="I108" s="71"/>
      <c r="J108" s="71" t="s">
        <v>159</v>
      </c>
      <c r="K108" s="70"/>
      <c r="L108" s="74">
        <v>1</v>
      </c>
      <c r="M108" s="75">
        <v>4704.50341796875</v>
      </c>
      <c r="N108" s="75">
        <v>6261.671875</v>
      </c>
      <c r="O108" s="76"/>
      <c r="P108" s="77"/>
      <c r="Q108" s="77"/>
      <c r="R108" s="84"/>
      <c r="S108" s="48">
        <v>0</v>
      </c>
      <c r="T108" s="48">
        <v>1</v>
      </c>
      <c r="U108" s="49">
        <v>0</v>
      </c>
      <c r="V108" s="49">
        <v>0.001443</v>
      </c>
      <c r="W108" s="49">
        <v>0.003169</v>
      </c>
      <c r="X108" s="49">
        <v>0.528578</v>
      </c>
      <c r="Y108" s="49">
        <v>0</v>
      </c>
      <c r="Z108" s="49">
        <v>0</v>
      </c>
      <c r="AA108" s="72">
        <v>108</v>
      </c>
      <c r="AB108" s="72"/>
      <c r="AC108" s="73"/>
      <c r="AD108" s="79" t="s">
        <v>1120</v>
      </c>
      <c r="AE108" s="98" t="s">
        <v>1455</v>
      </c>
      <c r="AF108" s="79" t="str">
        <f>REPLACE(INDEX(GroupVertices[Group],MATCH(Vertices[[#This Row],[Vertex]],GroupVertices[Vertex],0)),1,1,"")</f>
        <v>1</v>
      </c>
      <c r="AG108" s="48">
        <v>4</v>
      </c>
      <c r="AH108" s="49">
        <v>2.5</v>
      </c>
      <c r="AI108" s="48">
        <v>5</v>
      </c>
      <c r="AJ108" s="49">
        <v>3.125</v>
      </c>
      <c r="AK108" s="48">
        <v>0</v>
      </c>
      <c r="AL108" s="49">
        <v>0</v>
      </c>
      <c r="AM108" s="48">
        <v>151</v>
      </c>
      <c r="AN108" s="49">
        <v>94.375</v>
      </c>
      <c r="AO108" s="48">
        <v>160</v>
      </c>
      <c r="AP108" s="118" t="s">
        <v>2654</v>
      </c>
      <c r="AQ108" s="118" t="s">
        <v>2654</v>
      </c>
      <c r="AR108" s="118" t="s">
        <v>2983</v>
      </c>
      <c r="AS108" s="118" t="s">
        <v>2983</v>
      </c>
      <c r="AT108" s="2"/>
      <c r="AU108" s="3"/>
      <c r="AV108" s="3"/>
      <c r="AW108" s="3"/>
      <c r="AX108" s="3"/>
    </row>
    <row r="109" spans="1:50" ht="15">
      <c r="A109" s="65" t="s">
        <v>287</v>
      </c>
      <c r="B109" s="66"/>
      <c r="C109" s="66"/>
      <c r="D109" s="67">
        <v>50</v>
      </c>
      <c r="E109" s="69"/>
      <c r="F109" s="66"/>
      <c r="G109" s="66"/>
      <c r="H109" s="70" t="s">
        <v>287</v>
      </c>
      <c r="I109" s="71"/>
      <c r="J109" s="71" t="s">
        <v>159</v>
      </c>
      <c r="K109" s="70"/>
      <c r="L109" s="74">
        <v>1</v>
      </c>
      <c r="M109" s="75">
        <v>767.9801635742188</v>
      </c>
      <c r="N109" s="75">
        <v>2558.417236328125</v>
      </c>
      <c r="O109" s="76"/>
      <c r="P109" s="77"/>
      <c r="Q109" s="77"/>
      <c r="R109" s="84"/>
      <c r="S109" s="48">
        <v>0</v>
      </c>
      <c r="T109" s="48">
        <v>1</v>
      </c>
      <c r="U109" s="49">
        <v>0</v>
      </c>
      <c r="V109" s="49">
        <v>0.001443</v>
      </c>
      <c r="W109" s="49">
        <v>0.003169</v>
      </c>
      <c r="X109" s="49">
        <v>0.528578</v>
      </c>
      <c r="Y109" s="49">
        <v>0</v>
      </c>
      <c r="Z109" s="49">
        <v>0</v>
      </c>
      <c r="AA109" s="72">
        <v>109</v>
      </c>
      <c r="AB109" s="72"/>
      <c r="AC109" s="73"/>
      <c r="AD109" s="79" t="s">
        <v>1121</v>
      </c>
      <c r="AE109" s="98" t="s">
        <v>1456</v>
      </c>
      <c r="AF109" s="79" t="str">
        <f>REPLACE(INDEX(GroupVertices[Group],MATCH(Vertices[[#This Row],[Vertex]],GroupVertices[Vertex],0)),1,1,"")</f>
        <v>1</v>
      </c>
      <c r="AG109" s="48">
        <v>1</v>
      </c>
      <c r="AH109" s="49">
        <v>5</v>
      </c>
      <c r="AI109" s="48">
        <v>2</v>
      </c>
      <c r="AJ109" s="49">
        <v>10</v>
      </c>
      <c r="AK109" s="48">
        <v>0</v>
      </c>
      <c r="AL109" s="49">
        <v>0</v>
      </c>
      <c r="AM109" s="48">
        <v>17</v>
      </c>
      <c r="AN109" s="49">
        <v>85</v>
      </c>
      <c r="AO109" s="48">
        <v>20</v>
      </c>
      <c r="AP109" s="118" t="s">
        <v>2655</v>
      </c>
      <c r="AQ109" s="118" t="s">
        <v>2655</v>
      </c>
      <c r="AR109" s="118" t="s">
        <v>2984</v>
      </c>
      <c r="AS109" s="118" t="s">
        <v>2984</v>
      </c>
      <c r="AT109" s="2"/>
      <c r="AU109" s="3"/>
      <c r="AV109" s="3"/>
      <c r="AW109" s="3"/>
      <c r="AX109" s="3"/>
    </row>
    <row r="110" spans="1:50" ht="15">
      <c r="A110" s="65" t="s">
        <v>288</v>
      </c>
      <c r="B110" s="66"/>
      <c r="C110" s="66"/>
      <c r="D110" s="67">
        <v>50</v>
      </c>
      <c r="E110" s="69"/>
      <c r="F110" s="66"/>
      <c r="G110" s="66"/>
      <c r="H110" s="70" t="s">
        <v>288</v>
      </c>
      <c r="I110" s="71"/>
      <c r="J110" s="71" t="s">
        <v>159</v>
      </c>
      <c r="K110" s="70"/>
      <c r="L110" s="74">
        <v>1</v>
      </c>
      <c r="M110" s="75">
        <v>2461.22314453125</v>
      </c>
      <c r="N110" s="75">
        <v>1127.4765625</v>
      </c>
      <c r="O110" s="76"/>
      <c r="P110" s="77"/>
      <c r="Q110" s="77"/>
      <c r="R110" s="84"/>
      <c r="S110" s="48">
        <v>0</v>
      </c>
      <c r="T110" s="48">
        <v>1</v>
      </c>
      <c r="U110" s="49">
        <v>0</v>
      </c>
      <c r="V110" s="49">
        <v>0.001443</v>
      </c>
      <c r="W110" s="49">
        <v>0.003169</v>
      </c>
      <c r="X110" s="49">
        <v>0.528578</v>
      </c>
      <c r="Y110" s="49">
        <v>0</v>
      </c>
      <c r="Z110" s="49">
        <v>0</v>
      </c>
      <c r="AA110" s="72">
        <v>110</v>
      </c>
      <c r="AB110" s="72"/>
      <c r="AC110" s="73"/>
      <c r="AD110" s="79" t="s">
        <v>1122</v>
      </c>
      <c r="AE110" s="98" t="s">
        <v>1457</v>
      </c>
      <c r="AF110" s="79" t="str">
        <f>REPLACE(INDEX(GroupVertices[Group],MATCH(Vertices[[#This Row],[Vertex]],GroupVertices[Vertex],0)),1,1,"")</f>
        <v>1</v>
      </c>
      <c r="AG110" s="48">
        <v>0</v>
      </c>
      <c r="AH110" s="49">
        <v>0</v>
      </c>
      <c r="AI110" s="48">
        <v>0</v>
      </c>
      <c r="AJ110" s="49">
        <v>0</v>
      </c>
      <c r="AK110" s="48">
        <v>0</v>
      </c>
      <c r="AL110" s="49">
        <v>0</v>
      </c>
      <c r="AM110" s="48">
        <v>12</v>
      </c>
      <c r="AN110" s="49">
        <v>100</v>
      </c>
      <c r="AO110" s="48">
        <v>12</v>
      </c>
      <c r="AP110" s="118" t="s">
        <v>2656</v>
      </c>
      <c r="AQ110" s="118" t="s">
        <v>2656</v>
      </c>
      <c r="AR110" s="118" t="s">
        <v>2985</v>
      </c>
      <c r="AS110" s="118" t="s">
        <v>2985</v>
      </c>
      <c r="AT110" s="2"/>
      <c r="AU110" s="3"/>
      <c r="AV110" s="3"/>
      <c r="AW110" s="3"/>
      <c r="AX110" s="3"/>
    </row>
    <row r="111" spans="1:50" ht="15">
      <c r="A111" s="65" t="s">
        <v>289</v>
      </c>
      <c r="B111" s="66"/>
      <c r="C111" s="66"/>
      <c r="D111" s="67">
        <v>50</v>
      </c>
      <c r="E111" s="69"/>
      <c r="F111" s="66"/>
      <c r="G111" s="66"/>
      <c r="H111" s="70" t="s">
        <v>289</v>
      </c>
      <c r="I111" s="71"/>
      <c r="J111" s="71" t="s">
        <v>159</v>
      </c>
      <c r="K111" s="70"/>
      <c r="L111" s="74">
        <v>1</v>
      </c>
      <c r="M111" s="75">
        <v>5781.3896484375</v>
      </c>
      <c r="N111" s="75">
        <v>8315.7890625</v>
      </c>
      <c r="O111" s="76"/>
      <c r="P111" s="77"/>
      <c r="Q111" s="77"/>
      <c r="R111" s="84"/>
      <c r="S111" s="48">
        <v>0</v>
      </c>
      <c r="T111" s="48">
        <v>1</v>
      </c>
      <c r="U111" s="49">
        <v>0</v>
      </c>
      <c r="V111" s="49">
        <v>0.001443</v>
      </c>
      <c r="W111" s="49">
        <v>0.003169</v>
      </c>
      <c r="X111" s="49">
        <v>0.528578</v>
      </c>
      <c r="Y111" s="49">
        <v>0</v>
      </c>
      <c r="Z111" s="49">
        <v>0</v>
      </c>
      <c r="AA111" s="72">
        <v>111</v>
      </c>
      <c r="AB111" s="72"/>
      <c r="AC111" s="73"/>
      <c r="AD111" s="79" t="s">
        <v>1123</v>
      </c>
      <c r="AE111" s="98" t="s">
        <v>1458</v>
      </c>
      <c r="AF111" s="79" t="str">
        <f>REPLACE(INDEX(GroupVertices[Group],MATCH(Vertices[[#This Row],[Vertex]],GroupVertices[Vertex],0)),1,1,"")</f>
        <v>1</v>
      </c>
      <c r="AG111" s="48">
        <v>1</v>
      </c>
      <c r="AH111" s="49">
        <v>16.666666666666668</v>
      </c>
      <c r="AI111" s="48">
        <v>0</v>
      </c>
      <c r="AJ111" s="49">
        <v>0</v>
      </c>
      <c r="AK111" s="48">
        <v>0</v>
      </c>
      <c r="AL111" s="49">
        <v>0</v>
      </c>
      <c r="AM111" s="48">
        <v>5</v>
      </c>
      <c r="AN111" s="49">
        <v>83.33333333333333</v>
      </c>
      <c r="AO111" s="48">
        <v>6</v>
      </c>
      <c r="AP111" s="118" t="s">
        <v>2657</v>
      </c>
      <c r="AQ111" s="118" t="s">
        <v>2657</v>
      </c>
      <c r="AR111" s="118" t="s">
        <v>2986</v>
      </c>
      <c r="AS111" s="118" t="s">
        <v>2986</v>
      </c>
      <c r="AT111" s="2"/>
      <c r="AU111" s="3"/>
      <c r="AV111" s="3"/>
      <c r="AW111" s="3"/>
      <c r="AX111" s="3"/>
    </row>
    <row r="112" spans="1:50" ht="15">
      <c r="A112" s="65" t="s">
        <v>290</v>
      </c>
      <c r="B112" s="66"/>
      <c r="C112" s="66"/>
      <c r="D112" s="67">
        <v>50</v>
      </c>
      <c r="E112" s="69"/>
      <c r="F112" s="66"/>
      <c r="G112" s="66"/>
      <c r="H112" s="70" t="s">
        <v>290</v>
      </c>
      <c r="I112" s="71"/>
      <c r="J112" s="71" t="s">
        <v>159</v>
      </c>
      <c r="K112" s="70"/>
      <c r="L112" s="74">
        <v>1</v>
      </c>
      <c r="M112" s="75">
        <v>5501.46435546875</v>
      </c>
      <c r="N112" s="75">
        <v>795.3902587890625</v>
      </c>
      <c r="O112" s="76"/>
      <c r="P112" s="77"/>
      <c r="Q112" s="77"/>
      <c r="R112" s="84"/>
      <c r="S112" s="48">
        <v>0</v>
      </c>
      <c r="T112" s="48">
        <v>1</v>
      </c>
      <c r="U112" s="49">
        <v>0</v>
      </c>
      <c r="V112" s="49">
        <v>0.001443</v>
      </c>
      <c r="W112" s="49">
        <v>0.003169</v>
      </c>
      <c r="X112" s="49">
        <v>0.528578</v>
      </c>
      <c r="Y112" s="49">
        <v>0</v>
      </c>
      <c r="Z112" s="49">
        <v>0</v>
      </c>
      <c r="AA112" s="72">
        <v>112</v>
      </c>
      <c r="AB112" s="72"/>
      <c r="AC112" s="73"/>
      <c r="AD112" s="79" t="s">
        <v>1124</v>
      </c>
      <c r="AE112" s="98" t="s">
        <v>1459</v>
      </c>
      <c r="AF112" s="79" t="str">
        <f>REPLACE(INDEX(GroupVertices[Group],MATCH(Vertices[[#This Row],[Vertex]],GroupVertices[Vertex],0)),1,1,"")</f>
        <v>1</v>
      </c>
      <c r="AG112" s="48">
        <v>9</v>
      </c>
      <c r="AH112" s="49">
        <v>6.870229007633588</v>
      </c>
      <c r="AI112" s="48">
        <v>4</v>
      </c>
      <c r="AJ112" s="49">
        <v>3.053435114503817</v>
      </c>
      <c r="AK112" s="48">
        <v>0</v>
      </c>
      <c r="AL112" s="49">
        <v>0</v>
      </c>
      <c r="AM112" s="48">
        <v>118</v>
      </c>
      <c r="AN112" s="49">
        <v>90.07633587786259</v>
      </c>
      <c r="AO112" s="48">
        <v>131</v>
      </c>
      <c r="AP112" s="118" t="s">
        <v>2658</v>
      </c>
      <c r="AQ112" s="118" t="s">
        <v>2867</v>
      </c>
      <c r="AR112" s="118" t="s">
        <v>2987</v>
      </c>
      <c r="AS112" s="118" t="s">
        <v>2987</v>
      </c>
      <c r="AT112" s="2"/>
      <c r="AU112" s="3"/>
      <c r="AV112" s="3"/>
      <c r="AW112" s="3"/>
      <c r="AX112" s="3"/>
    </row>
    <row r="113" spans="1:50" ht="15">
      <c r="A113" s="65" t="s">
        <v>291</v>
      </c>
      <c r="B113" s="66"/>
      <c r="C113" s="66"/>
      <c r="D113" s="67">
        <v>50</v>
      </c>
      <c r="E113" s="69"/>
      <c r="F113" s="66"/>
      <c r="G113" s="66"/>
      <c r="H113" s="70" t="s">
        <v>291</v>
      </c>
      <c r="I113" s="71"/>
      <c r="J113" s="71" t="s">
        <v>159</v>
      </c>
      <c r="K113" s="70"/>
      <c r="L113" s="74">
        <v>1</v>
      </c>
      <c r="M113" s="75">
        <v>2370.494140625</v>
      </c>
      <c r="N113" s="75">
        <v>8417.712890625</v>
      </c>
      <c r="O113" s="76"/>
      <c r="P113" s="77"/>
      <c r="Q113" s="77"/>
      <c r="R113" s="84"/>
      <c r="S113" s="48">
        <v>0</v>
      </c>
      <c r="T113" s="48">
        <v>1</v>
      </c>
      <c r="U113" s="49">
        <v>0</v>
      </c>
      <c r="V113" s="49">
        <v>0.001443</v>
      </c>
      <c r="W113" s="49">
        <v>0.003169</v>
      </c>
      <c r="X113" s="49">
        <v>0.528578</v>
      </c>
      <c r="Y113" s="49">
        <v>0</v>
      </c>
      <c r="Z113" s="49">
        <v>0</v>
      </c>
      <c r="AA113" s="72">
        <v>113</v>
      </c>
      <c r="AB113" s="72"/>
      <c r="AC113" s="73"/>
      <c r="AD113" s="79" t="s">
        <v>1125</v>
      </c>
      <c r="AE113" s="98" t="s">
        <v>1460</v>
      </c>
      <c r="AF113" s="79" t="str">
        <f>REPLACE(INDEX(GroupVertices[Group],MATCH(Vertices[[#This Row],[Vertex]],GroupVertices[Vertex],0)),1,1,"")</f>
        <v>1</v>
      </c>
      <c r="AG113" s="48">
        <v>5</v>
      </c>
      <c r="AH113" s="49">
        <v>7.6923076923076925</v>
      </c>
      <c r="AI113" s="48">
        <v>2</v>
      </c>
      <c r="AJ113" s="49">
        <v>3.076923076923077</v>
      </c>
      <c r="AK113" s="48">
        <v>0</v>
      </c>
      <c r="AL113" s="49">
        <v>0</v>
      </c>
      <c r="AM113" s="48">
        <v>58</v>
      </c>
      <c r="AN113" s="49">
        <v>89.23076923076923</v>
      </c>
      <c r="AO113" s="48">
        <v>65</v>
      </c>
      <c r="AP113" s="118" t="s">
        <v>2659</v>
      </c>
      <c r="AQ113" s="118" t="s">
        <v>2659</v>
      </c>
      <c r="AR113" s="118" t="s">
        <v>2988</v>
      </c>
      <c r="AS113" s="118" t="s">
        <v>2988</v>
      </c>
      <c r="AT113" s="2"/>
      <c r="AU113" s="3"/>
      <c r="AV113" s="3"/>
      <c r="AW113" s="3"/>
      <c r="AX113" s="3"/>
    </row>
    <row r="114" spans="1:50" ht="15">
      <c r="A114" s="65" t="s">
        <v>292</v>
      </c>
      <c r="B114" s="66"/>
      <c r="C114" s="66"/>
      <c r="D114" s="67">
        <v>50</v>
      </c>
      <c r="E114" s="69"/>
      <c r="F114" s="66"/>
      <c r="G114" s="66"/>
      <c r="H114" s="70" t="s">
        <v>292</v>
      </c>
      <c r="I114" s="71"/>
      <c r="J114" s="71" t="s">
        <v>159</v>
      </c>
      <c r="K114" s="70"/>
      <c r="L114" s="74">
        <v>1</v>
      </c>
      <c r="M114" s="75">
        <v>2100.3798828125</v>
      </c>
      <c r="N114" s="75">
        <v>4463.3720703125</v>
      </c>
      <c r="O114" s="76"/>
      <c r="P114" s="77"/>
      <c r="Q114" s="77"/>
      <c r="R114" s="84"/>
      <c r="S114" s="48">
        <v>0</v>
      </c>
      <c r="T114" s="48">
        <v>1</v>
      </c>
      <c r="U114" s="49">
        <v>0</v>
      </c>
      <c r="V114" s="49">
        <v>0.001443</v>
      </c>
      <c r="W114" s="49">
        <v>0.003169</v>
      </c>
      <c r="X114" s="49">
        <v>0.528578</v>
      </c>
      <c r="Y114" s="49">
        <v>0</v>
      </c>
      <c r="Z114" s="49">
        <v>0</v>
      </c>
      <c r="AA114" s="72">
        <v>114</v>
      </c>
      <c r="AB114" s="72"/>
      <c r="AC114" s="73"/>
      <c r="AD114" s="79" t="s">
        <v>1126</v>
      </c>
      <c r="AE114" s="98" t="s">
        <v>1461</v>
      </c>
      <c r="AF114" s="79" t="str">
        <f>REPLACE(INDEX(GroupVertices[Group],MATCH(Vertices[[#This Row],[Vertex]],GroupVertices[Vertex],0)),1,1,"")</f>
        <v>1</v>
      </c>
      <c r="AG114" s="48">
        <v>2</v>
      </c>
      <c r="AH114" s="49">
        <v>5.405405405405405</v>
      </c>
      <c r="AI114" s="48">
        <v>2</v>
      </c>
      <c r="AJ114" s="49">
        <v>5.405405405405405</v>
      </c>
      <c r="AK114" s="48">
        <v>0</v>
      </c>
      <c r="AL114" s="49">
        <v>0</v>
      </c>
      <c r="AM114" s="48">
        <v>33</v>
      </c>
      <c r="AN114" s="49">
        <v>89.1891891891892</v>
      </c>
      <c r="AO114" s="48">
        <v>37</v>
      </c>
      <c r="AP114" s="118" t="s">
        <v>2660</v>
      </c>
      <c r="AQ114" s="118" t="s">
        <v>2660</v>
      </c>
      <c r="AR114" s="118" t="s">
        <v>2989</v>
      </c>
      <c r="AS114" s="118" t="s">
        <v>2989</v>
      </c>
      <c r="AT114" s="2"/>
      <c r="AU114" s="3"/>
      <c r="AV114" s="3"/>
      <c r="AW114" s="3"/>
      <c r="AX114" s="3"/>
    </row>
    <row r="115" spans="1:50" ht="15">
      <c r="A115" s="65" t="s">
        <v>293</v>
      </c>
      <c r="B115" s="66"/>
      <c r="C115" s="66"/>
      <c r="D115" s="67">
        <v>50</v>
      </c>
      <c r="E115" s="69"/>
      <c r="F115" s="66"/>
      <c r="G115" s="66"/>
      <c r="H115" s="70" t="s">
        <v>293</v>
      </c>
      <c r="I115" s="71"/>
      <c r="J115" s="71" t="s">
        <v>159</v>
      </c>
      <c r="K115" s="70"/>
      <c r="L115" s="74">
        <v>1</v>
      </c>
      <c r="M115" s="75">
        <v>8430.3427734375</v>
      </c>
      <c r="N115" s="75">
        <v>4147.669921875</v>
      </c>
      <c r="O115" s="76"/>
      <c r="P115" s="77"/>
      <c r="Q115" s="77"/>
      <c r="R115" s="84"/>
      <c r="S115" s="48">
        <v>0</v>
      </c>
      <c r="T115" s="48">
        <v>1</v>
      </c>
      <c r="U115" s="49">
        <v>0</v>
      </c>
      <c r="V115" s="49">
        <v>0.001443</v>
      </c>
      <c r="W115" s="49">
        <v>0.003169</v>
      </c>
      <c r="X115" s="49">
        <v>0.528578</v>
      </c>
      <c r="Y115" s="49">
        <v>0</v>
      </c>
      <c r="Z115" s="49">
        <v>0</v>
      </c>
      <c r="AA115" s="72">
        <v>115</v>
      </c>
      <c r="AB115" s="72"/>
      <c r="AC115" s="73"/>
      <c r="AD115" s="79" t="s">
        <v>1127</v>
      </c>
      <c r="AE115" s="98" t="s">
        <v>1462</v>
      </c>
      <c r="AF115" s="79" t="str">
        <f>REPLACE(INDEX(GroupVertices[Group],MATCH(Vertices[[#This Row],[Vertex]],GroupVertices[Vertex],0)),1,1,"")</f>
        <v>1</v>
      </c>
      <c r="AG115" s="48">
        <v>1</v>
      </c>
      <c r="AH115" s="49">
        <v>20</v>
      </c>
      <c r="AI115" s="48">
        <v>0</v>
      </c>
      <c r="AJ115" s="49">
        <v>0</v>
      </c>
      <c r="AK115" s="48">
        <v>0</v>
      </c>
      <c r="AL115" s="49">
        <v>0</v>
      </c>
      <c r="AM115" s="48">
        <v>4</v>
      </c>
      <c r="AN115" s="49">
        <v>80</v>
      </c>
      <c r="AO115" s="48">
        <v>5</v>
      </c>
      <c r="AP115" s="118" t="s">
        <v>2551</v>
      </c>
      <c r="AQ115" s="118" t="s">
        <v>2551</v>
      </c>
      <c r="AR115" s="118" t="s">
        <v>2551</v>
      </c>
      <c r="AS115" s="118" t="s">
        <v>2551</v>
      </c>
      <c r="AT115" s="2"/>
      <c r="AU115" s="3"/>
      <c r="AV115" s="3"/>
      <c r="AW115" s="3"/>
      <c r="AX115" s="3"/>
    </row>
    <row r="116" spans="1:50" ht="15">
      <c r="A116" s="65" t="s">
        <v>294</v>
      </c>
      <c r="B116" s="66"/>
      <c r="C116" s="66"/>
      <c r="D116" s="67">
        <v>50</v>
      </c>
      <c r="E116" s="69"/>
      <c r="F116" s="66"/>
      <c r="G116" s="66"/>
      <c r="H116" s="70" t="s">
        <v>294</v>
      </c>
      <c r="I116" s="71"/>
      <c r="J116" s="71" t="s">
        <v>159</v>
      </c>
      <c r="K116" s="70"/>
      <c r="L116" s="74">
        <v>1</v>
      </c>
      <c r="M116" s="75">
        <v>2776.238037109375</v>
      </c>
      <c r="N116" s="75">
        <v>9354.56640625</v>
      </c>
      <c r="O116" s="76"/>
      <c r="P116" s="77"/>
      <c r="Q116" s="77"/>
      <c r="R116" s="84"/>
      <c r="S116" s="48">
        <v>0</v>
      </c>
      <c r="T116" s="48">
        <v>1</v>
      </c>
      <c r="U116" s="49">
        <v>0</v>
      </c>
      <c r="V116" s="49">
        <v>0.001443</v>
      </c>
      <c r="W116" s="49">
        <v>0.003169</v>
      </c>
      <c r="X116" s="49">
        <v>0.528578</v>
      </c>
      <c r="Y116" s="49">
        <v>0</v>
      </c>
      <c r="Z116" s="49">
        <v>0</v>
      </c>
      <c r="AA116" s="72">
        <v>116</v>
      </c>
      <c r="AB116" s="72"/>
      <c r="AC116" s="73"/>
      <c r="AD116" s="79" t="s">
        <v>1128</v>
      </c>
      <c r="AE116" s="98" t="s">
        <v>1463</v>
      </c>
      <c r="AF116" s="79" t="str">
        <f>REPLACE(INDEX(GroupVertices[Group],MATCH(Vertices[[#This Row],[Vertex]],GroupVertices[Vertex],0)),1,1,"")</f>
        <v>1</v>
      </c>
      <c r="AG116" s="48">
        <v>3</v>
      </c>
      <c r="AH116" s="49">
        <v>4.615384615384615</v>
      </c>
      <c r="AI116" s="48">
        <v>0</v>
      </c>
      <c r="AJ116" s="49">
        <v>0</v>
      </c>
      <c r="AK116" s="48">
        <v>0</v>
      </c>
      <c r="AL116" s="49">
        <v>0</v>
      </c>
      <c r="AM116" s="48">
        <v>62</v>
      </c>
      <c r="AN116" s="49">
        <v>95.38461538461539</v>
      </c>
      <c r="AO116" s="48">
        <v>65</v>
      </c>
      <c r="AP116" s="118" t="s">
        <v>2661</v>
      </c>
      <c r="AQ116" s="118" t="s">
        <v>2661</v>
      </c>
      <c r="AR116" s="118" t="s">
        <v>2990</v>
      </c>
      <c r="AS116" s="118" t="s">
        <v>2990</v>
      </c>
      <c r="AT116" s="2"/>
      <c r="AU116" s="3"/>
      <c r="AV116" s="3"/>
      <c r="AW116" s="3"/>
      <c r="AX116" s="3"/>
    </row>
    <row r="117" spans="1:50" ht="15">
      <c r="A117" s="65" t="s">
        <v>295</v>
      </c>
      <c r="B117" s="66"/>
      <c r="C117" s="66"/>
      <c r="D117" s="67">
        <v>50</v>
      </c>
      <c r="E117" s="69"/>
      <c r="F117" s="66"/>
      <c r="G117" s="66"/>
      <c r="H117" s="70" t="s">
        <v>295</v>
      </c>
      <c r="I117" s="71"/>
      <c r="J117" s="71" t="s">
        <v>159</v>
      </c>
      <c r="K117" s="70"/>
      <c r="L117" s="74">
        <v>1</v>
      </c>
      <c r="M117" s="75">
        <v>4099.0556640625</v>
      </c>
      <c r="N117" s="75">
        <v>9720.7626953125</v>
      </c>
      <c r="O117" s="76"/>
      <c r="P117" s="77"/>
      <c r="Q117" s="77"/>
      <c r="R117" s="84"/>
      <c r="S117" s="48">
        <v>0</v>
      </c>
      <c r="T117" s="48">
        <v>1</v>
      </c>
      <c r="U117" s="49">
        <v>0</v>
      </c>
      <c r="V117" s="49">
        <v>0.001443</v>
      </c>
      <c r="W117" s="49">
        <v>0.003169</v>
      </c>
      <c r="X117" s="49">
        <v>0.528578</v>
      </c>
      <c r="Y117" s="49">
        <v>0</v>
      </c>
      <c r="Z117" s="49">
        <v>0</v>
      </c>
      <c r="AA117" s="72">
        <v>117</v>
      </c>
      <c r="AB117" s="72"/>
      <c r="AC117" s="73"/>
      <c r="AD117" s="79" t="s">
        <v>1129</v>
      </c>
      <c r="AE117" s="98" t="s">
        <v>1464</v>
      </c>
      <c r="AF117" s="79" t="str">
        <f>REPLACE(INDEX(GroupVertices[Group],MATCH(Vertices[[#This Row],[Vertex]],GroupVertices[Vertex],0)),1,1,"")</f>
        <v>1</v>
      </c>
      <c r="AG117" s="48">
        <v>0</v>
      </c>
      <c r="AH117" s="49">
        <v>0</v>
      </c>
      <c r="AI117" s="48">
        <v>0</v>
      </c>
      <c r="AJ117" s="49">
        <v>0</v>
      </c>
      <c r="AK117" s="48">
        <v>0</v>
      </c>
      <c r="AL117" s="49">
        <v>0</v>
      </c>
      <c r="AM117" s="48">
        <v>19</v>
      </c>
      <c r="AN117" s="49">
        <v>100</v>
      </c>
      <c r="AO117" s="48">
        <v>19</v>
      </c>
      <c r="AP117" s="118" t="s">
        <v>2662</v>
      </c>
      <c r="AQ117" s="118" t="s">
        <v>2868</v>
      </c>
      <c r="AR117" s="118" t="s">
        <v>2991</v>
      </c>
      <c r="AS117" s="118" t="s">
        <v>2991</v>
      </c>
      <c r="AT117" s="2"/>
      <c r="AU117" s="3"/>
      <c r="AV117" s="3"/>
      <c r="AW117" s="3"/>
      <c r="AX117" s="3"/>
    </row>
    <row r="118" spans="1:50" ht="15">
      <c r="A118" s="65" t="s">
        <v>296</v>
      </c>
      <c r="B118" s="66"/>
      <c r="C118" s="66"/>
      <c r="D118" s="67">
        <v>50</v>
      </c>
      <c r="E118" s="69"/>
      <c r="F118" s="66"/>
      <c r="G118" s="66"/>
      <c r="H118" s="70" t="s">
        <v>296</v>
      </c>
      <c r="I118" s="71"/>
      <c r="J118" s="71" t="s">
        <v>159</v>
      </c>
      <c r="K118" s="70"/>
      <c r="L118" s="74">
        <v>1</v>
      </c>
      <c r="M118" s="75">
        <v>2323.655517578125</v>
      </c>
      <c r="N118" s="75">
        <v>3046.6748046875</v>
      </c>
      <c r="O118" s="76"/>
      <c r="P118" s="77"/>
      <c r="Q118" s="77"/>
      <c r="R118" s="84"/>
      <c r="S118" s="48">
        <v>0</v>
      </c>
      <c r="T118" s="48">
        <v>1</v>
      </c>
      <c r="U118" s="49">
        <v>0</v>
      </c>
      <c r="V118" s="49">
        <v>0.001443</v>
      </c>
      <c r="W118" s="49">
        <v>0.003169</v>
      </c>
      <c r="X118" s="49">
        <v>0.528578</v>
      </c>
      <c r="Y118" s="49">
        <v>0</v>
      </c>
      <c r="Z118" s="49">
        <v>0</v>
      </c>
      <c r="AA118" s="72">
        <v>118</v>
      </c>
      <c r="AB118" s="72"/>
      <c r="AC118" s="73"/>
      <c r="AD118" s="79" t="s">
        <v>1130</v>
      </c>
      <c r="AE118" s="98" t="s">
        <v>1465</v>
      </c>
      <c r="AF118" s="79" t="str">
        <f>REPLACE(INDEX(GroupVertices[Group],MATCH(Vertices[[#This Row],[Vertex]],GroupVertices[Vertex],0)),1,1,"")</f>
        <v>1</v>
      </c>
      <c r="AG118" s="48">
        <v>0</v>
      </c>
      <c r="AH118" s="49">
        <v>0</v>
      </c>
      <c r="AI118" s="48">
        <v>1</v>
      </c>
      <c r="AJ118" s="49">
        <v>16.666666666666668</v>
      </c>
      <c r="AK118" s="48">
        <v>0</v>
      </c>
      <c r="AL118" s="49">
        <v>0</v>
      </c>
      <c r="AM118" s="48">
        <v>5</v>
      </c>
      <c r="AN118" s="49">
        <v>83.33333333333333</v>
      </c>
      <c r="AO118" s="48">
        <v>6</v>
      </c>
      <c r="AP118" s="118" t="s">
        <v>2663</v>
      </c>
      <c r="AQ118" s="118" t="s">
        <v>2663</v>
      </c>
      <c r="AR118" s="118" t="s">
        <v>2992</v>
      </c>
      <c r="AS118" s="118" t="s">
        <v>2992</v>
      </c>
      <c r="AT118" s="2"/>
      <c r="AU118" s="3"/>
      <c r="AV118" s="3"/>
      <c r="AW118" s="3"/>
      <c r="AX118" s="3"/>
    </row>
    <row r="119" spans="1:50" ht="15">
      <c r="A119" s="65" t="s">
        <v>297</v>
      </c>
      <c r="B119" s="66"/>
      <c r="C119" s="66"/>
      <c r="D119" s="67">
        <v>50</v>
      </c>
      <c r="E119" s="69"/>
      <c r="F119" s="66"/>
      <c r="G119" s="66"/>
      <c r="H119" s="70" t="s">
        <v>297</v>
      </c>
      <c r="I119" s="71"/>
      <c r="J119" s="71" t="s">
        <v>159</v>
      </c>
      <c r="K119" s="70"/>
      <c r="L119" s="74">
        <v>1</v>
      </c>
      <c r="M119" s="75">
        <v>6842.0400390625</v>
      </c>
      <c r="N119" s="75">
        <v>6596.65087890625</v>
      </c>
      <c r="O119" s="76"/>
      <c r="P119" s="77"/>
      <c r="Q119" s="77"/>
      <c r="R119" s="84"/>
      <c r="S119" s="48">
        <v>0</v>
      </c>
      <c r="T119" s="48">
        <v>1</v>
      </c>
      <c r="U119" s="49">
        <v>0</v>
      </c>
      <c r="V119" s="49">
        <v>0.001443</v>
      </c>
      <c r="W119" s="49">
        <v>0.003169</v>
      </c>
      <c r="X119" s="49">
        <v>0.528578</v>
      </c>
      <c r="Y119" s="49">
        <v>0</v>
      </c>
      <c r="Z119" s="49">
        <v>0</v>
      </c>
      <c r="AA119" s="72">
        <v>119</v>
      </c>
      <c r="AB119" s="72"/>
      <c r="AC119" s="73"/>
      <c r="AD119" s="79" t="s">
        <v>1131</v>
      </c>
      <c r="AE119" s="98" t="s">
        <v>1466</v>
      </c>
      <c r="AF119" s="79" t="str">
        <f>REPLACE(INDEX(GroupVertices[Group],MATCH(Vertices[[#This Row],[Vertex]],GroupVertices[Vertex],0)),1,1,"")</f>
        <v>1</v>
      </c>
      <c r="AG119" s="48">
        <v>2</v>
      </c>
      <c r="AH119" s="49">
        <v>7.407407407407407</v>
      </c>
      <c r="AI119" s="48">
        <v>0</v>
      </c>
      <c r="AJ119" s="49">
        <v>0</v>
      </c>
      <c r="AK119" s="48">
        <v>0</v>
      </c>
      <c r="AL119" s="49">
        <v>0</v>
      </c>
      <c r="AM119" s="48">
        <v>25</v>
      </c>
      <c r="AN119" s="49">
        <v>92.5925925925926</v>
      </c>
      <c r="AO119" s="48">
        <v>27</v>
      </c>
      <c r="AP119" s="118" t="s">
        <v>2664</v>
      </c>
      <c r="AQ119" s="118" t="s">
        <v>2664</v>
      </c>
      <c r="AR119" s="118" t="s">
        <v>2993</v>
      </c>
      <c r="AS119" s="118" t="s">
        <v>2993</v>
      </c>
      <c r="AT119" s="2"/>
      <c r="AU119" s="3"/>
      <c r="AV119" s="3"/>
      <c r="AW119" s="3"/>
      <c r="AX119" s="3"/>
    </row>
    <row r="120" spans="1:50" ht="15">
      <c r="A120" s="65" t="s">
        <v>298</v>
      </c>
      <c r="B120" s="66"/>
      <c r="C120" s="66"/>
      <c r="D120" s="67">
        <v>50</v>
      </c>
      <c r="E120" s="69"/>
      <c r="F120" s="66"/>
      <c r="G120" s="66"/>
      <c r="H120" s="70" t="s">
        <v>298</v>
      </c>
      <c r="I120" s="71"/>
      <c r="J120" s="71" t="s">
        <v>159</v>
      </c>
      <c r="K120" s="70"/>
      <c r="L120" s="74">
        <v>1</v>
      </c>
      <c r="M120" s="75">
        <v>6131.166015625</v>
      </c>
      <c r="N120" s="75">
        <v>8263.0751953125</v>
      </c>
      <c r="O120" s="76"/>
      <c r="P120" s="77"/>
      <c r="Q120" s="77"/>
      <c r="R120" s="84"/>
      <c r="S120" s="48">
        <v>0</v>
      </c>
      <c r="T120" s="48">
        <v>1</v>
      </c>
      <c r="U120" s="49">
        <v>0</v>
      </c>
      <c r="V120" s="49">
        <v>0.001443</v>
      </c>
      <c r="W120" s="49">
        <v>0.003169</v>
      </c>
      <c r="X120" s="49">
        <v>0.528578</v>
      </c>
      <c r="Y120" s="49">
        <v>0</v>
      </c>
      <c r="Z120" s="49">
        <v>0</v>
      </c>
      <c r="AA120" s="72">
        <v>120</v>
      </c>
      <c r="AB120" s="72"/>
      <c r="AC120" s="73"/>
      <c r="AD120" s="79" t="s">
        <v>1132</v>
      </c>
      <c r="AE120" s="98" t="s">
        <v>1467</v>
      </c>
      <c r="AF120" s="79" t="str">
        <f>REPLACE(INDEX(GroupVertices[Group],MATCH(Vertices[[#This Row],[Vertex]],GroupVertices[Vertex],0)),1,1,"")</f>
        <v>1</v>
      </c>
      <c r="AG120" s="48">
        <v>2</v>
      </c>
      <c r="AH120" s="49">
        <v>6.666666666666667</v>
      </c>
      <c r="AI120" s="48">
        <v>1</v>
      </c>
      <c r="AJ120" s="49">
        <v>3.3333333333333335</v>
      </c>
      <c r="AK120" s="48">
        <v>0</v>
      </c>
      <c r="AL120" s="49">
        <v>0</v>
      </c>
      <c r="AM120" s="48">
        <v>27</v>
      </c>
      <c r="AN120" s="49">
        <v>90</v>
      </c>
      <c r="AO120" s="48">
        <v>30</v>
      </c>
      <c r="AP120" s="118" t="s">
        <v>2665</v>
      </c>
      <c r="AQ120" s="118" t="s">
        <v>2665</v>
      </c>
      <c r="AR120" s="118" t="s">
        <v>2994</v>
      </c>
      <c r="AS120" s="118" t="s">
        <v>2994</v>
      </c>
      <c r="AT120" s="2"/>
      <c r="AU120" s="3"/>
      <c r="AV120" s="3"/>
      <c r="AW120" s="3"/>
      <c r="AX120" s="3"/>
    </row>
    <row r="121" spans="1:50" ht="15">
      <c r="A121" s="65" t="s">
        <v>299</v>
      </c>
      <c r="B121" s="66"/>
      <c r="C121" s="66"/>
      <c r="D121" s="67">
        <v>50</v>
      </c>
      <c r="E121" s="69"/>
      <c r="F121" s="66"/>
      <c r="G121" s="66"/>
      <c r="H121" s="70" t="s">
        <v>299</v>
      </c>
      <c r="I121" s="71"/>
      <c r="J121" s="71" t="s">
        <v>159</v>
      </c>
      <c r="K121" s="70"/>
      <c r="L121" s="74">
        <v>1</v>
      </c>
      <c r="M121" s="75">
        <v>2778.42724609375</v>
      </c>
      <c r="N121" s="75">
        <v>3544.013427734375</v>
      </c>
      <c r="O121" s="76"/>
      <c r="P121" s="77"/>
      <c r="Q121" s="77"/>
      <c r="R121" s="84"/>
      <c r="S121" s="48">
        <v>0</v>
      </c>
      <c r="T121" s="48">
        <v>1</v>
      </c>
      <c r="U121" s="49">
        <v>0</v>
      </c>
      <c r="V121" s="49">
        <v>0.001443</v>
      </c>
      <c r="W121" s="49">
        <v>0.003169</v>
      </c>
      <c r="X121" s="49">
        <v>0.528578</v>
      </c>
      <c r="Y121" s="49">
        <v>0</v>
      </c>
      <c r="Z121" s="49">
        <v>0</v>
      </c>
      <c r="AA121" s="72">
        <v>121</v>
      </c>
      <c r="AB121" s="72"/>
      <c r="AC121" s="73"/>
      <c r="AD121" s="79" t="s">
        <v>1133</v>
      </c>
      <c r="AE121" s="98" t="s">
        <v>1468</v>
      </c>
      <c r="AF121" s="79" t="str">
        <f>REPLACE(INDEX(GroupVertices[Group],MATCH(Vertices[[#This Row],[Vertex]],GroupVertices[Vertex],0)),1,1,"")</f>
        <v>1</v>
      </c>
      <c r="AG121" s="48">
        <v>1</v>
      </c>
      <c r="AH121" s="49">
        <v>6.666666666666667</v>
      </c>
      <c r="AI121" s="48">
        <v>0</v>
      </c>
      <c r="AJ121" s="49">
        <v>0</v>
      </c>
      <c r="AK121" s="48">
        <v>0</v>
      </c>
      <c r="AL121" s="49">
        <v>0</v>
      </c>
      <c r="AM121" s="48">
        <v>14</v>
      </c>
      <c r="AN121" s="49">
        <v>93.33333333333333</v>
      </c>
      <c r="AO121" s="48">
        <v>15</v>
      </c>
      <c r="AP121" s="118" t="s">
        <v>2666</v>
      </c>
      <c r="AQ121" s="118" t="s">
        <v>2666</v>
      </c>
      <c r="AR121" s="118" t="s">
        <v>2995</v>
      </c>
      <c r="AS121" s="118" t="s">
        <v>2995</v>
      </c>
      <c r="AT121" s="2"/>
      <c r="AU121" s="3"/>
      <c r="AV121" s="3"/>
      <c r="AW121" s="3"/>
      <c r="AX121" s="3"/>
    </row>
    <row r="122" spans="1:50" ht="15">
      <c r="A122" s="65" t="s">
        <v>300</v>
      </c>
      <c r="B122" s="66"/>
      <c r="C122" s="66"/>
      <c r="D122" s="67">
        <v>50</v>
      </c>
      <c r="E122" s="69"/>
      <c r="F122" s="66"/>
      <c r="G122" s="66"/>
      <c r="H122" s="70" t="s">
        <v>300</v>
      </c>
      <c r="I122" s="71"/>
      <c r="J122" s="71" t="s">
        <v>159</v>
      </c>
      <c r="K122" s="70"/>
      <c r="L122" s="74">
        <v>1</v>
      </c>
      <c r="M122" s="75">
        <v>1431.18603515625</v>
      </c>
      <c r="N122" s="75">
        <v>1911.6998291015625</v>
      </c>
      <c r="O122" s="76"/>
      <c r="P122" s="77"/>
      <c r="Q122" s="77"/>
      <c r="R122" s="84"/>
      <c r="S122" s="48">
        <v>0</v>
      </c>
      <c r="T122" s="48">
        <v>1</v>
      </c>
      <c r="U122" s="49">
        <v>0</v>
      </c>
      <c r="V122" s="49">
        <v>0.001443</v>
      </c>
      <c r="W122" s="49">
        <v>0.003169</v>
      </c>
      <c r="X122" s="49">
        <v>0.528578</v>
      </c>
      <c r="Y122" s="49">
        <v>0</v>
      </c>
      <c r="Z122" s="49">
        <v>0</v>
      </c>
      <c r="AA122" s="72">
        <v>122</v>
      </c>
      <c r="AB122" s="72"/>
      <c r="AC122" s="73"/>
      <c r="AD122" s="79" t="s">
        <v>1134</v>
      </c>
      <c r="AE122" s="98" t="s">
        <v>1469</v>
      </c>
      <c r="AF122" s="79" t="str">
        <f>REPLACE(INDEX(GroupVertices[Group],MATCH(Vertices[[#This Row],[Vertex]],GroupVertices[Vertex],0)),1,1,"")</f>
        <v>1</v>
      </c>
      <c r="AG122" s="48">
        <v>1</v>
      </c>
      <c r="AH122" s="49">
        <v>50</v>
      </c>
      <c r="AI122" s="48">
        <v>0</v>
      </c>
      <c r="AJ122" s="49">
        <v>0</v>
      </c>
      <c r="AK122" s="48">
        <v>0</v>
      </c>
      <c r="AL122" s="49">
        <v>0</v>
      </c>
      <c r="AM122" s="48">
        <v>1</v>
      </c>
      <c r="AN122" s="49">
        <v>50</v>
      </c>
      <c r="AO122" s="48">
        <v>2</v>
      </c>
      <c r="AP122" s="118" t="s">
        <v>2551</v>
      </c>
      <c r="AQ122" s="118" t="s">
        <v>2551</v>
      </c>
      <c r="AR122" s="118" t="s">
        <v>2551</v>
      </c>
      <c r="AS122" s="118" t="s">
        <v>2551</v>
      </c>
      <c r="AT122" s="2"/>
      <c r="AU122" s="3"/>
      <c r="AV122" s="3"/>
      <c r="AW122" s="3"/>
      <c r="AX122" s="3"/>
    </row>
    <row r="123" spans="1:50" ht="15">
      <c r="A123" s="65" t="s">
        <v>301</v>
      </c>
      <c r="B123" s="66"/>
      <c r="C123" s="66"/>
      <c r="D123" s="67">
        <v>50</v>
      </c>
      <c r="E123" s="69"/>
      <c r="F123" s="66"/>
      <c r="G123" s="66"/>
      <c r="H123" s="70" t="s">
        <v>301</v>
      </c>
      <c r="I123" s="71"/>
      <c r="J123" s="71" t="s">
        <v>159</v>
      </c>
      <c r="K123" s="70"/>
      <c r="L123" s="74">
        <v>1</v>
      </c>
      <c r="M123" s="75">
        <v>2074.39892578125</v>
      </c>
      <c r="N123" s="75">
        <v>1370.055419921875</v>
      </c>
      <c r="O123" s="76"/>
      <c r="P123" s="77"/>
      <c r="Q123" s="77"/>
      <c r="R123" s="84"/>
      <c r="S123" s="48">
        <v>0</v>
      </c>
      <c r="T123" s="48">
        <v>1</v>
      </c>
      <c r="U123" s="49">
        <v>0</v>
      </c>
      <c r="V123" s="49">
        <v>0.001443</v>
      </c>
      <c r="W123" s="49">
        <v>0.003169</v>
      </c>
      <c r="X123" s="49">
        <v>0.528578</v>
      </c>
      <c r="Y123" s="49">
        <v>0</v>
      </c>
      <c r="Z123" s="49">
        <v>0</v>
      </c>
      <c r="AA123" s="72">
        <v>123</v>
      </c>
      <c r="AB123" s="72"/>
      <c r="AC123" s="73"/>
      <c r="AD123" s="79" t="s">
        <v>1135</v>
      </c>
      <c r="AE123" s="98" t="s">
        <v>1470</v>
      </c>
      <c r="AF123" s="79" t="str">
        <f>REPLACE(INDEX(GroupVertices[Group],MATCH(Vertices[[#This Row],[Vertex]],GroupVertices[Vertex],0)),1,1,"")</f>
        <v>1</v>
      </c>
      <c r="AG123" s="48">
        <v>3</v>
      </c>
      <c r="AH123" s="49">
        <v>3.3707865168539324</v>
      </c>
      <c r="AI123" s="48">
        <v>9</v>
      </c>
      <c r="AJ123" s="49">
        <v>10.112359550561798</v>
      </c>
      <c r="AK123" s="48">
        <v>0</v>
      </c>
      <c r="AL123" s="49">
        <v>0</v>
      </c>
      <c r="AM123" s="48">
        <v>77</v>
      </c>
      <c r="AN123" s="49">
        <v>86.51685393258427</v>
      </c>
      <c r="AO123" s="48">
        <v>89</v>
      </c>
      <c r="AP123" s="118" t="s">
        <v>2667</v>
      </c>
      <c r="AQ123" s="118" t="s">
        <v>2667</v>
      </c>
      <c r="AR123" s="118" t="s">
        <v>2996</v>
      </c>
      <c r="AS123" s="118" t="s">
        <v>2996</v>
      </c>
      <c r="AT123" s="2"/>
      <c r="AU123" s="3"/>
      <c r="AV123" s="3"/>
      <c r="AW123" s="3"/>
      <c r="AX123" s="3"/>
    </row>
    <row r="124" spans="1:50" ht="15">
      <c r="A124" s="65" t="s">
        <v>302</v>
      </c>
      <c r="B124" s="66"/>
      <c r="C124" s="66"/>
      <c r="D124" s="67">
        <v>50</v>
      </c>
      <c r="E124" s="69"/>
      <c r="F124" s="66"/>
      <c r="G124" s="66"/>
      <c r="H124" s="70" t="s">
        <v>302</v>
      </c>
      <c r="I124" s="71"/>
      <c r="J124" s="71" t="s">
        <v>159</v>
      </c>
      <c r="K124" s="70"/>
      <c r="L124" s="74">
        <v>1</v>
      </c>
      <c r="M124" s="75">
        <v>7299.56298828125</v>
      </c>
      <c r="N124" s="75">
        <v>3747.539794921875</v>
      </c>
      <c r="O124" s="76"/>
      <c r="P124" s="77"/>
      <c r="Q124" s="77"/>
      <c r="R124" s="84"/>
      <c r="S124" s="48">
        <v>0</v>
      </c>
      <c r="T124" s="48">
        <v>1</v>
      </c>
      <c r="U124" s="49">
        <v>0</v>
      </c>
      <c r="V124" s="49">
        <v>0.001443</v>
      </c>
      <c r="W124" s="49">
        <v>0.003169</v>
      </c>
      <c r="X124" s="49">
        <v>0.528578</v>
      </c>
      <c r="Y124" s="49">
        <v>0</v>
      </c>
      <c r="Z124" s="49">
        <v>0</v>
      </c>
      <c r="AA124" s="72">
        <v>124</v>
      </c>
      <c r="AB124" s="72"/>
      <c r="AC124" s="73"/>
      <c r="AD124" s="79" t="s">
        <v>1136</v>
      </c>
      <c r="AE124" s="98" t="s">
        <v>1471</v>
      </c>
      <c r="AF124" s="79" t="str">
        <f>REPLACE(INDEX(GroupVertices[Group],MATCH(Vertices[[#This Row],[Vertex]],GroupVertices[Vertex],0)),1,1,"")</f>
        <v>1</v>
      </c>
      <c r="AG124" s="48">
        <v>0</v>
      </c>
      <c r="AH124" s="49">
        <v>0</v>
      </c>
      <c r="AI124" s="48">
        <v>0</v>
      </c>
      <c r="AJ124" s="49">
        <v>0</v>
      </c>
      <c r="AK124" s="48">
        <v>0</v>
      </c>
      <c r="AL124" s="49">
        <v>0</v>
      </c>
      <c r="AM124" s="48">
        <v>9</v>
      </c>
      <c r="AN124" s="49">
        <v>100</v>
      </c>
      <c r="AO124" s="48">
        <v>9</v>
      </c>
      <c r="AP124" s="118" t="s">
        <v>2024</v>
      </c>
      <c r="AQ124" s="118" t="s">
        <v>2024</v>
      </c>
      <c r="AR124" s="118" t="s">
        <v>2551</v>
      </c>
      <c r="AS124" s="118" t="s">
        <v>2551</v>
      </c>
      <c r="AT124" s="2"/>
      <c r="AU124" s="3"/>
      <c r="AV124" s="3"/>
      <c r="AW124" s="3"/>
      <c r="AX124" s="3"/>
    </row>
    <row r="125" spans="1:50" ht="15">
      <c r="A125" s="65" t="s">
        <v>303</v>
      </c>
      <c r="B125" s="66"/>
      <c r="C125" s="66"/>
      <c r="D125" s="67">
        <v>50</v>
      </c>
      <c r="E125" s="69"/>
      <c r="F125" s="66"/>
      <c r="G125" s="66"/>
      <c r="H125" s="70" t="s">
        <v>303</v>
      </c>
      <c r="I125" s="71"/>
      <c r="J125" s="71" t="s">
        <v>159</v>
      </c>
      <c r="K125" s="70"/>
      <c r="L125" s="74">
        <v>1</v>
      </c>
      <c r="M125" s="75">
        <v>6588.94580078125</v>
      </c>
      <c r="N125" s="75">
        <v>2311.71875</v>
      </c>
      <c r="O125" s="76"/>
      <c r="P125" s="77"/>
      <c r="Q125" s="77"/>
      <c r="R125" s="84"/>
      <c r="S125" s="48">
        <v>0</v>
      </c>
      <c r="T125" s="48">
        <v>1</v>
      </c>
      <c r="U125" s="49">
        <v>0</v>
      </c>
      <c r="V125" s="49">
        <v>0.001443</v>
      </c>
      <c r="W125" s="49">
        <v>0.003169</v>
      </c>
      <c r="X125" s="49">
        <v>0.528578</v>
      </c>
      <c r="Y125" s="49">
        <v>0</v>
      </c>
      <c r="Z125" s="49">
        <v>0</v>
      </c>
      <c r="AA125" s="72">
        <v>125</v>
      </c>
      <c r="AB125" s="72"/>
      <c r="AC125" s="73"/>
      <c r="AD125" s="79" t="s">
        <v>1137</v>
      </c>
      <c r="AE125" s="98" t="s">
        <v>1472</v>
      </c>
      <c r="AF125" s="79" t="str">
        <f>REPLACE(INDEX(GroupVertices[Group],MATCH(Vertices[[#This Row],[Vertex]],GroupVertices[Vertex],0)),1,1,"")</f>
        <v>1</v>
      </c>
      <c r="AG125" s="48">
        <v>0</v>
      </c>
      <c r="AH125" s="49">
        <v>0</v>
      </c>
      <c r="AI125" s="48">
        <v>1</v>
      </c>
      <c r="AJ125" s="49">
        <v>5.555555555555555</v>
      </c>
      <c r="AK125" s="48">
        <v>0</v>
      </c>
      <c r="AL125" s="49">
        <v>0</v>
      </c>
      <c r="AM125" s="48">
        <v>17</v>
      </c>
      <c r="AN125" s="49">
        <v>94.44444444444444</v>
      </c>
      <c r="AO125" s="48">
        <v>18</v>
      </c>
      <c r="AP125" s="118" t="s">
        <v>2668</v>
      </c>
      <c r="AQ125" s="118" t="s">
        <v>2668</v>
      </c>
      <c r="AR125" s="118" t="s">
        <v>2997</v>
      </c>
      <c r="AS125" s="118" t="s">
        <v>2997</v>
      </c>
      <c r="AT125" s="2"/>
      <c r="AU125" s="3"/>
      <c r="AV125" s="3"/>
      <c r="AW125" s="3"/>
      <c r="AX125" s="3"/>
    </row>
    <row r="126" spans="1:50" ht="15">
      <c r="A126" s="65" t="s">
        <v>304</v>
      </c>
      <c r="B126" s="66"/>
      <c r="C126" s="66"/>
      <c r="D126" s="67">
        <v>50</v>
      </c>
      <c r="E126" s="69"/>
      <c r="F126" s="66"/>
      <c r="G126" s="66"/>
      <c r="H126" s="70" t="s">
        <v>304</v>
      </c>
      <c r="I126" s="71"/>
      <c r="J126" s="71" t="s">
        <v>159</v>
      </c>
      <c r="K126" s="70"/>
      <c r="L126" s="74">
        <v>1</v>
      </c>
      <c r="M126" s="75">
        <v>3936.36962890625</v>
      </c>
      <c r="N126" s="75">
        <v>5955.40087890625</v>
      </c>
      <c r="O126" s="76"/>
      <c r="P126" s="77"/>
      <c r="Q126" s="77"/>
      <c r="R126" s="84"/>
      <c r="S126" s="48">
        <v>0</v>
      </c>
      <c r="T126" s="48">
        <v>1</v>
      </c>
      <c r="U126" s="49">
        <v>0</v>
      </c>
      <c r="V126" s="49">
        <v>0.001443</v>
      </c>
      <c r="W126" s="49">
        <v>0.003169</v>
      </c>
      <c r="X126" s="49">
        <v>0.528578</v>
      </c>
      <c r="Y126" s="49">
        <v>0</v>
      </c>
      <c r="Z126" s="49">
        <v>0</v>
      </c>
      <c r="AA126" s="72">
        <v>126</v>
      </c>
      <c r="AB126" s="72"/>
      <c r="AC126" s="73"/>
      <c r="AD126" s="79" t="s">
        <v>1138</v>
      </c>
      <c r="AE126" s="98" t="s">
        <v>1473</v>
      </c>
      <c r="AF126" s="79" t="str">
        <f>REPLACE(INDEX(GroupVertices[Group],MATCH(Vertices[[#This Row],[Vertex]],GroupVertices[Vertex],0)),1,1,"")</f>
        <v>1</v>
      </c>
      <c r="AG126" s="48">
        <v>0</v>
      </c>
      <c r="AH126" s="49">
        <v>0</v>
      </c>
      <c r="AI126" s="48">
        <v>1</v>
      </c>
      <c r="AJ126" s="49">
        <v>50</v>
      </c>
      <c r="AK126" s="48">
        <v>0</v>
      </c>
      <c r="AL126" s="49">
        <v>0</v>
      </c>
      <c r="AM126" s="48">
        <v>1</v>
      </c>
      <c r="AN126" s="49">
        <v>50</v>
      </c>
      <c r="AO126" s="48">
        <v>2</v>
      </c>
      <c r="AP126" s="118" t="s">
        <v>2669</v>
      </c>
      <c r="AQ126" s="118" t="s">
        <v>2669</v>
      </c>
      <c r="AR126" s="118" t="s">
        <v>2551</v>
      </c>
      <c r="AS126" s="118" t="s">
        <v>2551</v>
      </c>
      <c r="AT126" s="2"/>
      <c r="AU126" s="3"/>
      <c r="AV126" s="3"/>
      <c r="AW126" s="3"/>
      <c r="AX126" s="3"/>
    </row>
    <row r="127" spans="1:50" ht="15">
      <c r="A127" s="65" t="s">
        <v>305</v>
      </c>
      <c r="B127" s="66"/>
      <c r="C127" s="66"/>
      <c r="D127" s="67">
        <v>50</v>
      </c>
      <c r="E127" s="69"/>
      <c r="F127" s="66"/>
      <c r="G127" s="66"/>
      <c r="H127" s="70" t="s">
        <v>305</v>
      </c>
      <c r="I127" s="71"/>
      <c r="J127" s="71" t="s">
        <v>159</v>
      </c>
      <c r="K127" s="70"/>
      <c r="L127" s="74">
        <v>1</v>
      </c>
      <c r="M127" s="75">
        <v>1560.3262939453125</v>
      </c>
      <c r="N127" s="75">
        <v>2552.35302734375</v>
      </c>
      <c r="O127" s="76"/>
      <c r="P127" s="77"/>
      <c r="Q127" s="77"/>
      <c r="R127" s="84"/>
      <c r="S127" s="48">
        <v>0</v>
      </c>
      <c r="T127" s="48">
        <v>1</v>
      </c>
      <c r="U127" s="49">
        <v>0</v>
      </c>
      <c r="V127" s="49">
        <v>0.001443</v>
      </c>
      <c r="W127" s="49">
        <v>0.003169</v>
      </c>
      <c r="X127" s="49">
        <v>0.528578</v>
      </c>
      <c r="Y127" s="49">
        <v>0</v>
      </c>
      <c r="Z127" s="49">
        <v>0</v>
      </c>
      <c r="AA127" s="72">
        <v>127</v>
      </c>
      <c r="AB127" s="72"/>
      <c r="AC127" s="73"/>
      <c r="AD127" s="79" t="s">
        <v>1139</v>
      </c>
      <c r="AE127" s="98" t="s">
        <v>1474</v>
      </c>
      <c r="AF127" s="79" t="str">
        <f>REPLACE(INDEX(GroupVertices[Group],MATCH(Vertices[[#This Row],[Vertex]],GroupVertices[Vertex],0)),1,1,"")</f>
        <v>1</v>
      </c>
      <c r="AG127" s="48">
        <v>0</v>
      </c>
      <c r="AH127" s="49">
        <v>0</v>
      </c>
      <c r="AI127" s="48">
        <v>0</v>
      </c>
      <c r="AJ127" s="49">
        <v>0</v>
      </c>
      <c r="AK127" s="48">
        <v>0</v>
      </c>
      <c r="AL127" s="49">
        <v>0</v>
      </c>
      <c r="AM127" s="48">
        <v>6</v>
      </c>
      <c r="AN127" s="49">
        <v>100</v>
      </c>
      <c r="AO127" s="48">
        <v>6</v>
      </c>
      <c r="AP127" s="118" t="s">
        <v>2670</v>
      </c>
      <c r="AQ127" s="118" t="s">
        <v>2670</v>
      </c>
      <c r="AR127" s="118" t="s">
        <v>2525</v>
      </c>
      <c r="AS127" s="118" t="s">
        <v>2525</v>
      </c>
      <c r="AT127" s="2"/>
      <c r="AU127" s="3"/>
      <c r="AV127" s="3"/>
      <c r="AW127" s="3"/>
      <c r="AX127" s="3"/>
    </row>
    <row r="128" spans="1:50" ht="15">
      <c r="A128" s="65" t="s">
        <v>306</v>
      </c>
      <c r="B128" s="66"/>
      <c r="C128" s="66"/>
      <c r="D128" s="67">
        <v>50</v>
      </c>
      <c r="E128" s="69"/>
      <c r="F128" s="66"/>
      <c r="G128" s="66"/>
      <c r="H128" s="70" t="s">
        <v>306</v>
      </c>
      <c r="I128" s="71"/>
      <c r="J128" s="71" t="s">
        <v>159</v>
      </c>
      <c r="K128" s="70"/>
      <c r="L128" s="74">
        <v>1</v>
      </c>
      <c r="M128" s="75">
        <v>4367.7080078125</v>
      </c>
      <c r="N128" s="75">
        <v>3244.542236328125</v>
      </c>
      <c r="O128" s="76"/>
      <c r="P128" s="77"/>
      <c r="Q128" s="77"/>
      <c r="R128" s="84"/>
      <c r="S128" s="48">
        <v>0</v>
      </c>
      <c r="T128" s="48">
        <v>1</v>
      </c>
      <c r="U128" s="49">
        <v>0</v>
      </c>
      <c r="V128" s="49">
        <v>0.001443</v>
      </c>
      <c r="W128" s="49">
        <v>0.003169</v>
      </c>
      <c r="X128" s="49">
        <v>0.528578</v>
      </c>
      <c r="Y128" s="49">
        <v>0</v>
      </c>
      <c r="Z128" s="49">
        <v>0</v>
      </c>
      <c r="AA128" s="72">
        <v>128</v>
      </c>
      <c r="AB128" s="72"/>
      <c r="AC128" s="73"/>
      <c r="AD128" s="79" t="s">
        <v>1140</v>
      </c>
      <c r="AE128" s="98" t="s">
        <v>1475</v>
      </c>
      <c r="AF128" s="79" t="str">
        <f>REPLACE(INDEX(GroupVertices[Group],MATCH(Vertices[[#This Row],[Vertex]],GroupVertices[Vertex],0)),1,1,"")</f>
        <v>1</v>
      </c>
      <c r="AG128" s="48">
        <v>0</v>
      </c>
      <c r="AH128" s="49">
        <v>0</v>
      </c>
      <c r="AI128" s="48">
        <v>0</v>
      </c>
      <c r="AJ128" s="49">
        <v>0</v>
      </c>
      <c r="AK128" s="48">
        <v>0</v>
      </c>
      <c r="AL128" s="49">
        <v>0</v>
      </c>
      <c r="AM128" s="48">
        <v>4</v>
      </c>
      <c r="AN128" s="49">
        <v>100</v>
      </c>
      <c r="AO128" s="48">
        <v>4</v>
      </c>
      <c r="AP128" s="118" t="s">
        <v>2671</v>
      </c>
      <c r="AQ128" s="118" t="s">
        <v>2671</v>
      </c>
      <c r="AR128" s="118" t="s">
        <v>2998</v>
      </c>
      <c r="AS128" s="118" t="s">
        <v>2998</v>
      </c>
      <c r="AT128" s="2"/>
      <c r="AU128" s="3"/>
      <c r="AV128" s="3"/>
      <c r="AW128" s="3"/>
      <c r="AX128" s="3"/>
    </row>
    <row r="129" spans="1:50" ht="15">
      <c r="A129" s="65" t="s">
        <v>307</v>
      </c>
      <c r="B129" s="66"/>
      <c r="C129" s="66"/>
      <c r="D129" s="67">
        <v>50</v>
      </c>
      <c r="E129" s="69"/>
      <c r="F129" s="66"/>
      <c r="G129" s="66"/>
      <c r="H129" s="70" t="s">
        <v>307</v>
      </c>
      <c r="I129" s="71"/>
      <c r="J129" s="71" t="s">
        <v>159</v>
      </c>
      <c r="K129" s="70"/>
      <c r="L129" s="74">
        <v>1</v>
      </c>
      <c r="M129" s="75">
        <v>3210.681884765625</v>
      </c>
      <c r="N129" s="75">
        <v>8427.8759765625</v>
      </c>
      <c r="O129" s="76"/>
      <c r="P129" s="77"/>
      <c r="Q129" s="77"/>
      <c r="R129" s="84"/>
      <c r="S129" s="48">
        <v>0</v>
      </c>
      <c r="T129" s="48">
        <v>1</v>
      </c>
      <c r="U129" s="49">
        <v>0</v>
      </c>
      <c r="V129" s="49">
        <v>0.001443</v>
      </c>
      <c r="W129" s="49">
        <v>0.003169</v>
      </c>
      <c r="X129" s="49">
        <v>0.528578</v>
      </c>
      <c r="Y129" s="49">
        <v>0</v>
      </c>
      <c r="Z129" s="49">
        <v>0</v>
      </c>
      <c r="AA129" s="72">
        <v>129</v>
      </c>
      <c r="AB129" s="72"/>
      <c r="AC129" s="73"/>
      <c r="AD129" s="79" t="s">
        <v>1141</v>
      </c>
      <c r="AE129" s="98" t="s">
        <v>1476</v>
      </c>
      <c r="AF129" s="79" t="str">
        <f>REPLACE(INDEX(GroupVertices[Group],MATCH(Vertices[[#This Row],[Vertex]],GroupVertices[Vertex],0)),1,1,"")</f>
        <v>1</v>
      </c>
      <c r="AG129" s="48">
        <v>1</v>
      </c>
      <c r="AH129" s="49">
        <v>1.2345679012345678</v>
      </c>
      <c r="AI129" s="48">
        <v>5</v>
      </c>
      <c r="AJ129" s="49">
        <v>6.172839506172839</v>
      </c>
      <c r="AK129" s="48">
        <v>0</v>
      </c>
      <c r="AL129" s="49">
        <v>0</v>
      </c>
      <c r="AM129" s="48">
        <v>75</v>
      </c>
      <c r="AN129" s="49">
        <v>92.5925925925926</v>
      </c>
      <c r="AO129" s="48">
        <v>81</v>
      </c>
      <c r="AP129" s="118" t="s">
        <v>2672</v>
      </c>
      <c r="AQ129" s="118" t="s">
        <v>2672</v>
      </c>
      <c r="AR129" s="118" t="s">
        <v>2999</v>
      </c>
      <c r="AS129" s="118" t="s">
        <v>2999</v>
      </c>
      <c r="AT129" s="2"/>
      <c r="AU129" s="3"/>
      <c r="AV129" s="3"/>
      <c r="AW129" s="3"/>
      <c r="AX129" s="3"/>
    </row>
    <row r="130" spans="1:50" ht="15">
      <c r="A130" s="65" t="s">
        <v>308</v>
      </c>
      <c r="B130" s="66"/>
      <c r="C130" s="66"/>
      <c r="D130" s="67">
        <v>50</v>
      </c>
      <c r="E130" s="69"/>
      <c r="F130" s="66"/>
      <c r="G130" s="66"/>
      <c r="H130" s="70" t="s">
        <v>308</v>
      </c>
      <c r="I130" s="71"/>
      <c r="J130" s="71" t="s">
        <v>159</v>
      </c>
      <c r="K130" s="70"/>
      <c r="L130" s="74">
        <v>1</v>
      </c>
      <c r="M130" s="75">
        <v>6462.263671875</v>
      </c>
      <c r="N130" s="75">
        <v>1540.053955078125</v>
      </c>
      <c r="O130" s="76"/>
      <c r="P130" s="77"/>
      <c r="Q130" s="77"/>
      <c r="R130" s="84"/>
      <c r="S130" s="48">
        <v>0</v>
      </c>
      <c r="T130" s="48">
        <v>1</v>
      </c>
      <c r="U130" s="49">
        <v>0</v>
      </c>
      <c r="V130" s="49">
        <v>0.001443</v>
      </c>
      <c r="W130" s="49">
        <v>0.003169</v>
      </c>
      <c r="X130" s="49">
        <v>0.528578</v>
      </c>
      <c r="Y130" s="49">
        <v>0</v>
      </c>
      <c r="Z130" s="49">
        <v>0</v>
      </c>
      <c r="AA130" s="72">
        <v>130</v>
      </c>
      <c r="AB130" s="72"/>
      <c r="AC130" s="73"/>
      <c r="AD130" s="79" t="s">
        <v>1142</v>
      </c>
      <c r="AE130" s="98" t="s">
        <v>1477</v>
      </c>
      <c r="AF130" s="79" t="str">
        <f>REPLACE(INDEX(GroupVertices[Group],MATCH(Vertices[[#This Row],[Vertex]],GroupVertices[Vertex],0)),1,1,"")</f>
        <v>1</v>
      </c>
      <c r="AG130" s="48">
        <v>6</v>
      </c>
      <c r="AH130" s="49">
        <v>4.081632653061225</v>
      </c>
      <c r="AI130" s="48">
        <v>1</v>
      </c>
      <c r="AJ130" s="49">
        <v>0.6802721088435374</v>
      </c>
      <c r="AK130" s="48">
        <v>0</v>
      </c>
      <c r="AL130" s="49">
        <v>0</v>
      </c>
      <c r="AM130" s="48">
        <v>140</v>
      </c>
      <c r="AN130" s="49">
        <v>95.23809523809524</v>
      </c>
      <c r="AO130" s="48">
        <v>147</v>
      </c>
      <c r="AP130" s="118" t="s">
        <v>2673</v>
      </c>
      <c r="AQ130" s="118" t="s">
        <v>2869</v>
      </c>
      <c r="AR130" s="118" t="s">
        <v>3000</v>
      </c>
      <c r="AS130" s="118" t="s">
        <v>3000</v>
      </c>
      <c r="AT130" s="2"/>
      <c r="AU130" s="3"/>
      <c r="AV130" s="3"/>
      <c r="AW130" s="3"/>
      <c r="AX130" s="3"/>
    </row>
    <row r="131" spans="1:50" ht="15">
      <c r="A131" s="65" t="s">
        <v>309</v>
      </c>
      <c r="B131" s="66"/>
      <c r="C131" s="66"/>
      <c r="D131" s="67">
        <v>50</v>
      </c>
      <c r="E131" s="69"/>
      <c r="F131" s="66"/>
      <c r="G131" s="66"/>
      <c r="H131" s="70" t="s">
        <v>309</v>
      </c>
      <c r="I131" s="71"/>
      <c r="J131" s="71" t="s">
        <v>159</v>
      </c>
      <c r="K131" s="70"/>
      <c r="L131" s="74">
        <v>1</v>
      </c>
      <c r="M131" s="75">
        <v>8057.96728515625</v>
      </c>
      <c r="N131" s="75">
        <v>5974.48828125</v>
      </c>
      <c r="O131" s="76"/>
      <c r="P131" s="77"/>
      <c r="Q131" s="77"/>
      <c r="R131" s="84"/>
      <c r="S131" s="48">
        <v>0</v>
      </c>
      <c r="T131" s="48">
        <v>1</v>
      </c>
      <c r="U131" s="49">
        <v>0</v>
      </c>
      <c r="V131" s="49">
        <v>0.001443</v>
      </c>
      <c r="W131" s="49">
        <v>0.003169</v>
      </c>
      <c r="X131" s="49">
        <v>0.528578</v>
      </c>
      <c r="Y131" s="49">
        <v>0</v>
      </c>
      <c r="Z131" s="49">
        <v>0</v>
      </c>
      <c r="AA131" s="72">
        <v>131</v>
      </c>
      <c r="AB131" s="72"/>
      <c r="AC131" s="73"/>
      <c r="AD131" s="79" t="s">
        <v>1143</v>
      </c>
      <c r="AE131" s="98" t="s">
        <v>1478</v>
      </c>
      <c r="AF131" s="79" t="str">
        <f>REPLACE(INDEX(GroupVertices[Group],MATCH(Vertices[[#This Row],[Vertex]],GroupVertices[Vertex],0)),1,1,"")</f>
        <v>1</v>
      </c>
      <c r="AG131" s="48">
        <v>1</v>
      </c>
      <c r="AH131" s="49">
        <v>10</v>
      </c>
      <c r="AI131" s="48">
        <v>0</v>
      </c>
      <c r="AJ131" s="49">
        <v>0</v>
      </c>
      <c r="AK131" s="48">
        <v>0</v>
      </c>
      <c r="AL131" s="49">
        <v>0</v>
      </c>
      <c r="AM131" s="48">
        <v>9</v>
      </c>
      <c r="AN131" s="49">
        <v>90</v>
      </c>
      <c r="AO131" s="48">
        <v>10</v>
      </c>
      <c r="AP131" s="118" t="s">
        <v>1753</v>
      </c>
      <c r="AQ131" s="118" t="s">
        <v>1753</v>
      </c>
      <c r="AR131" s="118" t="s">
        <v>2551</v>
      </c>
      <c r="AS131" s="118" t="s">
        <v>2551</v>
      </c>
      <c r="AT131" s="2"/>
      <c r="AU131" s="3"/>
      <c r="AV131" s="3"/>
      <c r="AW131" s="3"/>
      <c r="AX131" s="3"/>
    </row>
    <row r="132" spans="1:50" ht="15">
      <c r="A132" s="65" t="s">
        <v>310</v>
      </c>
      <c r="B132" s="66"/>
      <c r="C132" s="66"/>
      <c r="D132" s="67">
        <v>50</v>
      </c>
      <c r="E132" s="69"/>
      <c r="F132" s="66"/>
      <c r="G132" s="66"/>
      <c r="H132" s="70" t="s">
        <v>310</v>
      </c>
      <c r="I132" s="71"/>
      <c r="J132" s="71" t="s">
        <v>159</v>
      </c>
      <c r="K132" s="70"/>
      <c r="L132" s="74">
        <v>1</v>
      </c>
      <c r="M132" s="75">
        <v>490.7480163574219</v>
      </c>
      <c r="N132" s="75">
        <v>6514.267578125</v>
      </c>
      <c r="O132" s="76"/>
      <c r="P132" s="77"/>
      <c r="Q132" s="77"/>
      <c r="R132" s="84"/>
      <c r="S132" s="48">
        <v>0</v>
      </c>
      <c r="T132" s="48">
        <v>1</v>
      </c>
      <c r="U132" s="49">
        <v>0</v>
      </c>
      <c r="V132" s="49">
        <v>0.001443</v>
      </c>
      <c r="W132" s="49">
        <v>0.003169</v>
      </c>
      <c r="X132" s="49">
        <v>0.528578</v>
      </c>
      <c r="Y132" s="49">
        <v>0</v>
      </c>
      <c r="Z132" s="49">
        <v>0</v>
      </c>
      <c r="AA132" s="72">
        <v>132</v>
      </c>
      <c r="AB132" s="72"/>
      <c r="AC132" s="73"/>
      <c r="AD132" s="79" t="s">
        <v>1144</v>
      </c>
      <c r="AE132" s="98" t="s">
        <v>1479</v>
      </c>
      <c r="AF132" s="79" t="str">
        <f>REPLACE(INDEX(GroupVertices[Group],MATCH(Vertices[[#This Row],[Vertex]],GroupVertices[Vertex],0)),1,1,"")</f>
        <v>1</v>
      </c>
      <c r="AG132" s="48">
        <v>1</v>
      </c>
      <c r="AH132" s="49">
        <v>12.5</v>
      </c>
      <c r="AI132" s="48">
        <v>0</v>
      </c>
      <c r="AJ132" s="49">
        <v>0</v>
      </c>
      <c r="AK132" s="48">
        <v>0</v>
      </c>
      <c r="AL132" s="49">
        <v>0</v>
      </c>
      <c r="AM132" s="48">
        <v>7</v>
      </c>
      <c r="AN132" s="49">
        <v>87.5</v>
      </c>
      <c r="AO132" s="48">
        <v>8</v>
      </c>
      <c r="AP132" s="118" t="s">
        <v>2674</v>
      </c>
      <c r="AQ132" s="118" t="s">
        <v>2674</v>
      </c>
      <c r="AR132" s="118" t="s">
        <v>3001</v>
      </c>
      <c r="AS132" s="118" t="s">
        <v>3001</v>
      </c>
      <c r="AT132" s="2"/>
      <c r="AU132" s="3"/>
      <c r="AV132" s="3"/>
      <c r="AW132" s="3"/>
      <c r="AX132" s="3"/>
    </row>
    <row r="133" spans="1:50" ht="15">
      <c r="A133" s="65" t="s">
        <v>311</v>
      </c>
      <c r="B133" s="66"/>
      <c r="C133" s="66"/>
      <c r="D133" s="67">
        <v>50</v>
      </c>
      <c r="E133" s="69"/>
      <c r="F133" s="66"/>
      <c r="G133" s="66"/>
      <c r="H133" s="70" t="s">
        <v>311</v>
      </c>
      <c r="I133" s="71"/>
      <c r="J133" s="71" t="s">
        <v>159</v>
      </c>
      <c r="K133" s="70"/>
      <c r="L133" s="74">
        <v>1</v>
      </c>
      <c r="M133" s="75">
        <v>7051.5380859375</v>
      </c>
      <c r="N133" s="75">
        <v>7537.5361328125</v>
      </c>
      <c r="O133" s="76"/>
      <c r="P133" s="77"/>
      <c r="Q133" s="77"/>
      <c r="R133" s="84"/>
      <c r="S133" s="48">
        <v>0</v>
      </c>
      <c r="T133" s="48">
        <v>1</v>
      </c>
      <c r="U133" s="49">
        <v>0</v>
      </c>
      <c r="V133" s="49">
        <v>0.001443</v>
      </c>
      <c r="W133" s="49">
        <v>0.003169</v>
      </c>
      <c r="X133" s="49">
        <v>0.528578</v>
      </c>
      <c r="Y133" s="49">
        <v>0</v>
      </c>
      <c r="Z133" s="49">
        <v>0</v>
      </c>
      <c r="AA133" s="72">
        <v>133</v>
      </c>
      <c r="AB133" s="72"/>
      <c r="AC133" s="73"/>
      <c r="AD133" s="79" t="s">
        <v>1145</v>
      </c>
      <c r="AE133" s="98" t="s">
        <v>1480</v>
      </c>
      <c r="AF133" s="79" t="str">
        <f>REPLACE(INDEX(GroupVertices[Group],MATCH(Vertices[[#This Row],[Vertex]],GroupVertices[Vertex],0)),1,1,"")</f>
        <v>1</v>
      </c>
      <c r="AG133" s="48">
        <v>1</v>
      </c>
      <c r="AH133" s="49">
        <v>50</v>
      </c>
      <c r="AI133" s="48">
        <v>0</v>
      </c>
      <c r="AJ133" s="49">
        <v>0</v>
      </c>
      <c r="AK133" s="48">
        <v>0</v>
      </c>
      <c r="AL133" s="49">
        <v>0</v>
      </c>
      <c r="AM133" s="48">
        <v>1</v>
      </c>
      <c r="AN133" s="49">
        <v>50</v>
      </c>
      <c r="AO133" s="48">
        <v>2</v>
      </c>
      <c r="AP133" s="118" t="s">
        <v>1938</v>
      </c>
      <c r="AQ133" s="118" t="s">
        <v>1938</v>
      </c>
      <c r="AR133" s="118" t="s">
        <v>2551</v>
      </c>
      <c r="AS133" s="118" t="s">
        <v>2551</v>
      </c>
      <c r="AT133" s="2"/>
      <c r="AU133" s="3"/>
      <c r="AV133" s="3"/>
      <c r="AW133" s="3"/>
      <c r="AX133" s="3"/>
    </row>
    <row r="134" spans="1:50" ht="15">
      <c r="A134" s="65" t="s">
        <v>312</v>
      </c>
      <c r="B134" s="66"/>
      <c r="C134" s="66"/>
      <c r="D134" s="67">
        <v>50</v>
      </c>
      <c r="E134" s="69"/>
      <c r="F134" s="66"/>
      <c r="G134" s="66"/>
      <c r="H134" s="70" t="s">
        <v>312</v>
      </c>
      <c r="I134" s="71"/>
      <c r="J134" s="71" t="s">
        <v>159</v>
      </c>
      <c r="K134" s="70"/>
      <c r="L134" s="74">
        <v>1</v>
      </c>
      <c r="M134" s="75">
        <v>2690.427734375</v>
      </c>
      <c r="N134" s="75">
        <v>3105.195068359375</v>
      </c>
      <c r="O134" s="76"/>
      <c r="P134" s="77"/>
      <c r="Q134" s="77"/>
      <c r="R134" s="84"/>
      <c r="S134" s="48">
        <v>0</v>
      </c>
      <c r="T134" s="48">
        <v>1</v>
      </c>
      <c r="U134" s="49">
        <v>0</v>
      </c>
      <c r="V134" s="49">
        <v>0.001443</v>
      </c>
      <c r="W134" s="49">
        <v>0.003169</v>
      </c>
      <c r="X134" s="49">
        <v>0.528578</v>
      </c>
      <c r="Y134" s="49">
        <v>0</v>
      </c>
      <c r="Z134" s="49">
        <v>0</v>
      </c>
      <c r="AA134" s="72">
        <v>134</v>
      </c>
      <c r="AB134" s="72"/>
      <c r="AC134" s="73"/>
      <c r="AD134" s="79" t="s">
        <v>1146</v>
      </c>
      <c r="AE134" s="98" t="s">
        <v>1481</v>
      </c>
      <c r="AF134" s="79" t="str">
        <f>REPLACE(INDEX(GroupVertices[Group],MATCH(Vertices[[#This Row],[Vertex]],GroupVertices[Vertex],0)),1,1,"")</f>
        <v>1</v>
      </c>
      <c r="AG134" s="48">
        <v>1</v>
      </c>
      <c r="AH134" s="49">
        <v>25</v>
      </c>
      <c r="AI134" s="48">
        <v>0</v>
      </c>
      <c r="AJ134" s="49">
        <v>0</v>
      </c>
      <c r="AK134" s="48">
        <v>0</v>
      </c>
      <c r="AL134" s="49">
        <v>0</v>
      </c>
      <c r="AM134" s="48">
        <v>3</v>
      </c>
      <c r="AN134" s="49">
        <v>75</v>
      </c>
      <c r="AO134" s="48">
        <v>4</v>
      </c>
      <c r="AP134" s="118" t="s">
        <v>2675</v>
      </c>
      <c r="AQ134" s="118" t="s">
        <v>2675</v>
      </c>
      <c r="AR134" s="118" t="s">
        <v>3002</v>
      </c>
      <c r="AS134" s="118" t="s">
        <v>3002</v>
      </c>
      <c r="AT134" s="2"/>
      <c r="AU134" s="3"/>
      <c r="AV134" s="3"/>
      <c r="AW134" s="3"/>
      <c r="AX134" s="3"/>
    </row>
    <row r="135" spans="1:50" ht="15">
      <c r="A135" s="65" t="s">
        <v>313</v>
      </c>
      <c r="B135" s="66"/>
      <c r="C135" s="66"/>
      <c r="D135" s="67">
        <v>50</v>
      </c>
      <c r="E135" s="69"/>
      <c r="F135" s="66"/>
      <c r="G135" s="66"/>
      <c r="H135" s="70" t="s">
        <v>313</v>
      </c>
      <c r="I135" s="71"/>
      <c r="J135" s="71" t="s">
        <v>159</v>
      </c>
      <c r="K135" s="70"/>
      <c r="L135" s="74">
        <v>1</v>
      </c>
      <c r="M135" s="75">
        <v>4184.76416015625</v>
      </c>
      <c r="N135" s="75">
        <v>8422.736328125</v>
      </c>
      <c r="O135" s="76"/>
      <c r="P135" s="77"/>
      <c r="Q135" s="77"/>
      <c r="R135" s="84"/>
      <c r="S135" s="48">
        <v>0</v>
      </c>
      <c r="T135" s="48">
        <v>1</v>
      </c>
      <c r="U135" s="49">
        <v>0</v>
      </c>
      <c r="V135" s="49">
        <v>0.001443</v>
      </c>
      <c r="W135" s="49">
        <v>0.003169</v>
      </c>
      <c r="X135" s="49">
        <v>0.528578</v>
      </c>
      <c r="Y135" s="49">
        <v>0</v>
      </c>
      <c r="Z135" s="49">
        <v>0</v>
      </c>
      <c r="AA135" s="72">
        <v>135</v>
      </c>
      <c r="AB135" s="72"/>
      <c r="AC135" s="73"/>
      <c r="AD135" s="79" t="s">
        <v>1147</v>
      </c>
      <c r="AE135" s="98" t="s">
        <v>1482</v>
      </c>
      <c r="AF135" s="79" t="str">
        <f>REPLACE(INDEX(GroupVertices[Group],MATCH(Vertices[[#This Row],[Vertex]],GroupVertices[Vertex],0)),1,1,"")</f>
        <v>1</v>
      </c>
      <c r="AG135" s="48">
        <v>1</v>
      </c>
      <c r="AH135" s="49">
        <v>100</v>
      </c>
      <c r="AI135" s="48">
        <v>0</v>
      </c>
      <c r="AJ135" s="49">
        <v>0</v>
      </c>
      <c r="AK135" s="48">
        <v>0</v>
      </c>
      <c r="AL135" s="49">
        <v>0</v>
      </c>
      <c r="AM135" s="48">
        <v>0</v>
      </c>
      <c r="AN135" s="49">
        <v>0</v>
      </c>
      <c r="AO135" s="48">
        <v>1</v>
      </c>
      <c r="AP135" s="118" t="s">
        <v>2355</v>
      </c>
      <c r="AQ135" s="118" t="s">
        <v>2355</v>
      </c>
      <c r="AR135" s="118" t="s">
        <v>2551</v>
      </c>
      <c r="AS135" s="118" t="s">
        <v>2551</v>
      </c>
      <c r="AT135" s="2"/>
      <c r="AU135" s="3"/>
      <c r="AV135" s="3"/>
      <c r="AW135" s="3"/>
      <c r="AX135" s="3"/>
    </row>
    <row r="136" spans="1:50" ht="15">
      <c r="A136" s="65" t="s">
        <v>314</v>
      </c>
      <c r="B136" s="66"/>
      <c r="C136" s="66"/>
      <c r="D136" s="67">
        <v>50</v>
      </c>
      <c r="E136" s="69"/>
      <c r="F136" s="66"/>
      <c r="G136" s="66"/>
      <c r="H136" s="70" t="s">
        <v>314</v>
      </c>
      <c r="I136" s="71"/>
      <c r="J136" s="71" t="s">
        <v>159</v>
      </c>
      <c r="K136" s="70"/>
      <c r="L136" s="74">
        <v>1</v>
      </c>
      <c r="M136" s="75">
        <v>796.6094360351562</v>
      </c>
      <c r="N136" s="75">
        <v>3204.289794921875</v>
      </c>
      <c r="O136" s="76"/>
      <c r="P136" s="77"/>
      <c r="Q136" s="77"/>
      <c r="R136" s="84"/>
      <c r="S136" s="48">
        <v>0</v>
      </c>
      <c r="T136" s="48">
        <v>1</v>
      </c>
      <c r="U136" s="49">
        <v>0</v>
      </c>
      <c r="V136" s="49">
        <v>0.001443</v>
      </c>
      <c r="W136" s="49">
        <v>0.003169</v>
      </c>
      <c r="X136" s="49">
        <v>0.528578</v>
      </c>
      <c r="Y136" s="49">
        <v>0</v>
      </c>
      <c r="Z136" s="49">
        <v>0</v>
      </c>
      <c r="AA136" s="72">
        <v>136</v>
      </c>
      <c r="AB136" s="72"/>
      <c r="AC136" s="73"/>
      <c r="AD136" s="79" t="s">
        <v>1148</v>
      </c>
      <c r="AE136" s="98" t="s">
        <v>1483</v>
      </c>
      <c r="AF136" s="79" t="str">
        <f>REPLACE(INDEX(GroupVertices[Group],MATCH(Vertices[[#This Row],[Vertex]],GroupVertices[Vertex],0)),1,1,"")</f>
        <v>1</v>
      </c>
      <c r="AG136" s="48">
        <v>1</v>
      </c>
      <c r="AH136" s="49">
        <v>4.761904761904762</v>
      </c>
      <c r="AI136" s="48">
        <v>1</v>
      </c>
      <c r="AJ136" s="49">
        <v>4.761904761904762</v>
      </c>
      <c r="AK136" s="48">
        <v>0</v>
      </c>
      <c r="AL136" s="49">
        <v>0</v>
      </c>
      <c r="AM136" s="48">
        <v>19</v>
      </c>
      <c r="AN136" s="49">
        <v>90.47619047619048</v>
      </c>
      <c r="AO136" s="48">
        <v>21</v>
      </c>
      <c r="AP136" s="118" t="s">
        <v>2676</v>
      </c>
      <c r="AQ136" s="118" t="s">
        <v>2676</v>
      </c>
      <c r="AR136" s="118" t="s">
        <v>3003</v>
      </c>
      <c r="AS136" s="118" t="s">
        <v>3003</v>
      </c>
      <c r="AT136" s="2"/>
      <c r="AU136" s="3"/>
      <c r="AV136" s="3"/>
      <c r="AW136" s="3"/>
      <c r="AX136" s="3"/>
    </row>
    <row r="137" spans="1:50" ht="15">
      <c r="A137" s="65" t="s">
        <v>315</v>
      </c>
      <c r="B137" s="66"/>
      <c r="C137" s="66"/>
      <c r="D137" s="67">
        <v>50</v>
      </c>
      <c r="E137" s="69"/>
      <c r="F137" s="66"/>
      <c r="G137" s="66"/>
      <c r="H137" s="70" t="s">
        <v>315</v>
      </c>
      <c r="I137" s="71"/>
      <c r="J137" s="71" t="s">
        <v>159</v>
      </c>
      <c r="K137" s="70"/>
      <c r="L137" s="74">
        <v>1</v>
      </c>
      <c r="M137" s="75">
        <v>5623.47021484375</v>
      </c>
      <c r="N137" s="75">
        <v>3970.14990234375</v>
      </c>
      <c r="O137" s="76"/>
      <c r="P137" s="77"/>
      <c r="Q137" s="77"/>
      <c r="R137" s="84"/>
      <c r="S137" s="48">
        <v>0</v>
      </c>
      <c r="T137" s="48">
        <v>1</v>
      </c>
      <c r="U137" s="49">
        <v>0</v>
      </c>
      <c r="V137" s="49">
        <v>0.001443</v>
      </c>
      <c r="W137" s="49">
        <v>0.003169</v>
      </c>
      <c r="X137" s="49">
        <v>0.528578</v>
      </c>
      <c r="Y137" s="49">
        <v>0</v>
      </c>
      <c r="Z137" s="49">
        <v>0</v>
      </c>
      <c r="AA137" s="72">
        <v>137</v>
      </c>
      <c r="AB137" s="72"/>
      <c r="AC137" s="73"/>
      <c r="AD137" s="79" t="s">
        <v>1149</v>
      </c>
      <c r="AE137" s="98" t="s">
        <v>1484</v>
      </c>
      <c r="AF137" s="79" t="str">
        <f>REPLACE(INDEX(GroupVertices[Group],MATCH(Vertices[[#This Row],[Vertex]],GroupVertices[Vertex],0)),1,1,"")</f>
        <v>1</v>
      </c>
      <c r="AG137" s="48">
        <v>0</v>
      </c>
      <c r="AH137" s="49">
        <v>0</v>
      </c>
      <c r="AI137" s="48">
        <v>0</v>
      </c>
      <c r="AJ137" s="49">
        <v>0</v>
      </c>
      <c r="AK137" s="48">
        <v>0</v>
      </c>
      <c r="AL137" s="49">
        <v>0</v>
      </c>
      <c r="AM137" s="48">
        <v>35</v>
      </c>
      <c r="AN137" s="49">
        <v>100</v>
      </c>
      <c r="AO137" s="48">
        <v>35</v>
      </c>
      <c r="AP137" s="118" t="s">
        <v>2677</v>
      </c>
      <c r="AQ137" s="118" t="s">
        <v>2677</v>
      </c>
      <c r="AR137" s="118" t="s">
        <v>3004</v>
      </c>
      <c r="AS137" s="118" t="s">
        <v>3004</v>
      </c>
      <c r="AT137" s="2"/>
      <c r="AU137" s="3"/>
      <c r="AV137" s="3"/>
      <c r="AW137" s="3"/>
      <c r="AX137" s="3"/>
    </row>
    <row r="138" spans="1:50" ht="15">
      <c r="A138" s="65" t="s">
        <v>316</v>
      </c>
      <c r="B138" s="66"/>
      <c r="C138" s="66"/>
      <c r="D138" s="67">
        <v>50</v>
      </c>
      <c r="E138" s="69"/>
      <c r="F138" s="66"/>
      <c r="G138" s="66"/>
      <c r="H138" s="70" t="s">
        <v>316</v>
      </c>
      <c r="I138" s="71"/>
      <c r="J138" s="71" t="s">
        <v>159</v>
      </c>
      <c r="K138" s="70"/>
      <c r="L138" s="74">
        <v>1</v>
      </c>
      <c r="M138" s="75">
        <v>6085.1787109375</v>
      </c>
      <c r="N138" s="75">
        <v>5168.4912109375</v>
      </c>
      <c r="O138" s="76"/>
      <c r="P138" s="77"/>
      <c r="Q138" s="77"/>
      <c r="R138" s="84"/>
      <c r="S138" s="48">
        <v>0</v>
      </c>
      <c r="T138" s="48">
        <v>1</v>
      </c>
      <c r="U138" s="49">
        <v>0</v>
      </c>
      <c r="V138" s="49">
        <v>0.001443</v>
      </c>
      <c r="W138" s="49">
        <v>0.003169</v>
      </c>
      <c r="X138" s="49">
        <v>0.528578</v>
      </c>
      <c r="Y138" s="49">
        <v>0</v>
      </c>
      <c r="Z138" s="49">
        <v>0</v>
      </c>
      <c r="AA138" s="72">
        <v>138</v>
      </c>
      <c r="AB138" s="72"/>
      <c r="AC138" s="73"/>
      <c r="AD138" s="79" t="s">
        <v>1150</v>
      </c>
      <c r="AE138" s="98" t="s">
        <v>1485</v>
      </c>
      <c r="AF138" s="79" t="str">
        <f>REPLACE(INDEX(GroupVertices[Group],MATCH(Vertices[[#This Row],[Vertex]],GroupVertices[Vertex],0)),1,1,"")</f>
        <v>1</v>
      </c>
      <c r="AG138" s="48">
        <v>2</v>
      </c>
      <c r="AH138" s="49">
        <v>4.081632653061225</v>
      </c>
      <c r="AI138" s="48">
        <v>1</v>
      </c>
      <c r="AJ138" s="49">
        <v>2.0408163265306123</v>
      </c>
      <c r="AK138" s="48">
        <v>0</v>
      </c>
      <c r="AL138" s="49">
        <v>0</v>
      </c>
      <c r="AM138" s="48">
        <v>46</v>
      </c>
      <c r="AN138" s="49">
        <v>93.87755102040816</v>
      </c>
      <c r="AO138" s="48">
        <v>49</v>
      </c>
      <c r="AP138" s="118" t="s">
        <v>2678</v>
      </c>
      <c r="AQ138" s="118" t="s">
        <v>2678</v>
      </c>
      <c r="AR138" s="118" t="s">
        <v>3005</v>
      </c>
      <c r="AS138" s="118" t="s">
        <v>3005</v>
      </c>
      <c r="AT138" s="2"/>
      <c r="AU138" s="3"/>
      <c r="AV138" s="3"/>
      <c r="AW138" s="3"/>
      <c r="AX138" s="3"/>
    </row>
    <row r="139" spans="1:50" ht="15">
      <c r="A139" s="65" t="s">
        <v>317</v>
      </c>
      <c r="B139" s="66"/>
      <c r="C139" s="66"/>
      <c r="D139" s="67">
        <v>50</v>
      </c>
      <c r="E139" s="69"/>
      <c r="F139" s="66"/>
      <c r="G139" s="66"/>
      <c r="H139" s="70" t="s">
        <v>317</v>
      </c>
      <c r="I139" s="71"/>
      <c r="J139" s="71" t="s">
        <v>159</v>
      </c>
      <c r="K139" s="70"/>
      <c r="L139" s="74">
        <v>1</v>
      </c>
      <c r="M139" s="75">
        <v>8237.6787109375</v>
      </c>
      <c r="N139" s="75">
        <v>6834.34033203125</v>
      </c>
      <c r="O139" s="76"/>
      <c r="P139" s="77"/>
      <c r="Q139" s="77"/>
      <c r="R139" s="84"/>
      <c r="S139" s="48">
        <v>0</v>
      </c>
      <c r="T139" s="48">
        <v>1</v>
      </c>
      <c r="U139" s="49">
        <v>0</v>
      </c>
      <c r="V139" s="49">
        <v>0.001443</v>
      </c>
      <c r="W139" s="49">
        <v>0.003169</v>
      </c>
      <c r="X139" s="49">
        <v>0.528578</v>
      </c>
      <c r="Y139" s="49">
        <v>0</v>
      </c>
      <c r="Z139" s="49">
        <v>0</v>
      </c>
      <c r="AA139" s="72">
        <v>139</v>
      </c>
      <c r="AB139" s="72"/>
      <c r="AC139" s="73"/>
      <c r="AD139" s="79" t="s">
        <v>1151</v>
      </c>
      <c r="AE139" s="98" t="s">
        <v>1486</v>
      </c>
      <c r="AF139" s="79" t="str">
        <f>REPLACE(INDEX(GroupVertices[Group],MATCH(Vertices[[#This Row],[Vertex]],GroupVertices[Vertex],0)),1,1,"")</f>
        <v>1</v>
      </c>
      <c r="AG139" s="48">
        <v>0</v>
      </c>
      <c r="AH139" s="49">
        <v>0</v>
      </c>
      <c r="AI139" s="48">
        <v>0</v>
      </c>
      <c r="AJ139" s="49">
        <v>0</v>
      </c>
      <c r="AK139" s="48">
        <v>0</v>
      </c>
      <c r="AL139" s="49">
        <v>0</v>
      </c>
      <c r="AM139" s="48">
        <v>1</v>
      </c>
      <c r="AN139" s="49">
        <v>100</v>
      </c>
      <c r="AO139" s="48">
        <v>1</v>
      </c>
      <c r="AP139" s="118" t="s">
        <v>2551</v>
      </c>
      <c r="AQ139" s="118" t="s">
        <v>2551</v>
      </c>
      <c r="AR139" s="118" t="s">
        <v>2551</v>
      </c>
      <c r="AS139" s="118" t="s">
        <v>2551</v>
      </c>
      <c r="AT139" s="2"/>
      <c r="AU139" s="3"/>
      <c r="AV139" s="3"/>
      <c r="AW139" s="3"/>
      <c r="AX139" s="3"/>
    </row>
    <row r="140" spans="1:50" ht="15">
      <c r="A140" s="65" t="s">
        <v>318</v>
      </c>
      <c r="B140" s="66"/>
      <c r="C140" s="66"/>
      <c r="D140" s="67">
        <v>50</v>
      </c>
      <c r="E140" s="69"/>
      <c r="F140" s="66"/>
      <c r="G140" s="66"/>
      <c r="H140" s="70" t="s">
        <v>318</v>
      </c>
      <c r="I140" s="71"/>
      <c r="J140" s="71" t="s">
        <v>159</v>
      </c>
      <c r="K140" s="70"/>
      <c r="L140" s="74">
        <v>1</v>
      </c>
      <c r="M140" s="75">
        <v>4339.876953125</v>
      </c>
      <c r="N140" s="75">
        <v>9565.6689453125</v>
      </c>
      <c r="O140" s="76"/>
      <c r="P140" s="77"/>
      <c r="Q140" s="77"/>
      <c r="R140" s="84"/>
      <c r="S140" s="48">
        <v>0</v>
      </c>
      <c r="T140" s="48">
        <v>1</v>
      </c>
      <c r="U140" s="49">
        <v>0</v>
      </c>
      <c r="V140" s="49">
        <v>0.001443</v>
      </c>
      <c r="W140" s="49">
        <v>0.003169</v>
      </c>
      <c r="X140" s="49">
        <v>0.528578</v>
      </c>
      <c r="Y140" s="49">
        <v>0</v>
      </c>
      <c r="Z140" s="49">
        <v>0</v>
      </c>
      <c r="AA140" s="72">
        <v>140</v>
      </c>
      <c r="AB140" s="72"/>
      <c r="AC140" s="73"/>
      <c r="AD140" s="79" t="s">
        <v>1152</v>
      </c>
      <c r="AE140" s="98" t="s">
        <v>1487</v>
      </c>
      <c r="AF140" s="79" t="str">
        <f>REPLACE(INDEX(GroupVertices[Group],MATCH(Vertices[[#This Row],[Vertex]],GroupVertices[Vertex],0)),1,1,"")</f>
        <v>1</v>
      </c>
      <c r="AG140" s="48">
        <v>5</v>
      </c>
      <c r="AH140" s="49">
        <v>1.937984496124031</v>
      </c>
      <c r="AI140" s="48">
        <v>10</v>
      </c>
      <c r="AJ140" s="49">
        <v>3.875968992248062</v>
      </c>
      <c r="AK140" s="48">
        <v>0</v>
      </c>
      <c r="AL140" s="49">
        <v>0</v>
      </c>
      <c r="AM140" s="48">
        <v>243</v>
      </c>
      <c r="AN140" s="49">
        <v>94.18604651162791</v>
      </c>
      <c r="AO140" s="48">
        <v>258</v>
      </c>
      <c r="AP140" s="118" t="s">
        <v>2679</v>
      </c>
      <c r="AQ140" s="118" t="s">
        <v>2870</v>
      </c>
      <c r="AR140" s="118" t="s">
        <v>3006</v>
      </c>
      <c r="AS140" s="118" t="s">
        <v>3006</v>
      </c>
      <c r="AT140" s="2"/>
      <c r="AU140" s="3"/>
      <c r="AV140" s="3"/>
      <c r="AW140" s="3"/>
      <c r="AX140" s="3"/>
    </row>
    <row r="141" spans="1:50" ht="15">
      <c r="A141" s="65" t="s">
        <v>319</v>
      </c>
      <c r="B141" s="66"/>
      <c r="C141" s="66"/>
      <c r="D141" s="67">
        <v>50</v>
      </c>
      <c r="E141" s="69"/>
      <c r="F141" s="66"/>
      <c r="G141" s="66"/>
      <c r="H141" s="70" t="s">
        <v>319</v>
      </c>
      <c r="I141" s="71"/>
      <c r="J141" s="71" t="s">
        <v>159</v>
      </c>
      <c r="K141" s="70"/>
      <c r="L141" s="74">
        <v>1</v>
      </c>
      <c r="M141" s="75">
        <v>4535.73193359375</v>
      </c>
      <c r="N141" s="75">
        <v>7059.63232421875</v>
      </c>
      <c r="O141" s="76"/>
      <c r="P141" s="77"/>
      <c r="Q141" s="77"/>
      <c r="R141" s="84"/>
      <c r="S141" s="48">
        <v>0</v>
      </c>
      <c r="T141" s="48">
        <v>1</v>
      </c>
      <c r="U141" s="49">
        <v>0</v>
      </c>
      <c r="V141" s="49">
        <v>0.001443</v>
      </c>
      <c r="W141" s="49">
        <v>0.003169</v>
      </c>
      <c r="X141" s="49">
        <v>0.528578</v>
      </c>
      <c r="Y141" s="49">
        <v>0</v>
      </c>
      <c r="Z141" s="49">
        <v>0</v>
      </c>
      <c r="AA141" s="72">
        <v>141</v>
      </c>
      <c r="AB141" s="72"/>
      <c r="AC141" s="73"/>
      <c r="AD141" s="79" t="s">
        <v>1153</v>
      </c>
      <c r="AE141" s="98" t="s">
        <v>1488</v>
      </c>
      <c r="AF141" s="79" t="str">
        <f>REPLACE(INDEX(GroupVertices[Group],MATCH(Vertices[[#This Row],[Vertex]],GroupVertices[Vertex],0)),1,1,"")</f>
        <v>1</v>
      </c>
      <c r="AG141" s="48">
        <v>10</v>
      </c>
      <c r="AH141" s="49">
        <v>5.9523809523809526</v>
      </c>
      <c r="AI141" s="48">
        <v>6</v>
      </c>
      <c r="AJ141" s="49">
        <v>3.5714285714285716</v>
      </c>
      <c r="AK141" s="48">
        <v>0</v>
      </c>
      <c r="AL141" s="49">
        <v>0</v>
      </c>
      <c r="AM141" s="48">
        <v>152</v>
      </c>
      <c r="AN141" s="49">
        <v>90.47619047619048</v>
      </c>
      <c r="AO141" s="48">
        <v>168</v>
      </c>
      <c r="AP141" s="118" t="s">
        <v>2680</v>
      </c>
      <c r="AQ141" s="118" t="s">
        <v>2871</v>
      </c>
      <c r="AR141" s="118" t="s">
        <v>3007</v>
      </c>
      <c r="AS141" s="118" t="s">
        <v>3184</v>
      </c>
      <c r="AT141" s="2"/>
      <c r="AU141" s="3"/>
      <c r="AV141" s="3"/>
      <c r="AW141" s="3"/>
      <c r="AX141" s="3"/>
    </row>
    <row r="142" spans="1:50" ht="15">
      <c r="A142" s="65" t="s">
        <v>320</v>
      </c>
      <c r="B142" s="66"/>
      <c r="C142" s="66"/>
      <c r="D142" s="67">
        <v>50</v>
      </c>
      <c r="E142" s="69"/>
      <c r="F142" s="66"/>
      <c r="G142" s="66"/>
      <c r="H142" s="70" t="s">
        <v>320</v>
      </c>
      <c r="I142" s="71"/>
      <c r="J142" s="71" t="s">
        <v>159</v>
      </c>
      <c r="K142" s="70"/>
      <c r="L142" s="74">
        <v>1</v>
      </c>
      <c r="M142" s="75">
        <v>7118.69091796875</v>
      </c>
      <c r="N142" s="75">
        <v>1813.3538818359375</v>
      </c>
      <c r="O142" s="76"/>
      <c r="P142" s="77"/>
      <c r="Q142" s="77"/>
      <c r="R142" s="84"/>
      <c r="S142" s="48">
        <v>0</v>
      </c>
      <c r="T142" s="48">
        <v>1</v>
      </c>
      <c r="U142" s="49">
        <v>0</v>
      </c>
      <c r="V142" s="49">
        <v>0.001443</v>
      </c>
      <c r="W142" s="49">
        <v>0.003169</v>
      </c>
      <c r="X142" s="49">
        <v>0.528578</v>
      </c>
      <c r="Y142" s="49">
        <v>0</v>
      </c>
      <c r="Z142" s="49">
        <v>0</v>
      </c>
      <c r="AA142" s="72">
        <v>142</v>
      </c>
      <c r="AB142" s="72"/>
      <c r="AC142" s="73"/>
      <c r="AD142" s="79" t="s">
        <v>1154</v>
      </c>
      <c r="AE142" s="98" t="s">
        <v>1489</v>
      </c>
      <c r="AF142" s="79" t="str">
        <f>REPLACE(INDEX(GroupVertices[Group],MATCH(Vertices[[#This Row],[Vertex]],GroupVertices[Vertex],0)),1,1,"")</f>
        <v>1</v>
      </c>
      <c r="AG142" s="48">
        <v>1</v>
      </c>
      <c r="AH142" s="49">
        <v>1.0638297872340425</v>
      </c>
      <c r="AI142" s="48">
        <v>4</v>
      </c>
      <c r="AJ142" s="49">
        <v>4.25531914893617</v>
      </c>
      <c r="AK142" s="48">
        <v>0</v>
      </c>
      <c r="AL142" s="49">
        <v>0</v>
      </c>
      <c r="AM142" s="48">
        <v>89</v>
      </c>
      <c r="AN142" s="49">
        <v>94.68085106382979</v>
      </c>
      <c r="AO142" s="48">
        <v>94</v>
      </c>
      <c r="AP142" s="118" t="s">
        <v>2681</v>
      </c>
      <c r="AQ142" s="118" t="s">
        <v>2681</v>
      </c>
      <c r="AR142" s="118" t="s">
        <v>3008</v>
      </c>
      <c r="AS142" s="118" t="s">
        <v>3008</v>
      </c>
      <c r="AT142" s="2"/>
      <c r="AU142" s="3"/>
      <c r="AV142" s="3"/>
      <c r="AW142" s="3"/>
      <c r="AX142" s="3"/>
    </row>
    <row r="143" spans="1:50" ht="15">
      <c r="A143" s="65" t="s">
        <v>321</v>
      </c>
      <c r="B143" s="66"/>
      <c r="C143" s="66"/>
      <c r="D143" s="67">
        <v>50</v>
      </c>
      <c r="E143" s="69"/>
      <c r="F143" s="66"/>
      <c r="G143" s="66"/>
      <c r="H143" s="70" t="s">
        <v>321</v>
      </c>
      <c r="I143" s="71"/>
      <c r="J143" s="71" t="s">
        <v>159</v>
      </c>
      <c r="K143" s="70"/>
      <c r="L143" s="74">
        <v>1</v>
      </c>
      <c r="M143" s="75">
        <v>7125.47509765625</v>
      </c>
      <c r="N143" s="75">
        <v>8457.0458984375</v>
      </c>
      <c r="O143" s="76"/>
      <c r="P143" s="77"/>
      <c r="Q143" s="77"/>
      <c r="R143" s="84"/>
      <c r="S143" s="48">
        <v>0</v>
      </c>
      <c r="T143" s="48">
        <v>1</v>
      </c>
      <c r="U143" s="49">
        <v>0</v>
      </c>
      <c r="V143" s="49">
        <v>0.001443</v>
      </c>
      <c r="W143" s="49">
        <v>0.003169</v>
      </c>
      <c r="X143" s="49">
        <v>0.528578</v>
      </c>
      <c r="Y143" s="49">
        <v>0</v>
      </c>
      <c r="Z143" s="49">
        <v>0</v>
      </c>
      <c r="AA143" s="72">
        <v>143</v>
      </c>
      <c r="AB143" s="72"/>
      <c r="AC143" s="73"/>
      <c r="AD143" s="79" t="s">
        <v>1155</v>
      </c>
      <c r="AE143" s="98" t="s">
        <v>1490</v>
      </c>
      <c r="AF143" s="79" t="str">
        <f>REPLACE(INDEX(GroupVertices[Group],MATCH(Vertices[[#This Row],[Vertex]],GroupVertices[Vertex],0)),1,1,"")</f>
        <v>1</v>
      </c>
      <c r="AG143" s="48">
        <v>1</v>
      </c>
      <c r="AH143" s="49">
        <v>5.555555555555555</v>
      </c>
      <c r="AI143" s="48">
        <v>2</v>
      </c>
      <c r="AJ143" s="49">
        <v>11.11111111111111</v>
      </c>
      <c r="AK143" s="48">
        <v>0</v>
      </c>
      <c r="AL143" s="49">
        <v>0</v>
      </c>
      <c r="AM143" s="48">
        <v>15</v>
      </c>
      <c r="AN143" s="49">
        <v>83.33333333333333</v>
      </c>
      <c r="AO143" s="48">
        <v>18</v>
      </c>
      <c r="AP143" s="118" t="s">
        <v>2682</v>
      </c>
      <c r="AQ143" s="118" t="s">
        <v>2682</v>
      </c>
      <c r="AR143" s="118" t="s">
        <v>3009</v>
      </c>
      <c r="AS143" s="118" t="s">
        <v>3009</v>
      </c>
      <c r="AT143" s="2"/>
      <c r="AU143" s="3"/>
      <c r="AV143" s="3"/>
      <c r="AW143" s="3"/>
      <c r="AX143" s="3"/>
    </row>
    <row r="144" spans="1:50" ht="15">
      <c r="A144" s="65" t="s">
        <v>322</v>
      </c>
      <c r="B144" s="66"/>
      <c r="C144" s="66"/>
      <c r="D144" s="67">
        <v>50</v>
      </c>
      <c r="E144" s="69"/>
      <c r="F144" s="66"/>
      <c r="G144" s="66"/>
      <c r="H144" s="70" t="s">
        <v>322</v>
      </c>
      <c r="I144" s="71"/>
      <c r="J144" s="71" t="s">
        <v>159</v>
      </c>
      <c r="K144" s="70"/>
      <c r="L144" s="74">
        <v>1</v>
      </c>
      <c r="M144" s="75">
        <v>8126.68359375</v>
      </c>
      <c r="N144" s="75">
        <v>3966.842529296875</v>
      </c>
      <c r="O144" s="76"/>
      <c r="P144" s="77"/>
      <c r="Q144" s="77"/>
      <c r="R144" s="84"/>
      <c r="S144" s="48">
        <v>0</v>
      </c>
      <c r="T144" s="48">
        <v>1</v>
      </c>
      <c r="U144" s="49">
        <v>0</v>
      </c>
      <c r="V144" s="49">
        <v>0.001443</v>
      </c>
      <c r="W144" s="49">
        <v>0.003169</v>
      </c>
      <c r="X144" s="49">
        <v>0.528578</v>
      </c>
      <c r="Y144" s="49">
        <v>0</v>
      </c>
      <c r="Z144" s="49">
        <v>0</v>
      </c>
      <c r="AA144" s="72">
        <v>144</v>
      </c>
      <c r="AB144" s="72"/>
      <c r="AC144" s="73"/>
      <c r="AD144" s="79" t="s">
        <v>1156</v>
      </c>
      <c r="AE144" s="98" t="s">
        <v>1491</v>
      </c>
      <c r="AF144" s="79" t="str">
        <f>REPLACE(INDEX(GroupVertices[Group],MATCH(Vertices[[#This Row],[Vertex]],GroupVertices[Vertex],0)),1,1,"")</f>
        <v>1</v>
      </c>
      <c r="AG144" s="48">
        <v>4</v>
      </c>
      <c r="AH144" s="49">
        <v>14.285714285714286</v>
      </c>
      <c r="AI144" s="48">
        <v>0</v>
      </c>
      <c r="AJ144" s="49">
        <v>0</v>
      </c>
      <c r="AK144" s="48">
        <v>0</v>
      </c>
      <c r="AL144" s="49">
        <v>0</v>
      </c>
      <c r="AM144" s="48">
        <v>24</v>
      </c>
      <c r="AN144" s="49">
        <v>85.71428571428571</v>
      </c>
      <c r="AO144" s="48">
        <v>28</v>
      </c>
      <c r="AP144" s="118" t="s">
        <v>2683</v>
      </c>
      <c r="AQ144" s="118" t="s">
        <v>2683</v>
      </c>
      <c r="AR144" s="118" t="s">
        <v>3010</v>
      </c>
      <c r="AS144" s="118" t="s">
        <v>3010</v>
      </c>
      <c r="AT144" s="2"/>
      <c r="AU144" s="3"/>
      <c r="AV144" s="3"/>
      <c r="AW144" s="3"/>
      <c r="AX144" s="3"/>
    </row>
    <row r="145" spans="1:50" ht="15">
      <c r="A145" s="65" t="s">
        <v>323</v>
      </c>
      <c r="B145" s="66"/>
      <c r="C145" s="66"/>
      <c r="D145" s="67">
        <v>50</v>
      </c>
      <c r="E145" s="69"/>
      <c r="F145" s="66"/>
      <c r="G145" s="66"/>
      <c r="H145" s="70" t="s">
        <v>323</v>
      </c>
      <c r="I145" s="71"/>
      <c r="J145" s="71" t="s">
        <v>159</v>
      </c>
      <c r="K145" s="70"/>
      <c r="L145" s="74">
        <v>1</v>
      </c>
      <c r="M145" s="75">
        <v>4527.6298828125</v>
      </c>
      <c r="N145" s="75">
        <v>8051.65087890625</v>
      </c>
      <c r="O145" s="76"/>
      <c r="P145" s="77"/>
      <c r="Q145" s="77"/>
      <c r="R145" s="84"/>
      <c r="S145" s="48">
        <v>0</v>
      </c>
      <c r="T145" s="48">
        <v>1</v>
      </c>
      <c r="U145" s="49">
        <v>0</v>
      </c>
      <c r="V145" s="49">
        <v>0.001443</v>
      </c>
      <c r="W145" s="49">
        <v>0.003169</v>
      </c>
      <c r="X145" s="49">
        <v>0.528578</v>
      </c>
      <c r="Y145" s="49">
        <v>0</v>
      </c>
      <c r="Z145" s="49">
        <v>0</v>
      </c>
      <c r="AA145" s="72">
        <v>145</v>
      </c>
      <c r="AB145" s="72"/>
      <c r="AC145" s="73"/>
      <c r="AD145" s="79" t="s">
        <v>1157</v>
      </c>
      <c r="AE145" s="98" t="s">
        <v>1492</v>
      </c>
      <c r="AF145" s="79" t="str">
        <f>REPLACE(INDEX(GroupVertices[Group],MATCH(Vertices[[#This Row],[Vertex]],GroupVertices[Vertex],0)),1,1,"")</f>
        <v>1</v>
      </c>
      <c r="AG145" s="48">
        <v>0</v>
      </c>
      <c r="AH145" s="49">
        <v>0</v>
      </c>
      <c r="AI145" s="48">
        <v>0</v>
      </c>
      <c r="AJ145" s="49">
        <v>0</v>
      </c>
      <c r="AK145" s="48">
        <v>0</v>
      </c>
      <c r="AL145" s="49">
        <v>0</v>
      </c>
      <c r="AM145" s="48">
        <v>10</v>
      </c>
      <c r="AN145" s="49">
        <v>100</v>
      </c>
      <c r="AO145" s="48">
        <v>10</v>
      </c>
      <c r="AP145" s="118" t="s">
        <v>2684</v>
      </c>
      <c r="AQ145" s="118" t="s">
        <v>2684</v>
      </c>
      <c r="AR145" s="118" t="s">
        <v>3011</v>
      </c>
      <c r="AS145" s="118" t="s">
        <v>3011</v>
      </c>
      <c r="AT145" s="2"/>
      <c r="AU145" s="3"/>
      <c r="AV145" s="3"/>
      <c r="AW145" s="3"/>
      <c r="AX145" s="3"/>
    </row>
    <row r="146" spans="1:50" ht="15">
      <c r="A146" s="65" t="s">
        <v>324</v>
      </c>
      <c r="B146" s="66"/>
      <c r="C146" s="66"/>
      <c r="D146" s="67">
        <v>50</v>
      </c>
      <c r="E146" s="69"/>
      <c r="F146" s="66"/>
      <c r="G146" s="66"/>
      <c r="H146" s="70" t="s">
        <v>324</v>
      </c>
      <c r="I146" s="71"/>
      <c r="J146" s="71" t="s">
        <v>159</v>
      </c>
      <c r="K146" s="70"/>
      <c r="L146" s="74">
        <v>1</v>
      </c>
      <c r="M146" s="75">
        <v>4196.8076171875</v>
      </c>
      <c r="N146" s="75">
        <v>3763.5234375</v>
      </c>
      <c r="O146" s="76"/>
      <c r="P146" s="77"/>
      <c r="Q146" s="77"/>
      <c r="R146" s="84"/>
      <c r="S146" s="48">
        <v>0</v>
      </c>
      <c r="T146" s="48">
        <v>1</v>
      </c>
      <c r="U146" s="49">
        <v>0</v>
      </c>
      <c r="V146" s="49">
        <v>0.001443</v>
      </c>
      <c r="W146" s="49">
        <v>0.003169</v>
      </c>
      <c r="X146" s="49">
        <v>0.528578</v>
      </c>
      <c r="Y146" s="49">
        <v>0</v>
      </c>
      <c r="Z146" s="49">
        <v>0</v>
      </c>
      <c r="AA146" s="72">
        <v>146</v>
      </c>
      <c r="AB146" s="72"/>
      <c r="AC146" s="73"/>
      <c r="AD146" s="79" t="s">
        <v>1158</v>
      </c>
      <c r="AE146" s="98" t="s">
        <v>1493</v>
      </c>
      <c r="AF146" s="79" t="str">
        <f>REPLACE(INDEX(GroupVertices[Group],MATCH(Vertices[[#This Row],[Vertex]],GroupVertices[Vertex],0)),1,1,"")</f>
        <v>1</v>
      </c>
      <c r="AG146" s="48">
        <v>1</v>
      </c>
      <c r="AH146" s="49">
        <v>10</v>
      </c>
      <c r="AI146" s="48">
        <v>0</v>
      </c>
      <c r="AJ146" s="49">
        <v>0</v>
      </c>
      <c r="AK146" s="48">
        <v>0</v>
      </c>
      <c r="AL146" s="49">
        <v>0</v>
      </c>
      <c r="AM146" s="48">
        <v>9</v>
      </c>
      <c r="AN146" s="49">
        <v>90</v>
      </c>
      <c r="AO146" s="48">
        <v>10</v>
      </c>
      <c r="AP146" s="118" t="s">
        <v>2685</v>
      </c>
      <c r="AQ146" s="118" t="s">
        <v>2685</v>
      </c>
      <c r="AR146" s="118" t="s">
        <v>3012</v>
      </c>
      <c r="AS146" s="118" t="s">
        <v>3012</v>
      </c>
      <c r="AT146" s="2"/>
      <c r="AU146" s="3"/>
      <c r="AV146" s="3"/>
      <c r="AW146" s="3"/>
      <c r="AX146" s="3"/>
    </row>
    <row r="147" spans="1:50" ht="15">
      <c r="A147" s="65" t="s">
        <v>325</v>
      </c>
      <c r="B147" s="66"/>
      <c r="C147" s="66"/>
      <c r="D147" s="67">
        <v>50</v>
      </c>
      <c r="E147" s="69"/>
      <c r="F147" s="66"/>
      <c r="G147" s="66"/>
      <c r="H147" s="70" t="s">
        <v>325</v>
      </c>
      <c r="I147" s="71"/>
      <c r="J147" s="71" t="s">
        <v>159</v>
      </c>
      <c r="K147" s="70"/>
      <c r="L147" s="74">
        <v>1</v>
      </c>
      <c r="M147" s="75">
        <v>3863.699951171875</v>
      </c>
      <c r="N147" s="75">
        <v>3785.350830078125</v>
      </c>
      <c r="O147" s="76"/>
      <c r="P147" s="77"/>
      <c r="Q147" s="77"/>
      <c r="R147" s="84"/>
      <c r="S147" s="48">
        <v>0</v>
      </c>
      <c r="T147" s="48">
        <v>1</v>
      </c>
      <c r="U147" s="49">
        <v>0</v>
      </c>
      <c r="V147" s="49">
        <v>0.001443</v>
      </c>
      <c r="W147" s="49">
        <v>0.003169</v>
      </c>
      <c r="X147" s="49">
        <v>0.528578</v>
      </c>
      <c r="Y147" s="49">
        <v>0</v>
      </c>
      <c r="Z147" s="49">
        <v>0</v>
      </c>
      <c r="AA147" s="72">
        <v>147</v>
      </c>
      <c r="AB147" s="72"/>
      <c r="AC147" s="73"/>
      <c r="AD147" s="79" t="s">
        <v>1159</v>
      </c>
      <c r="AE147" s="98" t="s">
        <v>1494</v>
      </c>
      <c r="AF147" s="79" t="str">
        <f>REPLACE(INDEX(GroupVertices[Group],MATCH(Vertices[[#This Row],[Vertex]],GroupVertices[Vertex],0)),1,1,"")</f>
        <v>1</v>
      </c>
      <c r="AG147" s="48">
        <v>0</v>
      </c>
      <c r="AH147" s="49">
        <v>0</v>
      </c>
      <c r="AI147" s="48">
        <v>1</v>
      </c>
      <c r="AJ147" s="49">
        <v>14.285714285714286</v>
      </c>
      <c r="AK147" s="48">
        <v>0</v>
      </c>
      <c r="AL147" s="49">
        <v>0</v>
      </c>
      <c r="AM147" s="48">
        <v>6</v>
      </c>
      <c r="AN147" s="49">
        <v>85.71428571428571</v>
      </c>
      <c r="AO147" s="48">
        <v>7</v>
      </c>
      <c r="AP147" s="118" t="s">
        <v>2686</v>
      </c>
      <c r="AQ147" s="118" t="s">
        <v>2686</v>
      </c>
      <c r="AR147" s="118" t="s">
        <v>3013</v>
      </c>
      <c r="AS147" s="118" t="s">
        <v>3013</v>
      </c>
      <c r="AT147" s="2"/>
      <c r="AU147" s="3"/>
      <c r="AV147" s="3"/>
      <c r="AW147" s="3"/>
      <c r="AX147" s="3"/>
    </row>
    <row r="148" spans="1:50" ht="15">
      <c r="A148" s="65" t="s">
        <v>326</v>
      </c>
      <c r="B148" s="66"/>
      <c r="C148" s="66"/>
      <c r="D148" s="67">
        <v>50</v>
      </c>
      <c r="E148" s="69"/>
      <c r="F148" s="66"/>
      <c r="G148" s="66"/>
      <c r="H148" s="70" t="s">
        <v>326</v>
      </c>
      <c r="I148" s="71"/>
      <c r="J148" s="71" t="s">
        <v>159</v>
      </c>
      <c r="K148" s="70"/>
      <c r="L148" s="74">
        <v>1</v>
      </c>
      <c r="M148" s="75">
        <v>7782.87646484375</v>
      </c>
      <c r="N148" s="75">
        <v>4959.71435546875</v>
      </c>
      <c r="O148" s="76"/>
      <c r="P148" s="77"/>
      <c r="Q148" s="77"/>
      <c r="R148" s="84"/>
      <c r="S148" s="48">
        <v>0</v>
      </c>
      <c r="T148" s="48">
        <v>1</v>
      </c>
      <c r="U148" s="49">
        <v>0</v>
      </c>
      <c r="V148" s="49">
        <v>0.001443</v>
      </c>
      <c r="W148" s="49">
        <v>0.003169</v>
      </c>
      <c r="X148" s="49">
        <v>0.528578</v>
      </c>
      <c r="Y148" s="49">
        <v>0</v>
      </c>
      <c r="Z148" s="49">
        <v>0</v>
      </c>
      <c r="AA148" s="72">
        <v>148</v>
      </c>
      <c r="AB148" s="72"/>
      <c r="AC148" s="73"/>
      <c r="AD148" s="79" t="s">
        <v>1160</v>
      </c>
      <c r="AE148" s="98" t="s">
        <v>1495</v>
      </c>
      <c r="AF148" s="79" t="str">
        <f>REPLACE(INDEX(GroupVertices[Group],MATCH(Vertices[[#This Row],[Vertex]],GroupVertices[Vertex],0)),1,1,"")</f>
        <v>1</v>
      </c>
      <c r="AG148" s="48">
        <v>3</v>
      </c>
      <c r="AH148" s="49">
        <v>2.912621359223301</v>
      </c>
      <c r="AI148" s="48">
        <v>3</v>
      </c>
      <c r="AJ148" s="49">
        <v>2.912621359223301</v>
      </c>
      <c r="AK148" s="48">
        <v>0</v>
      </c>
      <c r="AL148" s="49">
        <v>0</v>
      </c>
      <c r="AM148" s="48">
        <v>97</v>
      </c>
      <c r="AN148" s="49">
        <v>94.1747572815534</v>
      </c>
      <c r="AO148" s="48">
        <v>103</v>
      </c>
      <c r="AP148" s="118" t="s">
        <v>2687</v>
      </c>
      <c r="AQ148" s="118" t="s">
        <v>2687</v>
      </c>
      <c r="AR148" s="118" t="s">
        <v>3014</v>
      </c>
      <c r="AS148" s="118" t="s">
        <v>3014</v>
      </c>
      <c r="AT148" s="2"/>
      <c r="AU148" s="3"/>
      <c r="AV148" s="3"/>
      <c r="AW148" s="3"/>
      <c r="AX148" s="3"/>
    </row>
    <row r="149" spans="1:50" ht="15">
      <c r="A149" s="65" t="s">
        <v>327</v>
      </c>
      <c r="B149" s="66"/>
      <c r="C149" s="66"/>
      <c r="D149" s="67">
        <v>50</v>
      </c>
      <c r="E149" s="69"/>
      <c r="F149" s="66"/>
      <c r="G149" s="66"/>
      <c r="H149" s="70" t="s">
        <v>327</v>
      </c>
      <c r="I149" s="71"/>
      <c r="J149" s="71" t="s">
        <v>159</v>
      </c>
      <c r="K149" s="70"/>
      <c r="L149" s="74">
        <v>1</v>
      </c>
      <c r="M149" s="75">
        <v>1598.5166015625</v>
      </c>
      <c r="N149" s="75">
        <v>7221.146484375</v>
      </c>
      <c r="O149" s="76"/>
      <c r="P149" s="77"/>
      <c r="Q149" s="77"/>
      <c r="R149" s="84"/>
      <c r="S149" s="48">
        <v>0</v>
      </c>
      <c r="T149" s="48">
        <v>1</v>
      </c>
      <c r="U149" s="49">
        <v>0</v>
      </c>
      <c r="V149" s="49">
        <v>0.001443</v>
      </c>
      <c r="W149" s="49">
        <v>0.003169</v>
      </c>
      <c r="X149" s="49">
        <v>0.528578</v>
      </c>
      <c r="Y149" s="49">
        <v>0</v>
      </c>
      <c r="Z149" s="49">
        <v>0</v>
      </c>
      <c r="AA149" s="72">
        <v>149</v>
      </c>
      <c r="AB149" s="72"/>
      <c r="AC149" s="73"/>
      <c r="AD149" s="79" t="s">
        <v>1161</v>
      </c>
      <c r="AE149" s="98" t="s">
        <v>1496</v>
      </c>
      <c r="AF149" s="79" t="str">
        <f>REPLACE(INDEX(GroupVertices[Group],MATCH(Vertices[[#This Row],[Vertex]],GroupVertices[Vertex],0)),1,1,"")</f>
        <v>1</v>
      </c>
      <c r="AG149" s="48">
        <v>1</v>
      </c>
      <c r="AH149" s="49">
        <v>1.1363636363636365</v>
      </c>
      <c r="AI149" s="48">
        <v>0</v>
      </c>
      <c r="AJ149" s="49">
        <v>0</v>
      </c>
      <c r="AK149" s="48">
        <v>0</v>
      </c>
      <c r="AL149" s="49">
        <v>0</v>
      </c>
      <c r="AM149" s="48">
        <v>87</v>
      </c>
      <c r="AN149" s="49">
        <v>98.86363636363636</v>
      </c>
      <c r="AO149" s="48">
        <v>88</v>
      </c>
      <c r="AP149" s="118" t="s">
        <v>2688</v>
      </c>
      <c r="AQ149" s="118" t="s">
        <v>2688</v>
      </c>
      <c r="AR149" s="118" t="s">
        <v>3015</v>
      </c>
      <c r="AS149" s="118" t="s">
        <v>3015</v>
      </c>
      <c r="AT149" s="2"/>
      <c r="AU149" s="3"/>
      <c r="AV149" s="3"/>
      <c r="AW149" s="3"/>
      <c r="AX149" s="3"/>
    </row>
    <row r="150" spans="1:50" ht="15">
      <c r="A150" s="65" t="s">
        <v>328</v>
      </c>
      <c r="B150" s="66"/>
      <c r="C150" s="66"/>
      <c r="D150" s="67">
        <v>50</v>
      </c>
      <c r="E150" s="69"/>
      <c r="F150" s="66"/>
      <c r="G150" s="66"/>
      <c r="H150" s="70" t="s">
        <v>328</v>
      </c>
      <c r="I150" s="71"/>
      <c r="J150" s="71" t="s">
        <v>159</v>
      </c>
      <c r="K150" s="70"/>
      <c r="L150" s="74">
        <v>1</v>
      </c>
      <c r="M150" s="75">
        <v>2980.383544921875</v>
      </c>
      <c r="N150" s="75">
        <v>642.1217651367188</v>
      </c>
      <c r="O150" s="76"/>
      <c r="P150" s="77"/>
      <c r="Q150" s="77"/>
      <c r="R150" s="84"/>
      <c r="S150" s="48">
        <v>0</v>
      </c>
      <c r="T150" s="48">
        <v>1</v>
      </c>
      <c r="U150" s="49">
        <v>0</v>
      </c>
      <c r="V150" s="49">
        <v>0.001443</v>
      </c>
      <c r="W150" s="49">
        <v>0.003169</v>
      </c>
      <c r="X150" s="49">
        <v>0.528578</v>
      </c>
      <c r="Y150" s="49">
        <v>0</v>
      </c>
      <c r="Z150" s="49">
        <v>0</v>
      </c>
      <c r="AA150" s="72">
        <v>150</v>
      </c>
      <c r="AB150" s="72"/>
      <c r="AC150" s="73"/>
      <c r="AD150" s="79" t="s">
        <v>1162</v>
      </c>
      <c r="AE150" s="98" t="s">
        <v>1497</v>
      </c>
      <c r="AF150" s="79" t="str">
        <f>REPLACE(INDEX(GroupVertices[Group],MATCH(Vertices[[#This Row],[Vertex]],GroupVertices[Vertex],0)),1,1,"")</f>
        <v>1</v>
      </c>
      <c r="AG150" s="48">
        <v>4</v>
      </c>
      <c r="AH150" s="49">
        <v>4.651162790697675</v>
      </c>
      <c r="AI150" s="48">
        <v>2</v>
      </c>
      <c r="AJ150" s="49">
        <v>2.3255813953488373</v>
      </c>
      <c r="AK150" s="48">
        <v>0</v>
      </c>
      <c r="AL150" s="49">
        <v>0</v>
      </c>
      <c r="AM150" s="48">
        <v>80</v>
      </c>
      <c r="AN150" s="49">
        <v>93.02325581395348</v>
      </c>
      <c r="AO150" s="48">
        <v>86</v>
      </c>
      <c r="AP150" s="118" t="s">
        <v>2689</v>
      </c>
      <c r="AQ150" s="118" t="s">
        <v>2872</v>
      </c>
      <c r="AR150" s="118" t="s">
        <v>3016</v>
      </c>
      <c r="AS150" s="118" t="s">
        <v>3016</v>
      </c>
      <c r="AT150" s="2"/>
      <c r="AU150" s="3"/>
      <c r="AV150" s="3"/>
      <c r="AW150" s="3"/>
      <c r="AX150" s="3"/>
    </row>
    <row r="151" spans="1:50" ht="15">
      <c r="A151" s="65" t="s">
        <v>329</v>
      </c>
      <c r="B151" s="66"/>
      <c r="C151" s="66"/>
      <c r="D151" s="67">
        <v>50</v>
      </c>
      <c r="E151" s="69"/>
      <c r="F151" s="66"/>
      <c r="G151" s="66"/>
      <c r="H151" s="70" t="s">
        <v>329</v>
      </c>
      <c r="I151" s="71"/>
      <c r="J151" s="71" t="s">
        <v>159</v>
      </c>
      <c r="K151" s="70"/>
      <c r="L151" s="74">
        <v>1</v>
      </c>
      <c r="M151" s="75">
        <v>1609.041748046875</v>
      </c>
      <c r="N151" s="75">
        <v>4491.46435546875</v>
      </c>
      <c r="O151" s="76"/>
      <c r="P151" s="77"/>
      <c r="Q151" s="77"/>
      <c r="R151" s="84"/>
      <c r="S151" s="48">
        <v>0</v>
      </c>
      <c r="T151" s="48">
        <v>1</v>
      </c>
      <c r="U151" s="49">
        <v>0</v>
      </c>
      <c r="V151" s="49">
        <v>0.001443</v>
      </c>
      <c r="W151" s="49">
        <v>0.003169</v>
      </c>
      <c r="X151" s="49">
        <v>0.528578</v>
      </c>
      <c r="Y151" s="49">
        <v>0</v>
      </c>
      <c r="Z151" s="49">
        <v>0</v>
      </c>
      <c r="AA151" s="72">
        <v>151</v>
      </c>
      <c r="AB151" s="72"/>
      <c r="AC151" s="73"/>
      <c r="AD151" s="79" t="s">
        <v>1163</v>
      </c>
      <c r="AE151" s="98" t="s">
        <v>1498</v>
      </c>
      <c r="AF151" s="79" t="str">
        <f>REPLACE(INDEX(GroupVertices[Group],MATCH(Vertices[[#This Row],[Vertex]],GroupVertices[Vertex],0)),1,1,"")</f>
        <v>1</v>
      </c>
      <c r="AG151" s="48">
        <v>3</v>
      </c>
      <c r="AH151" s="49">
        <v>3.7974683544303796</v>
      </c>
      <c r="AI151" s="48">
        <v>2</v>
      </c>
      <c r="AJ151" s="49">
        <v>2.5316455696202533</v>
      </c>
      <c r="AK151" s="48">
        <v>0</v>
      </c>
      <c r="AL151" s="49">
        <v>0</v>
      </c>
      <c r="AM151" s="48">
        <v>74</v>
      </c>
      <c r="AN151" s="49">
        <v>93.67088607594937</v>
      </c>
      <c r="AO151" s="48">
        <v>79</v>
      </c>
      <c r="AP151" s="118" t="s">
        <v>2690</v>
      </c>
      <c r="AQ151" s="118" t="s">
        <v>2690</v>
      </c>
      <c r="AR151" s="118" t="s">
        <v>3017</v>
      </c>
      <c r="AS151" s="118" t="s">
        <v>3017</v>
      </c>
      <c r="AT151" s="2"/>
      <c r="AU151" s="3"/>
      <c r="AV151" s="3"/>
      <c r="AW151" s="3"/>
      <c r="AX151" s="3"/>
    </row>
    <row r="152" spans="1:50" ht="15">
      <c r="A152" s="65" t="s">
        <v>330</v>
      </c>
      <c r="B152" s="66"/>
      <c r="C152" s="66"/>
      <c r="D152" s="67">
        <v>50</v>
      </c>
      <c r="E152" s="69"/>
      <c r="F152" s="66"/>
      <c r="G152" s="66"/>
      <c r="H152" s="70" t="s">
        <v>330</v>
      </c>
      <c r="I152" s="71"/>
      <c r="J152" s="71" t="s">
        <v>159</v>
      </c>
      <c r="K152" s="70"/>
      <c r="L152" s="74">
        <v>1</v>
      </c>
      <c r="M152" s="75">
        <v>2175.982421875</v>
      </c>
      <c r="N152" s="75">
        <v>4145.1494140625</v>
      </c>
      <c r="O152" s="76"/>
      <c r="P152" s="77"/>
      <c r="Q152" s="77"/>
      <c r="R152" s="84"/>
      <c r="S152" s="48">
        <v>0</v>
      </c>
      <c r="T152" s="48">
        <v>1</v>
      </c>
      <c r="U152" s="49">
        <v>0</v>
      </c>
      <c r="V152" s="49">
        <v>0.001443</v>
      </c>
      <c r="W152" s="49">
        <v>0.003169</v>
      </c>
      <c r="X152" s="49">
        <v>0.528578</v>
      </c>
      <c r="Y152" s="49">
        <v>0</v>
      </c>
      <c r="Z152" s="49">
        <v>0</v>
      </c>
      <c r="AA152" s="72">
        <v>152</v>
      </c>
      <c r="AB152" s="72"/>
      <c r="AC152" s="73"/>
      <c r="AD152" s="79" t="s">
        <v>1164</v>
      </c>
      <c r="AE152" s="98" t="s">
        <v>1499</v>
      </c>
      <c r="AF152" s="79" t="str">
        <f>REPLACE(INDEX(GroupVertices[Group],MATCH(Vertices[[#This Row],[Vertex]],GroupVertices[Vertex],0)),1,1,"")</f>
        <v>1</v>
      </c>
      <c r="AG152" s="48">
        <v>0</v>
      </c>
      <c r="AH152" s="49">
        <v>0</v>
      </c>
      <c r="AI152" s="48">
        <v>0</v>
      </c>
      <c r="AJ152" s="49">
        <v>0</v>
      </c>
      <c r="AK152" s="48">
        <v>0</v>
      </c>
      <c r="AL152" s="49">
        <v>0</v>
      </c>
      <c r="AM152" s="48">
        <v>4</v>
      </c>
      <c r="AN152" s="49">
        <v>100</v>
      </c>
      <c r="AO152" s="48">
        <v>4</v>
      </c>
      <c r="AP152" s="118" t="s">
        <v>1897</v>
      </c>
      <c r="AQ152" s="118" t="s">
        <v>1897</v>
      </c>
      <c r="AR152" s="118" t="s">
        <v>2551</v>
      </c>
      <c r="AS152" s="118" t="s">
        <v>2551</v>
      </c>
      <c r="AT152" s="2"/>
      <c r="AU152" s="3"/>
      <c r="AV152" s="3"/>
      <c r="AW152" s="3"/>
      <c r="AX152" s="3"/>
    </row>
    <row r="153" spans="1:50" ht="15">
      <c r="A153" s="65" t="s">
        <v>331</v>
      </c>
      <c r="B153" s="66"/>
      <c r="C153" s="66"/>
      <c r="D153" s="67">
        <v>50</v>
      </c>
      <c r="E153" s="69"/>
      <c r="F153" s="66"/>
      <c r="G153" s="66"/>
      <c r="H153" s="70" t="s">
        <v>331</v>
      </c>
      <c r="I153" s="71"/>
      <c r="J153" s="71" t="s">
        <v>159</v>
      </c>
      <c r="K153" s="70"/>
      <c r="L153" s="74">
        <v>1</v>
      </c>
      <c r="M153" s="75">
        <v>653.857177734375</v>
      </c>
      <c r="N153" s="75">
        <v>6970.98828125</v>
      </c>
      <c r="O153" s="76"/>
      <c r="P153" s="77"/>
      <c r="Q153" s="77"/>
      <c r="R153" s="84"/>
      <c r="S153" s="48">
        <v>0</v>
      </c>
      <c r="T153" s="48">
        <v>1</v>
      </c>
      <c r="U153" s="49">
        <v>0</v>
      </c>
      <c r="V153" s="49">
        <v>0.001443</v>
      </c>
      <c r="W153" s="49">
        <v>0.003169</v>
      </c>
      <c r="X153" s="49">
        <v>0.528578</v>
      </c>
      <c r="Y153" s="49">
        <v>0</v>
      </c>
      <c r="Z153" s="49">
        <v>0</v>
      </c>
      <c r="AA153" s="72">
        <v>153</v>
      </c>
      <c r="AB153" s="72"/>
      <c r="AC153" s="73"/>
      <c r="AD153" s="79" t="s">
        <v>1165</v>
      </c>
      <c r="AE153" s="98" t="s">
        <v>1500</v>
      </c>
      <c r="AF153" s="79" t="str">
        <f>REPLACE(INDEX(GroupVertices[Group],MATCH(Vertices[[#This Row],[Vertex]],GroupVertices[Vertex],0)),1,1,"")</f>
        <v>1</v>
      </c>
      <c r="AG153" s="48">
        <v>0</v>
      </c>
      <c r="AH153" s="49">
        <v>0</v>
      </c>
      <c r="AI153" s="48">
        <v>3</v>
      </c>
      <c r="AJ153" s="49">
        <v>12</v>
      </c>
      <c r="AK153" s="48">
        <v>0</v>
      </c>
      <c r="AL153" s="49">
        <v>0</v>
      </c>
      <c r="AM153" s="48">
        <v>22</v>
      </c>
      <c r="AN153" s="49">
        <v>88</v>
      </c>
      <c r="AO153" s="48">
        <v>25</v>
      </c>
      <c r="AP153" s="118" t="s">
        <v>2691</v>
      </c>
      <c r="AQ153" s="118" t="s">
        <v>2691</v>
      </c>
      <c r="AR153" s="118" t="s">
        <v>3018</v>
      </c>
      <c r="AS153" s="118" t="s">
        <v>3018</v>
      </c>
      <c r="AT153" s="2"/>
      <c r="AU153" s="3"/>
      <c r="AV153" s="3"/>
      <c r="AW153" s="3"/>
      <c r="AX153" s="3"/>
    </row>
    <row r="154" spans="1:50" ht="15">
      <c r="A154" s="65" t="s">
        <v>332</v>
      </c>
      <c r="B154" s="66"/>
      <c r="C154" s="66"/>
      <c r="D154" s="67">
        <v>50</v>
      </c>
      <c r="E154" s="69"/>
      <c r="F154" s="66"/>
      <c r="G154" s="66"/>
      <c r="H154" s="70" t="s">
        <v>332</v>
      </c>
      <c r="I154" s="71"/>
      <c r="J154" s="71" t="s">
        <v>159</v>
      </c>
      <c r="K154" s="70"/>
      <c r="L154" s="74">
        <v>1</v>
      </c>
      <c r="M154" s="75">
        <v>7584.5625</v>
      </c>
      <c r="N154" s="75">
        <v>4366.748046875</v>
      </c>
      <c r="O154" s="76"/>
      <c r="P154" s="77"/>
      <c r="Q154" s="77"/>
      <c r="R154" s="84"/>
      <c r="S154" s="48">
        <v>0</v>
      </c>
      <c r="T154" s="48">
        <v>1</v>
      </c>
      <c r="U154" s="49">
        <v>0</v>
      </c>
      <c r="V154" s="49">
        <v>0.001443</v>
      </c>
      <c r="W154" s="49">
        <v>0.003169</v>
      </c>
      <c r="X154" s="49">
        <v>0.528578</v>
      </c>
      <c r="Y154" s="49">
        <v>0</v>
      </c>
      <c r="Z154" s="49">
        <v>0</v>
      </c>
      <c r="AA154" s="72">
        <v>154</v>
      </c>
      <c r="AB154" s="72"/>
      <c r="AC154" s="73"/>
      <c r="AD154" s="79" t="s">
        <v>1166</v>
      </c>
      <c r="AE154" s="98" t="s">
        <v>1501</v>
      </c>
      <c r="AF154" s="79" t="str">
        <f>REPLACE(INDEX(GroupVertices[Group],MATCH(Vertices[[#This Row],[Vertex]],GroupVertices[Vertex],0)),1,1,"")</f>
        <v>1</v>
      </c>
      <c r="AG154" s="48">
        <v>0</v>
      </c>
      <c r="AH154" s="49">
        <v>0</v>
      </c>
      <c r="AI154" s="48">
        <v>2</v>
      </c>
      <c r="AJ154" s="49">
        <v>66.66666666666667</v>
      </c>
      <c r="AK154" s="48">
        <v>0</v>
      </c>
      <c r="AL154" s="49">
        <v>0</v>
      </c>
      <c r="AM154" s="48">
        <v>1</v>
      </c>
      <c r="AN154" s="49">
        <v>33.333333333333336</v>
      </c>
      <c r="AO154" s="48">
        <v>3</v>
      </c>
      <c r="AP154" s="118" t="s">
        <v>2692</v>
      </c>
      <c r="AQ154" s="118" t="s">
        <v>2692</v>
      </c>
      <c r="AR154" s="118" t="s">
        <v>3019</v>
      </c>
      <c r="AS154" s="118" t="s">
        <v>3019</v>
      </c>
      <c r="AT154" s="2"/>
      <c r="AU154" s="3"/>
      <c r="AV154" s="3"/>
      <c r="AW154" s="3"/>
      <c r="AX154" s="3"/>
    </row>
    <row r="155" spans="1:50" ht="15">
      <c r="A155" s="65" t="s">
        <v>333</v>
      </c>
      <c r="B155" s="66"/>
      <c r="C155" s="66"/>
      <c r="D155" s="67">
        <v>50</v>
      </c>
      <c r="E155" s="69"/>
      <c r="F155" s="66"/>
      <c r="G155" s="66"/>
      <c r="H155" s="70" t="s">
        <v>333</v>
      </c>
      <c r="I155" s="71"/>
      <c r="J155" s="71" t="s">
        <v>159</v>
      </c>
      <c r="K155" s="70"/>
      <c r="L155" s="74">
        <v>1</v>
      </c>
      <c r="M155" s="75">
        <v>7750.86474609375</v>
      </c>
      <c r="N155" s="75">
        <v>4870.65087890625</v>
      </c>
      <c r="O155" s="76"/>
      <c r="P155" s="77"/>
      <c r="Q155" s="77"/>
      <c r="R155" s="84"/>
      <c r="S155" s="48">
        <v>0</v>
      </c>
      <c r="T155" s="48">
        <v>1</v>
      </c>
      <c r="U155" s="49">
        <v>0</v>
      </c>
      <c r="V155" s="49">
        <v>0.001443</v>
      </c>
      <c r="W155" s="49">
        <v>0.003169</v>
      </c>
      <c r="X155" s="49">
        <v>0.528578</v>
      </c>
      <c r="Y155" s="49">
        <v>0</v>
      </c>
      <c r="Z155" s="49">
        <v>0</v>
      </c>
      <c r="AA155" s="72">
        <v>155</v>
      </c>
      <c r="AB155" s="72"/>
      <c r="AC155" s="73"/>
      <c r="AD155" s="79" t="s">
        <v>1167</v>
      </c>
      <c r="AE155" s="98" t="s">
        <v>1502</v>
      </c>
      <c r="AF155" s="79" t="str">
        <f>REPLACE(INDEX(GroupVertices[Group],MATCH(Vertices[[#This Row],[Vertex]],GroupVertices[Vertex],0)),1,1,"")</f>
        <v>1</v>
      </c>
      <c r="AG155" s="48">
        <v>1</v>
      </c>
      <c r="AH155" s="49">
        <v>50</v>
      </c>
      <c r="AI155" s="48">
        <v>0</v>
      </c>
      <c r="AJ155" s="49">
        <v>0</v>
      </c>
      <c r="AK155" s="48">
        <v>0</v>
      </c>
      <c r="AL155" s="49">
        <v>0</v>
      </c>
      <c r="AM155" s="48">
        <v>1</v>
      </c>
      <c r="AN155" s="49">
        <v>50</v>
      </c>
      <c r="AO155" s="48">
        <v>2</v>
      </c>
      <c r="AP155" s="118" t="s">
        <v>2307</v>
      </c>
      <c r="AQ155" s="118" t="s">
        <v>2307</v>
      </c>
      <c r="AR155" s="118" t="s">
        <v>2551</v>
      </c>
      <c r="AS155" s="118" t="s">
        <v>2551</v>
      </c>
      <c r="AT155" s="2"/>
      <c r="AU155" s="3"/>
      <c r="AV155" s="3"/>
      <c r="AW155" s="3"/>
      <c r="AX155" s="3"/>
    </row>
    <row r="156" spans="1:50" ht="15">
      <c r="A156" s="65" t="s">
        <v>334</v>
      </c>
      <c r="B156" s="66"/>
      <c r="C156" s="66"/>
      <c r="D156" s="67">
        <v>50</v>
      </c>
      <c r="E156" s="69"/>
      <c r="F156" s="66"/>
      <c r="G156" s="66"/>
      <c r="H156" s="70" t="s">
        <v>334</v>
      </c>
      <c r="I156" s="71"/>
      <c r="J156" s="71" t="s">
        <v>159</v>
      </c>
      <c r="K156" s="70"/>
      <c r="L156" s="74">
        <v>1</v>
      </c>
      <c r="M156" s="75">
        <v>135.9317169189453</v>
      </c>
      <c r="N156" s="75">
        <v>5459.34619140625</v>
      </c>
      <c r="O156" s="76"/>
      <c r="P156" s="77"/>
      <c r="Q156" s="77"/>
      <c r="R156" s="84"/>
      <c r="S156" s="48">
        <v>0</v>
      </c>
      <c r="T156" s="48">
        <v>1</v>
      </c>
      <c r="U156" s="49">
        <v>0</v>
      </c>
      <c r="V156" s="49">
        <v>0.001443</v>
      </c>
      <c r="W156" s="49">
        <v>0.003169</v>
      </c>
      <c r="X156" s="49">
        <v>0.528578</v>
      </c>
      <c r="Y156" s="49">
        <v>0</v>
      </c>
      <c r="Z156" s="49">
        <v>0</v>
      </c>
      <c r="AA156" s="72">
        <v>156</v>
      </c>
      <c r="AB156" s="72"/>
      <c r="AC156" s="73"/>
      <c r="AD156" s="79" t="s">
        <v>1168</v>
      </c>
      <c r="AE156" s="98" t="s">
        <v>1503</v>
      </c>
      <c r="AF156" s="79" t="str">
        <f>REPLACE(INDEX(GroupVertices[Group],MATCH(Vertices[[#This Row],[Vertex]],GroupVertices[Vertex],0)),1,1,"")</f>
        <v>1</v>
      </c>
      <c r="AG156" s="48">
        <v>3</v>
      </c>
      <c r="AH156" s="49">
        <v>2.1739130434782608</v>
      </c>
      <c r="AI156" s="48">
        <v>8</v>
      </c>
      <c r="AJ156" s="49">
        <v>5.797101449275362</v>
      </c>
      <c r="AK156" s="48">
        <v>0</v>
      </c>
      <c r="AL156" s="49">
        <v>0</v>
      </c>
      <c r="AM156" s="48">
        <v>127</v>
      </c>
      <c r="AN156" s="49">
        <v>92.02898550724638</v>
      </c>
      <c r="AO156" s="48">
        <v>138</v>
      </c>
      <c r="AP156" s="118" t="s">
        <v>2693</v>
      </c>
      <c r="AQ156" s="118" t="s">
        <v>2873</v>
      </c>
      <c r="AR156" s="118" t="s">
        <v>3020</v>
      </c>
      <c r="AS156" s="118" t="s">
        <v>3020</v>
      </c>
      <c r="AT156" s="2"/>
      <c r="AU156" s="3"/>
      <c r="AV156" s="3"/>
      <c r="AW156" s="3"/>
      <c r="AX156" s="3"/>
    </row>
    <row r="157" spans="1:50" ht="15">
      <c r="A157" s="65" t="s">
        <v>335</v>
      </c>
      <c r="B157" s="66"/>
      <c r="C157" s="66"/>
      <c r="D157" s="67">
        <v>50</v>
      </c>
      <c r="E157" s="69"/>
      <c r="F157" s="66"/>
      <c r="G157" s="66"/>
      <c r="H157" s="70" t="s">
        <v>335</v>
      </c>
      <c r="I157" s="71"/>
      <c r="J157" s="71" t="s">
        <v>159</v>
      </c>
      <c r="K157" s="70"/>
      <c r="L157" s="74">
        <v>1</v>
      </c>
      <c r="M157" s="75">
        <v>6691.1279296875</v>
      </c>
      <c r="N157" s="75">
        <v>7168.72119140625</v>
      </c>
      <c r="O157" s="76"/>
      <c r="P157" s="77"/>
      <c r="Q157" s="77"/>
      <c r="R157" s="84"/>
      <c r="S157" s="48">
        <v>0</v>
      </c>
      <c r="T157" s="48">
        <v>1</v>
      </c>
      <c r="U157" s="49">
        <v>0</v>
      </c>
      <c r="V157" s="49">
        <v>0.001443</v>
      </c>
      <c r="W157" s="49">
        <v>0.003169</v>
      </c>
      <c r="X157" s="49">
        <v>0.528578</v>
      </c>
      <c r="Y157" s="49">
        <v>0</v>
      </c>
      <c r="Z157" s="49">
        <v>0</v>
      </c>
      <c r="AA157" s="72">
        <v>157</v>
      </c>
      <c r="AB157" s="72"/>
      <c r="AC157" s="73"/>
      <c r="AD157" s="79" t="s">
        <v>1169</v>
      </c>
      <c r="AE157" s="98" t="s">
        <v>1504</v>
      </c>
      <c r="AF157" s="79" t="str">
        <f>REPLACE(INDEX(GroupVertices[Group],MATCH(Vertices[[#This Row],[Vertex]],GroupVertices[Vertex],0)),1,1,"")</f>
        <v>1</v>
      </c>
      <c r="AG157" s="48">
        <v>1</v>
      </c>
      <c r="AH157" s="49">
        <v>14.285714285714286</v>
      </c>
      <c r="AI157" s="48">
        <v>0</v>
      </c>
      <c r="AJ157" s="49">
        <v>0</v>
      </c>
      <c r="AK157" s="48">
        <v>0</v>
      </c>
      <c r="AL157" s="49">
        <v>0</v>
      </c>
      <c r="AM157" s="48">
        <v>6</v>
      </c>
      <c r="AN157" s="49">
        <v>85.71428571428571</v>
      </c>
      <c r="AO157" s="48">
        <v>7</v>
      </c>
      <c r="AP157" s="118" t="s">
        <v>2694</v>
      </c>
      <c r="AQ157" s="118" t="s">
        <v>2694</v>
      </c>
      <c r="AR157" s="118" t="s">
        <v>3021</v>
      </c>
      <c r="AS157" s="118" t="s">
        <v>3021</v>
      </c>
      <c r="AT157" s="2"/>
      <c r="AU157" s="3"/>
      <c r="AV157" s="3"/>
      <c r="AW157" s="3"/>
      <c r="AX157" s="3"/>
    </row>
    <row r="158" spans="1:50" ht="15">
      <c r="A158" s="65" t="s">
        <v>336</v>
      </c>
      <c r="B158" s="66"/>
      <c r="C158" s="66"/>
      <c r="D158" s="67">
        <v>50</v>
      </c>
      <c r="E158" s="69"/>
      <c r="F158" s="66"/>
      <c r="G158" s="66"/>
      <c r="H158" s="70" t="s">
        <v>336</v>
      </c>
      <c r="I158" s="71"/>
      <c r="J158" s="71" t="s">
        <v>159</v>
      </c>
      <c r="K158" s="70"/>
      <c r="L158" s="74">
        <v>1</v>
      </c>
      <c r="M158" s="75">
        <v>2815.807373046875</v>
      </c>
      <c r="N158" s="75">
        <v>2552.28173828125</v>
      </c>
      <c r="O158" s="76"/>
      <c r="P158" s="77"/>
      <c r="Q158" s="77"/>
      <c r="R158" s="84"/>
      <c r="S158" s="48">
        <v>0</v>
      </c>
      <c r="T158" s="48">
        <v>1</v>
      </c>
      <c r="U158" s="49">
        <v>0</v>
      </c>
      <c r="V158" s="49">
        <v>0.001443</v>
      </c>
      <c r="W158" s="49">
        <v>0.003169</v>
      </c>
      <c r="X158" s="49">
        <v>0.528578</v>
      </c>
      <c r="Y158" s="49">
        <v>0</v>
      </c>
      <c r="Z158" s="49">
        <v>0</v>
      </c>
      <c r="AA158" s="72">
        <v>158</v>
      </c>
      <c r="AB158" s="72"/>
      <c r="AC158" s="73"/>
      <c r="AD158" s="79" t="s">
        <v>1170</v>
      </c>
      <c r="AE158" s="98" t="s">
        <v>1505</v>
      </c>
      <c r="AF158" s="79" t="str">
        <f>REPLACE(INDEX(GroupVertices[Group],MATCH(Vertices[[#This Row],[Vertex]],GroupVertices[Vertex],0)),1,1,"")</f>
        <v>1</v>
      </c>
      <c r="AG158" s="48">
        <v>21</v>
      </c>
      <c r="AH158" s="49">
        <v>4.208416833667335</v>
      </c>
      <c r="AI158" s="48">
        <v>25</v>
      </c>
      <c r="AJ158" s="49">
        <v>5.01002004008016</v>
      </c>
      <c r="AK158" s="48">
        <v>0</v>
      </c>
      <c r="AL158" s="49">
        <v>0</v>
      </c>
      <c r="AM158" s="48">
        <v>453</v>
      </c>
      <c r="AN158" s="49">
        <v>90.78156312625251</v>
      </c>
      <c r="AO158" s="48">
        <v>499</v>
      </c>
      <c r="AP158" s="118" t="s">
        <v>2695</v>
      </c>
      <c r="AQ158" s="118" t="s">
        <v>2874</v>
      </c>
      <c r="AR158" s="118" t="s">
        <v>3022</v>
      </c>
      <c r="AS158" s="118" t="s">
        <v>3022</v>
      </c>
      <c r="AT158" s="2"/>
      <c r="AU158" s="3"/>
      <c r="AV158" s="3"/>
      <c r="AW158" s="3"/>
      <c r="AX158" s="3"/>
    </row>
    <row r="159" spans="1:50" ht="15">
      <c r="A159" s="65" t="s">
        <v>337</v>
      </c>
      <c r="B159" s="66"/>
      <c r="C159" s="66"/>
      <c r="D159" s="67">
        <v>50</v>
      </c>
      <c r="E159" s="69"/>
      <c r="F159" s="66"/>
      <c r="G159" s="66"/>
      <c r="H159" s="70" t="s">
        <v>337</v>
      </c>
      <c r="I159" s="71"/>
      <c r="J159" s="71" t="s">
        <v>159</v>
      </c>
      <c r="K159" s="70"/>
      <c r="L159" s="74">
        <v>1</v>
      </c>
      <c r="M159" s="75">
        <v>4824.193359375</v>
      </c>
      <c r="N159" s="75">
        <v>3794.55126953125</v>
      </c>
      <c r="O159" s="76"/>
      <c r="P159" s="77"/>
      <c r="Q159" s="77"/>
      <c r="R159" s="84"/>
      <c r="S159" s="48">
        <v>0</v>
      </c>
      <c r="T159" s="48">
        <v>1</v>
      </c>
      <c r="U159" s="49">
        <v>0</v>
      </c>
      <c r="V159" s="49">
        <v>0.001443</v>
      </c>
      <c r="W159" s="49">
        <v>0.003169</v>
      </c>
      <c r="X159" s="49">
        <v>0.528578</v>
      </c>
      <c r="Y159" s="49">
        <v>0</v>
      </c>
      <c r="Z159" s="49">
        <v>0</v>
      </c>
      <c r="AA159" s="72">
        <v>159</v>
      </c>
      <c r="AB159" s="72"/>
      <c r="AC159" s="73"/>
      <c r="AD159" s="79" t="s">
        <v>1171</v>
      </c>
      <c r="AE159" s="98" t="s">
        <v>1506</v>
      </c>
      <c r="AF159" s="79" t="str">
        <f>REPLACE(INDEX(GroupVertices[Group],MATCH(Vertices[[#This Row],[Vertex]],GroupVertices[Vertex],0)),1,1,"")</f>
        <v>1</v>
      </c>
      <c r="AG159" s="48">
        <v>19</v>
      </c>
      <c r="AH159" s="49">
        <v>4.428904428904429</v>
      </c>
      <c r="AI159" s="48">
        <v>8</v>
      </c>
      <c r="AJ159" s="49">
        <v>1.8648018648018647</v>
      </c>
      <c r="AK159" s="48">
        <v>0</v>
      </c>
      <c r="AL159" s="49">
        <v>0</v>
      </c>
      <c r="AM159" s="48">
        <v>402</v>
      </c>
      <c r="AN159" s="49">
        <v>93.7062937062937</v>
      </c>
      <c r="AO159" s="48">
        <v>429</v>
      </c>
      <c r="AP159" s="118" t="s">
        <v>2696</v>
      </c>
      <c r="AQ159" s="118" t="s">
        <v>2875</v>
      </c>
      <c r="AR159" s="118" t="s">
        <v>3023</v>
      </c>
      <c r="AS159" s="118" t="s">
        <v>3185</v>
      </c>
      <c r="AT159" s="2"/>
      <c r="AU159" s="3"/>
      <c r="AV159" s="3"/>
      <c r="AW159" s="3"/>
      <c r="AX159" s="3"/>
    </row>
    <row r="160" spans="1:50" ht="15">
      <c r="A160" s="65" t="s">
        <v>338</v>
      </c>
      <c r="B160" s="66"/>
      <c r="C160" s="66"/>
      <c r="D160" s="67">
        <v>50</v>
      </c>
      <c r="E160" s="69"/>
      <c r="F160" s="66"/>
      <c r="G160" s="66"/>
      <c r="H160" s="70" t="s">
        <v>338</v>
      </c>
      <c r="I160" s="71"/>
      <c r="J160" s="71" t="s">
        <v>159</v>
      </c>
      <c r="K160" s="70"/>
      <c r="L160" s="74">
        <v>1</v>
      </c>
      <c r="M160" s="75">
        <v>1354.9586181640625</v>
      </c>
      <c r="N160" s="75">
        <v>1753.671630859375</v>
      </c>
      <c r="O160" s="76"/>
      <c r="P160" s="77"/>
      <c r="Q160" s="77"/>
      <c r="R160" s="84"/>
      <c r="S160" s="48">
        <v>0</v>
      </c>
      <c r="T160" s="48">
        <v>1</v>
      </c>
      <c r="U160" s="49">
        <v>0</v>
      </c>
      <c r="V160" s="49">
        <v>0.001443</v>
      </c>
      <c r="W160" s="49">
        <v>0.003169</v>
      </c>
      <c r="X160" s="49">
        <v>0.528578</v>
      </c>
      <c r="Y160" s="49">
        <v>0</v>
      </c>
      <c r="Z160" s="49">
        <v>0</v>
      </c>
      <c r="AA160" s="72">
        <v>160</v>
      </c>
      <c r="AB160" s="72"/>
      <c r="AC160" s="73"/>
      <c r="AD160" s="79" t="s">
        <v>1172</v>
      </c>
      <c r="AE160" s="98" t="s">
        <v>1507</v>
      </c>
      <c r="AF160" s="79" t="str">
        <f>REPLACE(INDEX(GroupVertices[Group],MATCH(Vertices[[#This Row],[Vertex]],GroupVertices[Vertex],0)),1,1,"")</f>
        <v>1</v>
      </c>
      <c r="AG160" s="48">
        <v>1</v>
      </c>
      <c r="AH160" s="49">
        <v>2.1739130434782608</v>
      </c>
      <c r="AI160" s="48">
        <v>2</v>
      </c>
      <c r="AJ160" s="49">
        <v>4.3478260869565215</v>
      </c>
      <c r="AK160" s="48">
        <v>0</v>
      </c>
      <c r="AL160" s="49">
        <v>0</v>
      </c>
      <c r="AM160" s="48">
        <v>43</v>
      </c>
      <c r="AN160" s="49">
        <v>93.47826086956522</v>
      </c>
      <c r="AO160" s="48">
        <v>46</v>
      </c>
      <c r="AP160" s="118" t="s">
        <v>2697</v>
      </c>
      <c r="AQ160" s="118" t="s">
        <v>2697</v>
      </c>
      <c r="AR160" s="118" t="s">
        <v>3024</v>
      </c>
      <c r="AS160" s="118" t="s">
        <v>3024</v>
      </c>
      <c r="AT160" s="2"/>
      <c r="AU160" s="3"/>
      <c r="AV160" s="3"/>
      <c r="AW160" s="3"/>
      <c r="AX160" s="3"/>
    </row>
    <row r="161" spans="1:50" ht="15">
      <c r="A161" s="65" t="s">
        <v>339</v>
      </c>
      <c r="B161" s="66"/>
      <c r="C161" s="66"/>
      <c r="D161" s="67">
        <v>50</v>
      </c>
      <c r="E161" s="69"/>
      <c r="F161" s="66"/>
      <c r="G161" s="66"/>
      <c r="H161" s="70" t="s">
        <v>339</v>
      </c>
      <c r="I161" s="71"/>
      <c r="J161" s="71" t="s">
        <v>159</v>
      </c>
      <c r="K161" s="70"/>
      <c r="L161" s="74">
        <v>1</v>
      </c>
      <c r="M161" s="75">
        <v>5861.98388671875</v>
      </c>
      <c r="N161" s="75">
        <v>968.8917846679688</v>
      </c>
      <c r="O161" s="76"/>
      <c r="P161" s="77"/>
      <c r="Q161" s="77"/>
      <c r="R161" s="84"/>
      <c r="S161" s="48">
        <v>0</v>
      </c>
      <c r="T161" s="48">
        <v>1</v>
      </c>
      <c r="U161" s="49">
        <v>0</v>
      </c>
      <c r="V161" s="49">
        <v>0.001443</v>
      </c>
      <c r="W161" s="49">
        <v>0.003169</v>
      </c>
      <c r="X161" s="49">
        <v>0.528578</v>
      </c>
      <c r="Y161" s="49">
        <v>0</v>
      </c>
      <c r="Z161" s="49">
        <v>0</v>
      </c>
      <c r="AA161" s="72">
        <v>161</v>
      </c>
      <c r="AB161" s="72"/>
      <c r="AC161" s="73"/>
      <c r="AD161" s="79" t="s">
        <v>1173</v>
      </c>
      <c r="AE161" s="98" t="s">
        <v>1508</v>
      </c>
      <c r="AF161" s="79" t="str">
        <f>REPLACE(INDEX(GroupVertices[Group],MATCH(Vertices[[#This Row],[Vertex]],GroupVertices[Vertex],0)),1,1,"")</f>
        <v>1</v>
      </c>
      <c r="AG161" s="48">
        <v>8</v>
      </c>
      <c r="AH161" s="49">
        <v>4.4692737430167595</v>
      </c>
      <c r="AI161" s="48">
        <v>5</v>
      </c>
      <c r="AJ161" s="49">
        <v>2.793296089385475</v>
      </c>
      <c r="AK161" s="48">
        <v>0</v>
      </c>
      <c r="AL161" s="49">
        <v>0</v>
      </c>
      <c r="AM161" s="48">
        <v>166</v>
      </c>
      <c r="AN161" s="49">
        <v>92.73743016759776</v>
      </c>
      <c r="AO161" s="48">
        <v>179</v>
      </c>
      <c r="AP161" s="118" t="s">
        <v>2698</v>
      </c>
      <c r="AQ161" s="118" t="s">
        <v>2876</v>
      </c>
      <c r="AR161" s="118" t="s">
        <v>3025</v>
      </c>
      <c r="AS161" s="118" t="s">
        <v>3025</v>
      </c>
      <c r="AT161" s="2"/>
      <c r="AU161" s="3"/>
      <c r="AV161" s="3"/>
      <c r="AW161" s="3"/>
      <c r="AX161" s="3"/>
    </row>
    <row r="162" spans="1:50" ht="15">
      <c r="A162" s="65" t="s">
        <v>340</v>
      </c>
      <c r="B162" s="66"/>
      <c r="C162" s="66"/>
      <c r="D162" s="67">
        <v>50</v>
      </c>
      <c r="E162" s="69"/>
      <c r="F162" s="66"/>
      <c r="G162" s="66"/>
      <c r="H162" s="70" t="s">
        <v>340</v>
      </c>
      <c r="I162" s="71"/>
      <c r="J162" s="71" t="s">
        <v>159</v>
      </c>
      <c r="K162" s="70"/>
      <c r="L162" s="74">
        <v>1</v>
      </c>
      <c r="M162" s="75">
        <v>4828.22705078125</v>
      </c>
      <c r="N162" s="75">
        <v>404.14373779296875</v>
      </c>
      <c r="O162" s="76"/>
      <c r="P162" s="77"/>
      <c r="Q162" s="77"/>
      <c r="R162" s="84"/>
      <c r="S162" s="48">
        <v>0</v>
      </c>
      <c r="T162" s="48">
        <v>1</v>
      </c>
      <c r="U162" s="49">
        <v>0</v>
      </c>
      <c r="V162" s="49">
        <v>0.001443</v>
      </c>
      <c r="W162" s="49">
        <v>0.003169</v>
      </c>
      <c r="X162" s="49">
        <v>0.528578</v>
      </c>
      <c r="Y162" s="49">
        <v>0</v>
      </c>
      <c r="Z162" s="49">
        <v>0</v>
      </c>
      <c r="AA162" s="72">
        <v>162</v>
      </c>
      <c r="AB162" s="72"/>
      <c r="AC162" s="73"/>
      <c r="AD162" s="79" t="s">
        <v>1174</v>
      </c>
      <c r="AE162" s="98" t="s">
        <v>1509</v>
      </c>
      <c r="AF162" s="79" t="str">
        <f>REPLACE(INDEX(GroupVertices[Group],MATCH(Vertices[[#This Row],[Vertex]],GroupVertices[Vertex],0)),1,1,"")</f>
        <v>1</v>
      </c>
      <c r="AG162" s="48">
        <v>4</v>
      </c>
      <c r="AH162" s="49">
        <v>7.017543859649122</v>
      </c>
      <c r="AI162" s="48">
        <v>2</v>
      </c>
      <c r="AJ162" s="49">
        <v>3.508771929824561</v>
      </c>
      <c r="AK162" s="48">
        <v>0</v>
      </c>
      <c r="AL162" s="49">
        <v>0</v>
      </c>
      <c r="AM162" s="48">
        <v>51</v>
      </c>
      <c r="AN162" s="49">
        <v>89.47368421052632</v>
      </c>
      <c r="AO162" s="48">
        <v>57</v>
      </c>
      <c r="AP162" s="118" t="s">
        <v>2699</v>
      </c>
      <c r="AQ162" s="118" t="s">
        <v>2699</v>
      </c>
      <c r="AR162" s="118" t="s">
        <v>3026</v>
      </c>
      <c r="AS162" s="118" t="s">
        <v>3026</v>
      </c>
      <c r="AT162" s="2"/>
      <c r="AU162" s="3"/>
      <c r="AV162" s="3"/>
      <c r="AW162" s="3"/>
      <c r="AX162" s="3"/>
    </row>
    <row r="163" spans="1:50" ht="15">
      <c r="A163" s="65" t="s">
        <v>341</v>
      </c>
      <c r="B163" s="66"/>
      <c r="C163" s="66"/>
      <c r="D163" s="67">
        <v>50</v>
      </c>
      <c r="E163" s="69"/>
      <c r="F163" s="66"/>
      <c r="G163" s="66"/>
      <c r="H163" s="70" t="s">
        <v>341</v>
      </c>
      <c r="I163" s="71"/>
      <c r="J163" s="71" t="s">
        <v>159</v>
      </c>
      <c r="K163" s="70"/>
      <c r="L163" s="74">
        <v>1</v>
      </c>
      <c r="M163" s="75">
        <v>3928.56640625</v>
      </c>
      <c r="N163" s="75">
        <v>508.59161376953125</v>
      </c>
      <c r="O163" s="76"/>
      <c r="P163" s="77"/>
      <c r="Q163" s="77"/>
      <c r="R163" s="84"/>
      <c r="S163" s="48">
        <v>0</v>
      </c>
      <c r="T163" s="48">
        <v>1</v>
      </c>
      <c r="U163" s="49">
        <v>0</v>
      </c>
      <c r="V163" s="49">
        <v>0.001443</v>
      </c>
      <c r="W163" s="49">
        <v>0.003169</v>
      </c>
      <c r="X163" s="49">
        <v>0.528578</v>
      </c>
      <c r="Y163" s="49">
        <v>0</v>
      </c>
      <c r="Z163" s="49">
        <v>0</v>
      </c>
      <c r="AA163" s="72">
        <v>163</v>
      </c>
      <c r="AB163" s="72"/>
      <c r="AC163" s="73"/>
      <c r="AD163" s="79" t="s">
        <v>1175</v>
      </c>
      <c r="AE163" s="98" t="s">
        <v>1510</v>
      </c>
      <c r="AF163" s="79" t="str">
        <f>REPLACE(INDEX(GroupVertices[Group],MATCH(Vertices[[#This Row],[Vertex]],GroupVertices[Vertex],0)),1,1,"")</f>
        <v>1</v>
      </c>
      <c r="AG163" s="48">
        <v>0</v>
      </c>
      <c r="AH163" s="49">
        <v>0</v>
      </c>
      <c r="AI163" s="48">
        <v>2</v>
      </c>
      <c r="AJ163" s="49">
        <v>8</v>
      </c>
      <c r="AK163" s="48">
        <v>0</v>
      </c>
      <c r="AL163" s="49">
        <v>0</v>
      </c>
      <c r="AM163" s="48">
        <v>23</v>
      </c>
      <c r="AN163" s="49">
        <v>92</v>
      </c>
      <c r="AO163" s="48">
        <v>25</v>
      </c>
      <c r="AP163" s="118" t="s">
        <v>2700</v>
      </c>
      <c r="AQ163" s="118" t="s">
        <v>2700</v>
      </c>
      <c r="AR163" s="118" t="s">
        <v>3027</v>
      </c>
      <c r="AS163" s="118" t="s">
        <v>3027</v>
      </c>
      <c r="AT163" s="2"/>
      <c r="AU163" s="3"/>
      <c r="AV163" s="3"/>
      <c r="AW163" s="3"/>
      <c r="AX163" s="3"/>
    </row>
    <row r="164" spans="1:50" ht="15">
      <c r="A164" s="65" t="s">
        <v>342</v>
      </c>
      <c r="B164" s="66"/>
      <c r="C164" s="66"/>
      <c r="D164" s="67">
        <v>50</v>
      </c>
      <c r="E164" s="69"/>
      <c r="F164" s="66"/>
      <c r="G164" s="66"/>
      <c r="H164" s="70" t="s">
        <v>342</v>
      </c>
      <c r="I164" s="71"/>
      <c r="J164" s="71" t="s">
        <v>159</v>
      </c>
      <c r="K164" s="70"/>
      <c r="L164" s="74">
        <v>1</v>
      </c>
      <c r="M164" s="75">
        <v>3125.525146484375</v>
      </c>
      <c r="N164" s="75">
        <v>291.283203125</v>
      </c>
      <c r="O164" s="76"/>
      <c r="P164" s="77"/>
      <c r="Q164" s="77"/>
      <c r="R164" s="84"/>
      <c r="S164" s="48">
        <v>0</v>
      </c>
      <c r="T164" s="48">
        <v>1</v>
      </c>
      <c r="U164" s="49">
        <v>0</v>
      </c>
      <c r="V164" s="49">
        <v>0.001443</v>
      </c>
      <c r="W164" s="49">
        <v>0.003169</v>
      </c>
      <c r="X164" s="49">
        <v>0.528578</v>
      </c>
      <c r="Y164" s="49">
        <v>0</v>
      </c>
      <c r="Z164" s="49">
        <v>0</v>
      </c>
      <c r="AA164" s="72">
        <v>164</v>
      </c>
      <c r="AB164" s="72"/>
      <c r="AC164" s="73"/>
      <c r="AD164" s="79" t="s">
        <v>1176</v>
      </c>
      <c r="AE164" s="98" t="s">
        <v>1511</v>
      </c>
      <c r="AF164" s="79" t="str">
        <f>REPLACE(INDEX(GroupVertices[Group],MATCH(Vertices[[#This Row],[Vertex]],GroupVertices[Vertex],0)),1,1,"")</f>
        <v>1</v>
      </c>
      <c r="AG164" s="48">
        <v>0</v>
      </c>
      <c r="AH164" s="49">
        <v>0</v>
      </c>
      <c r="AI164" s="48">
        <v>0</v>
      </c>
      <c r="AJ164" s="49">
        <v>0</v>
      </c>
      <c r="AK164" s="48">
        <v>0</v>
      </c>
      <c r="AL164" s="49">
        <v>0</v>
      </c>
      <c r="AM164" s="48">
        <v>13</v>
      </c>
      <c r="AN164" s="49">
        <v>100</v>
      </c>
      <c r="AO164" s="48">
        <v>13</v>
      </c>
      <c r="AP164" s="118" t="s">
        <v>2701</v>
      </c>
      <c r="AQ164" s="118" t="s">
        <v>2701</v>
      </c>
      <c r="AR164" s="118" t="s">
        <v>3028</v>
      </c>
      <c r="AS164" s="118" t="s">
        <v>3028</v>
      </c>
      <c r="AT164" s="2"/>
      <c r="AU164" s="3"/>
      <c r="AV164" s="3"/>
      <c r="AW164" s="3"/>
      <c r="AX164" s="3"/>
    </row>
    <row r="165" spans="1:50" ht="15">
      <c r="A165" s="65" t="s">
        <v>343</v>
      </c>
      <c r="B165" s="66"/>
      <c r="C165" s="66"/>
      <c r="D165" s="67">
        <v>50</v>
      </c>
      <c r="E165" s="69"/>
      <c r="F165" s="66"/>
      <c r="G165" s="66"/>
      <c r="H165" s="70" t="s">
        <v>343</v>
      </c>
      <c r="I165" s="71"/>
      <c r="J165" s="71" t="s">
        <v>159</v>
      </c>
      <c r="K165" s="70"/>
      <c r="L165" s="74">
        <v>1</v>
      </c>
      <c r="M165" s="75">
        <v>8286.0390625</v>
      </c>
      <c r="N165" s="75">
        <v>4499.4560546875</v>
      </c>
      <c r="O165" s="76"/>
      <c r="P165" s="77"/>
      <c r="Q165" s="77"/>
      <c r="R165" s="84"/>
      <c r="S165" s="48">
        <v>0</v>
      </c>
      <c r="T165" s="48">
        <v>1</v>
      </c>
      <c r="U165" s="49">
        <v>0</v>
      </c>
      <c r="V165" s="49">
        <v>0.001443</v>
      </c>
      <c r="W165" s="49">
        <v>0.003169</v>
      </c>
      <c r="X165" s="49">
        <v>0.528578</v>
      </c>
      <c r="Y165" s="49">
        <v>0</v>
      </c>
      <c r="Z165" s="49">
        <v>0</v>
      </c>
      <c r="AA165" s="72">
        <v>165</v>
      </c>
      <c r="AB165" s="72"/>
      <c r="AC165" s="73"/>
      <c r="AD165" s="79" t="s">
        <v>1177</v>
      </c>
      <c r="AE165" s="98" t="s">
        <v>1512</v>
      </c>
      <c r="AF165" s="79" t="str">
        <f>REPLACE(INDEX(GroupVertices[Group],MATCH(Vertices[[#This Row],[Vertex]],GroupVertices[Vertex],0)),1,1,"")</f>
        <v>1</v>
      </c>
      <c r="AG165" s="48">
        <v>1</v>
      </c>
      <c r="AH165" s="49">
        <v>5.882352941176471</v>
      </c>
      <c r="AI165" s="48">
        <v>0</v>
      </c>
      <c r="AJ165" s="49">
        <v>0</v>
      </c>
      <c r="AK165" s="48">
        <v>0</v>
      </c>
      <c r="AL165" s="49">
        <v>0</v>
      </c>
      <c r="AM165" s="48">
        <v>16</v>
      </c>
      <c r="AN165" s="49">
        <v>94.11764705882354</v>
      </c>
      <c r="AO165" s="48">
        <v>17</v>
      </c>
      <c r="AP165" s="118" t="s">
        <v>2702</v>
      </c>
      <c r="AQ165" s="118" t="s">
        <v>2702</v>
      </c>
      <c r="AR165" s="118" t="s">
        <v>3029</v>
      </c>
      <c r="AS165" s="118" t="s">
        <v>3029</v>
      </c>
      <c r="AT165" s="2"/>
      <c r="AU165" s="3"/>
      <c r="AV165" s="3"/>
      <c r="AW165" s="3"/>
      <c r="AX165" s="3"/>
    </row>
    <row r="166" spans="1:50" ht="15">
      <c r="A166" s="65" t="s">
        <v>344</v>
      </c>
      <c r="B166" s="66"/>
      <c r="C166" s="66"/>
      <c r="D166" s="67">
        <v>50</v>
      </c>
      <c r="E166" s="69"/>
      <c r="F166" s="66"/>
      <c r="G166" s="66"/>
      <c r="H166" s="70" t="s">
        <v>344</v>
      </c>
      <c r="I166" s="71"/>
      <c r="J166" s="71" t="s">
        <v>159</v>
      </c>
      <c r="K166" s="70"/>
      <c r="L166" s="74">
        <v>1</v>
      </c>
      <c r="M166" s="75">
        <v>1454.0625</v>
      </c>
      <c r="N166" s="75">
        <v>8463.341796875</v>
      </c>
      <c r="O166" s="76"/>
      <c r="P166" s="77"/>
      <c r="Q166" s="77"/>
      <c r="R166" s="84"/>
      <c r="S166" s="48">
        <v>0</v>
      </c>
      <c r="T166" s="48">
        <v>1</v>
      </c>
      <c r="U166" s="49">
        <v>0</v>
      </c>
      <c r="V166" s="49">
        <v>0.001443</v>
      </c>
      <c r="W166" s="49">
        <v>0.003169</v>
      </c>
      <c r="X166" s="49">
        <v>0.528578</v>
      </c>
      <c r="Y166" s="49">
        <v>0</v>
      </c>
      <c r="Z166" s="49">
        <v>0</v>
      </c>
      <c r="AA166" s="72">
        <v>166</v>
      </c>
      <c r="AB166" s="72"/>
      <c r="AC166" s="73"/>
      <c r="AD166" s="79" t="s">
        <v>1178</v>
      </c>
      <c r="AE166" s="98" t="s">
        <v>1513</v>
      </c>
      <c r="AF166" s="79" t="str">
        <f>REPLACE(INDEX(GroupVertices[Group],MATCH(Vertices[[#This Row],[Vertex]],GroupVertices[Vertex],0)),1,1,"")</f>
        <v>1</v>
      </c>
      <c r="AG166" s="48">
        <v>2</v>
      </c>
      <c r="AH166" s="49">
        <v>3.7037037037037037</v>
      </c>
      <c r="AI166" s="48">
        <v>0</v>
      </c>
      <c r="AJ166" s="49">
        <v>0</v>
      </c>
      <c r="AK166" s="48">
        <v>0</v>
      </c>
      <c r="AL166" s="49">
        <v>0</v>
      </c>
      <c r="AM166" s="48">
        <v>52</v>
      </c>
      <c r="AN166" s="49">
        <v>96.29629629629629</v>
      </c>
      <c r="AO166" s="48">
        <v>54</v>
      </c>
      <c r="AP166" s="118" t="s">
        <v>2703</v>
      </c>
      <c r="AQ166" s="118" t="s">
        <v>2703</v>
      </c>
      <c r="AR166" s="118" t="s">
        <v>3030</v>
      </c>
      <c r="AS166" s="118" t="s">
        <v>3030</v>
      </c>
      <c r="AT166" s="2"/>
      <c r="AU166" s="3"/>
      <c r="AV166" s="3"/>
      <c r="AW166" s="3"/>
      <c r="AX166" s="3"/>
    </row>
    <row r="167" spans="1:50" ht="15">
      <c r="A167" s="65" t="s">
        <v>345</v>
      </c>
      <c r="B167" s="66"/>
      <c r="C167" s="66"/>
      <c r="D167" s="67">
        <v>50</v>
      </c>
      <c r="E167" s="69"/>
      <c r="F167" s="66"/>
      <c r="G167" s="66"/>
      <c r="H167" s="70" t="s">
        <v>345</v>
      </c>
      <c r="I167" s="71"/>
      <c r="J167" s="71" t="s">
        <v>159</v>
      </c>
      <c r="K167" s="70"/>
      <c r="L167" s="74">
        <v>1</v>
      </c>
      <c r="M167" s="75">
        <v>7374.9951171875</v>
      </c>
      <c r="N167" s="75">
        <v>8321.8759765625</v>
      </c>
      <c r="O167" s="76"/>
      <c r="P167" s="77"/>
      <c r="Q167" s="77"/>
      <c r="R167" s="84"/>
      <c r="S167" s="48">
        <v>0</v>
      </c>
      <c r="T167" s="48">
        <v>1</v>
      </c>
      <c r="U167" s="49">
        <v>0</v>
      </c>
      <c r="V167" s="49">
        <v>0.001443</v>
      </c>
      <c r="W167" s="49">
        <v>0.003169</v>
      </c>
      <c r="X167" s="49">
        <v>0.528578</v>
      </c>
      <c r="Y167" s="49">
        <v>0</v>
      </c>
      <c r="Z167" s="49">
        <v>0</v>
      </c>
      <c r="AA167" s="72">
        <v>167</v>
      </c>
      <c r="AB167" s="72"/>
      <c r="AC167" s="73"/>
      <c r="AD167" s="79" t="s">
        <v>1179</v>
      </c>
      <c r="AE167" s="98" t="s">
        <v>1514</v>
      </c>
      <c r="AF167" s="79" t="str">
        <f>REPLACE(INDEX(GroupVertices[Group],MATCH(Vertices[[#This Row],[Vertex]],GroupVertices[Vertex],0)),1,1,"")</f>
        <v>1</v>
      </c>
      <c r="AG167" s="48">
        <v>1</v>
      </c>
      <c r="AH167" s="49">
        <v>6.25</v>
      </c>
      <c r="AI167" s="48">
        <v>0</v>
      </c>
      <c r="AJ167" s="49">
        <v>0</v>
      </c>
      <c r="AK167" s="48">
        <v>0</v>
      </c>
      <c r="AL167" s="49">
        <v>0</v>
      </c>
      <c r="AM167" s="48">
        <v>15</v>
      </c>
      <c r="AN167" s="49">
        <v>93.75</v>
      </c>
      <c r="AO167" s="48">
        <v>16</v>
      </c>
      <c r="AP167" s="118" t="s">
        <v>2704</v>
      </c>
      <c r="AQ167" s="118" t="s">
        <v>2704</v>
      </c>
      <c r="AR167" s="118" t="s">
        <v>3031</v>
      </c>
      <c r="AS167" s="118" t="s">
        <v>3031</v>
      </c>
      <c r="AT167" s="2"/>
      <c r="AU167" s="3"/>
      <c r="AV167" s="3"/>
      <c r="AW167" s="3"/>
      <c r="AX167" s="3"/>
    </row>
    <row r="168" spans="1:50" ht="15">
      <c r="A168" s="65" t="s">
        <v>346</v>
      </c>
      <c r="B168" s="66"/>
      <c r="C168" s="66"/>
      <c r="D168" s="67">
        <v>50</v>
      </c>
      <c r="E168" s="69"/>
      <c r="F168" s="66"/>
      <c r="G168" s="66"/>
      <c r="H168" s="70" t="s">
        <v>346</v>
      </c>
      <c r="I168" s="71"/>
      <c r="J168" s="71" t="s">
        <v>159</v>
      </c>
      <c r="K168" s="70"/>
      <c r="L168" s="74">
        <v>1</v>
      </c>
      <c r="M168" s="75">
        <v>8040.333984375</v>
      </c>
      <c r="N168" s="75">
        <v>7201.6748046875</v>
      </c>
      <c r="O168" s="76"/>
      <c r="P168" s="77"/>
      <c r="Q168" s="77"/>
      <c r="R168" s="84"/>
      <c r="S168" s="48">
        <v>0</v>
      </c>
      <c r="T168" s="48">
        <v>1</v>
      </c>
      <c r="U168" s="49">
        <v>0</v>
      </c>
      <c r="V168" s="49">
        <v>0.001443</v>
      </c>
      <c r="W168" s="49">
        <v>0.003169</v>
      </c>
      <c r="X168" s="49">
        <v>0.528578</v>
      </c>
      <c r="Y168" s="49">
        <v>0</v>
      </c>
      <c r="Z168" s="49">
        <v>0</v>
      </c>
      <c r="AA168" s="72">
        <v>168</v>
      </c>
      <c r="AB168" s="72"/>
      <c r="AC168" s="73"/>
      <c r="AD168" s="79" t="s">
        <v>1180</v>
      </c>
      <c r="AE168" s="98" t="s">
        <v>1515</v>
      </c>
      <c r="AF168" s="79" t="str">
        <f>REPLACE(INDEX(GroupVertices[Group],MATCH(Vertices[[#This Row],[Vertex]],GroupVertices[Vertex],0)),1,1,"")</f>
        <v>1</v>
      </c>
      <c r="AG168" s="48">
        <v>0</v>
      </c>
      <c r="AH168" s="49">
        <v>0</v>
      </c>
      <c r="AI168" s="48">
        <v>0</v>
      </c>
      <c r="AJ168" s="49">
        <v>0</v>
      </c>
      <c r="AK168" s="48">
        <v>0</v>
      </c>
      <c r="AL168" s="49">
        <v>0</v>
      </c>
      <c r="AM168" s="48">
        <v>2</v>
      </c>
      <c r="AN168" s="49">
        <v>100</v>
      </c>
      <c r="AO168" s="48">
        <v>2</v>
      </c>
      <c r="AP168" s="118" t="s">
        <v>792</v>
      </c>
      <c r="AQ168" s="118" t="s">
        <v>792</v>
      </c>
      <c r="AR168" s="118" t="s">
        <v>3032</v>
      </c>
      <c r="AS168" s="118" t="s">
        <v>3032</v>
      </c>
      <c r="AT168" s="2"/>
      <c r="AU168" s="3"/>
      <c r="AV168" s="3"/>
      <c r="AW168" s="3"/>
      <c r="AX168" s="3"/>
    </row>
    <row r="169" spans="1:50" ht="15">
      <c r="A169" s="65" t="s">
        <v>347</v>
      </c>
      <c r="B169" s="66"/>
      <c r="C169" s="66"/>
      <c r="D169" s="67">
        <v>50</v>
      </c>
      <c r="E169" s="69"/>
      <c r="F169" s="66"/>
      <c r="G169" s="66"/>
      <c r="H169" s="70" t="s">
        <v>347</v>
      </c>
      <c r="I169" s="71"/>
      <c r="J169" s="71" t="s">
        <v>159</v>
      </c>
      <c r="K169" s="70"/>
      <c r="L169" s="74">
        <v>1</v>
      </c>
      <c r="M169" s="75">
        <v>1788.5789794921875</v>
      </c>
      <c r="N169" s="75">
        <v>1482.6214599609375</v>
      </c>
      <c r="O169" s="76"/>
      <c r="P169" s="77"/>
      <c r="Q169" s="77"/>
      <c r="R169" s="84"/>
      <c r="S169" s="48">
        <v>0</v>
      </c>
      <c r="T169" s="48">
        <v>1</v>
      </c>
      <c r="U169" s="49">
        <v>0</v>
      </c>
      <c r="V169" s="49">
        <v>0.001443</v>
      </c>
      <c r="W169" s="49">
        <v>0.003169</v>
      </c>
      <c r="X169" s="49">
        <v>0.528578</v>
      </c>
      <c r="Y169" s="49">
        <v>0</v>
      </c>
      <c r="Z169" s="49">
        <v>0</v>
      </c>
      <c r="AA169" s="72">
        <v>169</v>
      </c>
      <c r="AB169" s="72"/>
      <c r="AC169" s="73"/>
      <c r="AD169" s="79" t="s">
        <v>1181</v>
      </c>
      <c r="AE169" s="98" t="s">
        <v>1516</v>
      </c>
      <c r="AF169" s="79" t="str">
        <f>REPLACE(INDEX(GroupVertices[Group],MATCH(Vertices[[#This Row],[Vertex]],GroupVertices[Vertex],0)),1,1,"")</f>
        <v>1</v>
      </c>
      <c r="AG169" s="48">
        <v>0</v>
      </c>
      <c r="AH169" s="49">
        <v>0</v>
      </c>
      <c r="AI169" s="48">
        <v>1</v>
      </c>
      <c r="AJ169" s="49">
        <v>2.0408163265306123</v>
      </c>
      <c r="AK169" s="48">
        <v>0</v>
      </c>
      <c r="AL169" s="49">
        <v>0</v>
      </c>
      <c r="AM169" s="48">
        <v>48</v>
      </c>
      <c r="AN169" s="49">
        <v>97.95918367346938</v>
      </c>
      <c r="AO169" s="48">
        <v>49</v>
      </c>
      <c r="AP169" s="118" t="s">
        <v>2705</v>
      </c>
      <c r="AQ169" s="118" t="s">
        <v>2705</v>
      </c>
      <c r="AR169" s="118" t="s">
        <v>3033</v>
      </c>
      <c r="AS169" s="118" t="s">
        <v>3033</v>
      </c>
      <c r="AT169" s="2"/>
      <c r="AU169" s="3"/>
      <c r="AV169" s="3"/>
      <c r="AW169" s="3"/>
      <c r="AX169" s="3"/>
    </row>
    <row r="170" spans="1:50" ht="15">
      <c r="A170" s="65" t="s">
        <v>348</v>
      </c>
      <c r="B170" s="66"/>
      <c r="C170" s="66"/>
      <c r="D170" s="67">
        <v>50</v>
      </c>
      <c r="E170" s="69"/>
      <c r="F170" s="66"/>
      <c r="G170" s="66"/>
      <c r="H170" s="70" t="s">
        <v>348</v>
      </c>
      <c r="I170" s="71"/>
      <c r="J170" s="71" t="s">
        <v>159</v>
      </c>
      <c r="K170" s="70"/>
      <c r="L170" s="74">
        <v>1</v>
      </c>
      <c r="M170" s="75">
        <v>2925.755859375</v>
      </c>
      <c r="N170" s="75">
        <v>1285.282470703125</v>
      </c>
      <c r="O170" s="76"/>
      <c r="P170" s="77"/>
      <c r="Q170" s="77"/>
      <c r="R170" s="84"/>
      <c r="S170" s="48">
        <v>0</v>
      </c>
      <c r="T170" s="48">
        <v>1</v>
      </c>
      <c r="U170" s="49">
        <v>0</v>
      </c>
      <c r="V170" s="49">
        <v>0.001443</v>
      </c>
      <c r="W170" s="49">
        <v>0.003169</v>
      </c>
      <c r="X170" s="49">
        <v>0.528578</v>
      </c>
      <c r="Y170" s="49">
        <v>0</v>
      </c>
      <c r="Z170" s="49">
        <v>0</v>
      </c>
      <c r="AA170" s="72">
        <v>170</v>
      </c>
      <c r="AB170" s="72"/>
      <c r="AC170" s="73"/>
      <c r="AD170" s="79" t="s">
        <v>1182</v>
      </c>
      <c r="AE170" s="98" t="s">
        <v>1517</v>
      </c>
      <c r="AF170" s="79" t="str">
        <f>REPLACE(INDEX(GroupVertices[Group],MATCH(Vertices[[#This Row],[Vertex]],GroupVertices[Vertex],0)),1,1,"")</f>
        <v>1</v>
      </c>
      <c r="AG170" s="48">
        <v>2</v>
      </c>
      <c r="AH170" s="49">
        <v>40</v>
      </c>
      <c r="AI170" s="48">
        <v>0</v>
      </c>
      <c r="AJ170" s="49">
        <v>0</v>
      </c>
      <c r="AK170" s="48">
        <v>0</v>
      </c>
      <c r="AL170" s="49">
        <v>0</v>
      </c>
      <c r="AM170" s="48">
        <v>3</v>
      </c>
      <c r="AN170" s="49">
        <v>60</v>
      </c>
      <c r="AO170" s="48">
        <v>5</v>
      </c>
      <c r="AP170" s="118" t="s">
        <v>2706</v>
      </c>
      <c r="AQ170" s="118" t="s">
        <v>2706</v>
      </c>
      <c r="AR170" s="118" t="s">
        <v>3034</v>
      </c>
      <c r="AS170" s="118" t="s">
        <v>3034</v>
      </c>
      <c r="AT170" s="2"/>
      <c r="AU170" s="3"/>
      <c r="AV170" s="3"/>
      <c r="AW170" s="3"/>
      <c r="AX170" s="3"/>
    </row>
    <row r="171" spans="1:50" ht="15">
      <c r="A171" s="65" t="s">
        <v>349</v>
      </c>
      <c r="B171" s="66"/>
      <c r="C171" s="66"/>
      <c r="D171" s="67">
        <v>50</v>
      </c>
      <c r="E171" s="69"/>
      <c r="F171" s="66"/>
      <c r="G171" s="66"/>
      <c r="H171" s="70" t="s">
        <v>349</v>
      </c>
      <c r="I171" s="71"/>
      <c r="J171" s="71" t="s">
        <v>159</v>
      </c>
      <c r="K171" s="70"/>
      <c r="L171" s="74">
        <v>1</v>
      </c>
      <c r="M171" s="75">
        <v>7768.5634765625</v>
      </c>
      <c r="N171" s="75">
        <v>5374.66650390625</v>
      </c>
      <c r="O171" s="76"/>
      <c r="P171" s="77"/>
      <c r="Q171" s="77"/>
      <c r="R171" s="84"/>
      <c r="S171" s="48">
        <v>0</v>
      </c>
      <c r="T171" s="48">
        <v>1</v>
      </c>
      <c r="U171" s="49">
        <v>0</v>
      </c>
      <c r="V171" s="49">
        <v>0.001443</v>
      </c>
      <c r="W171" s="49">
        <v>0.003169</v>
      </c>
      <c r="X171" s="49">
        <v>0.528578</v>
      </c>
      <c r="Y171" s="49">
        <v>0</v>
      </c>
      <c r="Z171" s="49">
        <v>0</v>
      </c>
      <c r="AA171" s="72">
        <v>171</v>
      </c>
      <c r="AB171" s="72"/>
      <c r="AC171" s="73"/>
      <c r="AD171" s="79" t="s">
        <v>1183</v>
      </c>
      <c r="AE171" s="98" t="s">
        <v>1518</v>
      </c>
      <c r="AF171" s="79" t="str">
        <f>REPLACE(INDEX(GroupVertices[Group],MATCH(Vertices[[#This Row],[Vertex]],GroupVertices[Vertex],0)),1,1,"")</f>
        <v>1</v>
      </c>
      <c r="AG171" s="48">
        <v>1</v>
      </c>
      <c r="AH171" s="49">
        <v>16.666666666666668</v>
      </c>
      <c r="AI171" s="48">
        <v>0</v>
      </c>
      <c r="AJ171" s="49">
        <v>0</v>
      </c>
      <c r="AK171" s="48">
        <v>0</v>
      </c>
      <c r="AL171" s="49">
        <v>0</v>
      </c>
      <c r="AM171" s="48">
        <v>5</v>
      </c>
      <c r="AN171" s="49">
        <v>83.33333333333333</v>
      </c>
      <c r="AO171" s="48">
        <v>6</v>
      </c>
      <c r="AP171" s="118" t="s">
        <v>2707</v>
      </c>
      <c r="AQ171" s="118" t="s">
        <v>2707</v>
      </c>
      <c r="AR171" s="118" t="s">
        <v>3035</v>
      </c>
      <c r="AS171" s="118" t="s">
        <v>3035</v>
      </c>
      <c r="AT171" s="2"/>
      <c r="AU171" s="3"/>
      <c r="AV171" s="3"/>
      <c r="AW171" s="3"/>
      <c r="AX171" s="3"/>
    </row>
    <row r="172" spans="1:50" ht="15">
      <c r="A172" s="65" t="s">
        <v>350</v>
      </c>
      <c r="B172" s="66"/>
      <c r="C172" s="66"/>
      <c r="D172" s="67">
        <v>50</v>
      </c>
      <c r="E172" s="69"/>
      <c r="F172" s="66"/>
      <c r="G172" s="66"/>
      <c r="H172" s="70" t="s">
        <v>350</v>
      </c>
      <c r="I172" s="71"/>
      <c r="J172" s="71" t="s">
        <v>159</v>
      </c>
      <c r="K172" s="70"/>
      <c r="L172" s="74">
        <v>1</v>
      </c>
      <c r="M172" s="75">
        <v>5853.04345703125</v>
      </c>
      <c r="N172" s="75">
        <v>8749.244140625</v>
      </c>
      <c r="O172" s="76"/>
      <c r="P172" s="77"/>
      <c r="Q172" s="77"/>
      <c r="R172" s="84"/>
      <c r="S172" s="48">
        <v>0</v>
      </c>
      <c r="T172" s="48">
        <v>1</v>
      </c>
      <c r="U172" s="49">
        <v>0</v>
      </c>
      <c r="V172" s="49">
        <v>0.001443</v>
      </c>
      <c r="W172" s="49">
        <v>0.003169</v>
      </c>
      <c r="X172" s="49">
        <v>0.528578</v>
      </c>
      <c r="Y172" s="49">
        <v>0</v>
      </c>
      <c r="Z172" s="49">
        <v>0</v>
      </c>
      <c r="AA172" s="72">
        <v>172</v>
      </c>
      <c r="AB172" s="72"/>
      <c r="AC172" s="73"/>
      <c r="AD172" s="79" t="s">
        <v>1184</v>
      </c>
      <c r="AE172" s="98" t="s">
        <v>1519</v>
      </c>
      <c r="AF172" s="79" t="str">
        <f>REPLACE(INDEX(GroupVertices[Group],MATCH(Vertices[[#This Row],[Vertex]],GroupVertices[Vertex],0)),1,1,"")</f>
        <v>1</v>
      </c>
      <c r="AG172" s="48">
        <v>1</v>
      </c>
      <c r="AH172" s="49">
        <v>5</v>
      </c>
      <c r="AI172" s="48">
        <v>0</v>
      </c>
      <c r="AJ172" s="49">
        <v>0</v>
      </c>
      <c r="AK172" s="48">
        <v>0</v>
      </c>
      <c r="AL172" s="49">
        <v>0</v>
      </c>
      <c r="AM172" s="48">
        <v>19</v>
      </c>
      <c r="AN172" s="49">
        <v>95</v>
      </c>
      <c r="AO172" s="48">
        <v>20</v>
      </c>
      <c r="AP172" s="118" t="s">
        <v>2708</v>
      </c>
      <c r="AQ172" s="118" t="s">
        <v>2708</v>
      </c>
      <c r="AR172" s="118" t="s">
        <v>3036</v>
      </c>
      <c r="AS172" s="118" t="s">
        <v>3036</v>
      </c>
      <c r="AT172" s="2"/>
      <c r="AU172" s="3"/>
      <c r="AV172" s="3"/>
      <c r="AW172" s="3"/>
      <c r="AX172" s="3"/>
    </row>
    <row r="173" spans="1:50" ht="15">
      <c r="A173" s="65" t="s">
        <v>351</v>
      </c>
      <c r="B173" s="66"/>
      <c r="C173" s="66"/>
      <c r="D173" s="67">
        <v>50</v>
      </c>
      <c r="E173" s="69"/>
      <c r="F173" s="66"/>
      <c r="G173" s="66"/>
      <c r="H173" s="70" t="s">
        <v>351</v>
      </c>
      <c r="I173" s="71"/>
      <c r="J173" s="71" t="s">
        <v>159</v>
      </c>
      <c r="K173" s="70"/>
      <c r="L173" s="74">
        <v>1</v>
      </c>
      <c r="M173" s="75">
        <v>6635.4189453125</v>
      </c>
      <c r="N173" s="75">
        <v>1101.0928955078125</v>
      </c>
      <c r="O173" s="76"/>
      <c r="P173" s="77"/>
      <c r="Q173" s="77"/>
      <c r="R173" s="84"/>
      <c r="S173" s="48">
        <v>0</v>
      </c>
      <c r="T173" s="48">
        <v>1</v>
      </c>
      <c r="U173" s="49">
        <v>0</v>
      </c>
      <c r="V173" s="49">
        <v>0.001443</v>
      </c>
      <c r="W173" s="49">
        <v>0.003169</v>
      </c>
      <c r="X173" s="49">
        <v>0.528578</v>
      </c>
      <c r="Y173" s="49">
        <v>0</v>
      </c>
      <c r="Z173" s="49">
        <v>0</v>
      </c>
      <c r="AA173" s="72">
        <v>173</v>
      </c>
      <c r="AB173" s="72"/>
      <c r="AC173" s="73"/>
      <c r="AD173" s="79" t="s">
        <v>1185</v>
      </c>
      <c r="AE173" s="98" t="s">
        <v>1520</v>
      </c>
      <c r="AF173" s="79" t="str">
        <f>REPLACE(INDEX(GroupVertices[Group],MATCH(Vertices[[#This Row],[Vertex]],GroupVertices[Vertex],0)),1,1,"")</f>
        <v>1</v>
      </c>
      <c r="AG173" s="48">
        <v>2</v>
      </c>
      <c r="AH173" s="49">
        <v>9.523809523809524</v>
      </c>
      <c r="AI173" s="48">
        <v>1</v>
      </c>
      <c r="AJ173" s="49">
        <v>4.761904761904762</v>
      </c>
      <c r="AK173" s="48">
        <v>0</v>
      </c>
      <c r="AL173" s="49">
        <v>0</v>
      </c>
      <c r="AM173" s="48">
        <v>18</v>
      </c>
      <c r="AN173" s="49">
        <v>85.71428571428571</v>
      </c>
      <c r="AO173" s="48">
        <v>21</v>
      </c>
      <c r="AP173" s="118" t="s">
        <v>2709</v>
      </c>
      <c r="AQ173" s="118" t="s">
        <v>2709</v>
      </c>
      <c r="AR173" s="118" t="s">
        <v>3037</v>
      </c>
      <c r="AS173" s="118" t="s">
        <v>3037</v>
      </c>
      <c r="AT173" s="2"/>
      <c r="AU173" s="3"/>
      <c r="AV173" s="3"/>
      <c r="AW173" s="3"/>
      <c r="AX173" s="3"/>
    </row>
    <row r="174" spans="1:50" ht="15">
      <c r="A174" s="65" t="s">
        <v>352</v>
      </c>
      <c r="B174" s="66"/>
      <c r="C174" s="66"/>
      <c r="D174" s="67">
        <v>50</v>
      </c>
      <c r="E174" s="69"/>
      <c r="F174" s="66"/>
      <c r="G174" s="66"/>
      <c r="H174" s="70" t="s">
        <v>352</v>
      </c>
      <c r="I174" s="71"/>
      <c r="J174" s="71" t="s">
        <v>159</v>
      </c>
      <c r="K174" s="70"/>
      <c r="L174" s="74">
        <v>1</v>
      </c>
      <c r="M174" s="75">
        <v>5123.1318359375</v>
      </c>
      <c r="N174" s="75">
        <v>3797.09716796875</v>
      </c>
      <c r="O174" s="76"/>
      <c r="P174" s="77"/>
      <c r="Q174" s="77"/>
      <c r="R174" s="84"/>
      <c r="S174" s="48">
        <v>0</v>
      </c>
      <c r="T174" s="48">
        <v>1</v>
      </c>
      <c r="U174" s="49">
        <v>0</v>
      </c>
      <c r="V174" s="49">
        <v>0.001443</v>
      </c>
      <c r="W174" s="49">
        <v>0.003169</v>
      </c>
      <c r="X174" s="49">
        <v>0.528578</v>
      </c>
      <c r="Y174" s="49">
        <v>0</v>
      </c>
      <c r="Z174" s="49">
        <v>0</v>
      </c>
      <c r="AA174" s="72">
        <v>174</v>
      </c>
      <c r="AB174" s="72"/>
      <c r="AC174" s="73"/>
      <c r="AD174" s="79" t="s">
        <v>1186</v>
      </c>
      <c r="AE174" s="98" t="s">
        <v>1521</v>
      </c>
      <c r="AF174" s="79" t="str">
        <f>REPLACE(INDEX(GroupVertices[Group],MATCH(Vertices[[#This Row],[Vertex]],GroupVertices[Vertex],0)),1,1,"")</f>
        <v>1</v>
      </c>
      <c r="AG174" s="48">
        <v>1</v>
      </c>
      <c r="AH174" s="49">
        <v>7.142857142857143</v>
      </c>
      <c r="AI174" s="48">
        <v>0</v>
      </c>
      <c r="AJ174" s="49">
        <v>0</v>
      </c>
      <c r="AK174" s="48">
        <v>0</v>
      </c>
      <c r="AL174" s="49">
        <v>0</v>
      </c>
      <c r="AM174" s="48">
        <v>13</v>
      </c>
      <c r="AN174" s="49">
        <v>92.85714285714286</v>
      </c>
      <c r="AO174" s="48">
        <v>14</v>
      </c>
      <c r="AP174" s="118" t="s">
        <v>2710</v>
      </c>
      <c r="AQ174" s="118" t="s">
        <v>2710</v>
      </c>
      <c r="AR174" s="118" t="s">
        <v>3038</v>
      </c>
      <c r="AS174" s="118" t="s">
        <v>3038</v>
      </c>
      <c r="AT174" s="2"/>
      <c r="AU174" s="3"/>
      <c r="AV174" s="3"/>
      <c r="AW174" s="3"/>
      <c r="AX174" s="3"/>
    </row>
    <row r="175" spans="1:50" ht="15">
      <c r="A175" s="65" t="s">
        <v>353</v>
      </c>
      <c r="B175" s="66"/>
      <c r="C175" s="66"/>
      <c r="D175" s="67">
        <v>50</v>
      </c>
      <c r="E175" s="69"/>
      <c r="F175" s="66"/>
      <c r="G175" s="66"/>
      <c r="H175" s="70" t="s">
        <v>353</v>
      </c>
      <c r="I175" s="71"/>
      <c r="J175" s="71" t="s">
        <v>159</v>
      </c>
      <c r="K175" s="70"/>
      <c r="L175" s="74">
        <v>1</v>
      </c>
      <c r="M175" s="75">
        <v>7559.55615234375</v>
      </c>
      <c r="N175" s="75">
        <v>7342.77587890625</v>
      </c>
      <c r="O175" s="76"/>
      <c r="P175" s="77"/>
      <c r="Q175" s="77"/>
      <c r="R175" s="84"/>
      <c r="S175" s="48">
        <v>0</v>
      </c>
      <c r="T175" s="48">
        <v>1</v>
      </c>
      <c r="U175" s="49">
        <v>0</v>
      </c>
      <c r="V175" s="49">
        <v>0.001443</v>
      </c>
      <c r="W175" s="49">
        <v>0.003169</v>
      </c>
      <c r="X175" s="49">
        <v>0.528578</v>
      </c>
      <c r="Y175" s="49">
        <v>0</v>
      </c>
      <c r="Z175" s="49">
        <v>0</v>
      </c>
      <c r="AA175" s="72">
        <v>175</v>
      </c>
      <c r="AB175" s="72"/>
      <c r="AC175" s="73"/>
      <c r="AD175" s="79" t="s">
        <v>1187</v>
      </c>
      <c r="AE175" s="98" t="s">
        <v>1522</v>
      </c>
      <c r="AF175" s="79" t="str">
        <f>REPLACE(INDEX(GroupVertices[Group],MATCH(Vertices[[#This Row],[Vertex]],GroupVertices[Vertex],0)),1,1,"")</f>
        <v>1</v>
      </c>
      <c r="AG175" s="48">
        <v>0</v>
      </c>
      <c r="AH175" s="49">
        <v>0</v>
      </c>
      <c r="AI175" s="48">
        <v>0</v>
      </c>
      <c r="AJ175" s="49">
        <v>0</v>
      </c>
      <c r="AK175" s="48">
        <v>0</v>
      </c>
      <c r="AL175" s="49">
        <v>0</v>
      </c>
      <c r="AM175" s="48">
        <v>5</v>
      </c>
      <c r="AN175" s="49">
        <v>100</v>
      </c>
      <c r="AO175" s="48">
        <v>5</v>
      </c>
      <c r="AP175" s="118" t="s">
        <v>2711</v>
      </c>
      <c r="AQ175" s="118" t="s">
        <v>2711</v>
      </c>
      <c r="AR175" s="118" t="s">
        <v>3039</v>
      </c>
      <c r="AS175" s="118" t="s">
        <v>3039</v>
      </c>
      <c r="AT175" s="2"/>
      <c r="AU175" s="3"/>
      <c r="AV175" s="3"/>
      <c r="AW175" s="3"/>
      <c r="AX175" s="3"/>
    </row>
    <row r="176" spans="1:50" ht="15">
      <c r="A176" s="65" t="s">
        <v>354</v>
      </c>
      <c r="B176" s="66"/>
      <c r="C176" s="66"/>
      <c r="D176" s="67">
        <v>50</v>
      </c>
      <c r="E176" s="69"/>
      <c r="F176" s="66"/>
      <c r="G176" s="66"/>
      <c r="H176" s="70" t="s">
        <v>354</v>
      </c>
      <c r="I176" s="71"/>
      <c r="J176" s="71" t="s">
        <v>159</v>
      </c>
      <c r="K176" s="70"/>
      <c r="L176" s="74">
        <v>1</v>
      </c>
      <c r="M176" s="75">
        <v>7991.83056640625</v>
      </c>
      <c r="N176" s="75">
        <v>2942.435546875</v>
      </c>
      <c r="O176" s="76"/>
      <c r="P176" s="77"/>
      <c r="Q176" s="77"/>
      <c r="R176" s="84"/>
      <c r="S176" s="48">
        <v>0</v>
      </c>
      <c r="T176" s="48">
        <v>1</v>
      </c>
      <c r="U176" s="49">
        <v>0</v>
      </c>
      <c r="V176" s="49">
        <v>0.001443</v>
      </c>
      <c r="W176" s="49">
        <v>0.003169</v>
      </c>
      <c r="X176" s="49">
        <v>0.528578</v>
      </c>
      <c r="Y176" s="49">
        <v>0</v>
      </c>
      <c r="Z176" s="49">
        <v>0</v>
      </c>
      <c r="AA176" s="72">
        <v>176</v>
      </c>
      <c r="AB176" s="72"/>
      <c r="AC176" s="73"/>
      <c r="AD176" s="79" t="s">
        <v>1188</v>
      </c>
      <c r="AE176" s="98" t="s">
        <v>1523</v>
      </c>
      <c r="AF176" s="79" t="str">
        <f>REPLACE(INDEX(GroupVertices[Group],MATCH(Vertices[[#This Row],[Vertex]],GroupVertices[Vertex],0)),1,1,"")</f>
        <v>1</v>
      </c>
      <c r="AG176" s="48">
        <v>2</v>
      </c>
      <c r="AH176" s="49">
        <v>3.508771929824561</v>
      </c>
      <c r="AI176" s="48">
        <v>2</v>
      </c>
      <c r="AJ176" s="49">
        <v>3.508771929824561</v>
      </c>
      <c r="AK176" s="48">
        <v>0</v>
      </c>
      <c r="AL176" s="49">
        <v>0</v>
      </c>
      <c r="AM176" s="48">
        <v>53</v>
      </c>
      <c r="AN176" s="49">
        <v>92.98245614035088</v>
      </c>
      <c r="AO176" s="48">
        <v>57</v>
      </c>
      <c r="AP176" s="118" t="s">
        <v>2712</v>
      </c>
      <c r="AQ176" s="118" t="s">
        <v>2712</v>
      </c>
      <c r="AR176" s="118" t="s">
        <v>3040</v>
      </c>
      <c r="AS176" s="118" t="s">
        <v>3040</v>
      </c>
      <c r="AT176" s="2"/>
      <c r="AU176" s="3"/>
      <c r="AV176" s="3"/>
      <c r="AW176" s="3"/>
      <c r="AX176" s="3"/>
    </row>
    <row r="177" spans="1:50" ht="15">
      <c r="A177" s="65" t="s">
        <v>355</v>
      </c>
      <c r="B177" s="66"/>
      <c r="C177" s="66"/>
      <c r="D177" s="67">
        <v>50</v>
      </c>
      <c r="E177" s="69"/>
      <c r="F177" s="66"/>
      <c r="G177" s="66"/>
      <c r="H177" s="70" t="s">
        <v>355</v>
      </c>
      <c r="I177" s="71"/>
      <c r="J177" s="71" t="s">
        <v>159</v>
      </c>
      <c r="K177" s="70"/>
      <c r="L177" s="74">
        <v>1</v>
      </c>
      <c r="M177" s="75">
        <v>6135.97314453125</v>
      </c>
      <c r="N177" s="75">
        <v>9394.119140625</v>
      </c>
      <c r="O177" s="76"/>
      <c r="P177" s="77"/>
      <c r="Q177" s="77"/>
      <c r="R177" s="84"/>
      <c r="S177" s="48">
        <v>0</v>
      </c>
      <c r="T177" s="48">
        <v>1</v>
      </c>
      <c r="U177" s="49">
        <v>0</v>
      </c>
      <c r="V177" s="49">
        <v>0.001443</v>
      </c>
      <c r="W177" s="49">
        <v>0.003169</v>
      </c>
      <c r="X177" s="49">
        <v>0.528578</v>
      </c>
      <c r="Y177" s="49">
        <v>0</v>
      </c>
      <c r="Z177" s="49">
        <v>0</v>
      </c>
      <c r="AA177" s="72">
        <v>177</v>
      </c>
      <c r="AB177" s="72"/>
      <c r="AC177" s="73"/>
      <c r="AD177" s="79" t="s">
        <v>1189</v>
      </c>
      <c r="AE177" s="98" t="s">
        <v>1524</v>
      </c>
      <c r="AF177" s="79" t="str">
        <f>REPLACE(INDEX(GroupVertices[Group],MATCH(Vertices[[#This Row],[Vertex]],GroupVertices[Vertex],0)),1,1,"")</f>
        <v>1</v>
      </c>
      <c r="AG177" s="48">
        <v>0</v>
      </c>
      <c r="AH177" s="49">
        <v>0</v>
      </c>
      <c r="AI177" s="48">
        <v>4</v>
      </c>
      <c r="AJ177" s="49">
        <v>4.761904761904762</v>
      </c>
      <c r="AK177" s="48">
        <v>0</v>
      </c>
      <c r="AL177" s="49">
        <v>0</v>
      </c>
      <c r="AM177" s="48">
        <v>80</v>
      </c>
      <c r="AN177" s="49">
        <v>95.23809523809524</v>
      </c>
      <c r="AO177" s="48">
        <v>84</v>
      </c>
      <c r="AP177" s="118" t="s">
        <v>2713</v>
      </c>
      <c r="AQ177" s="118" t="s">
        <v>2713</v>
      </c>
      <c r="AR177" s="118" t="s">
        <v>3041</v>
      </c>
      <c r="AS177" s="118" t="s">
        <v>3041</v>
      </c>
      <c r="AT177" s="2"/>
      <c r="AU177" s="3"/>
      <c r="AV177" s="3"/>
      <c r="AW177" s="3"/>
      <c r="AX177" s="3"/>
    </row>
    <row r="178" spans="1:50" ht="15">
      <c r="A178" s="65" t="s">
        <v>356</v>
      </c>
      <c r="B178" s="66"/>
      <c r="C178" s="66"/>
      <c r="D178" s="67">
        <v>50</v>
      </c>
      <c r="E178" s="69"/>
      <c r="F178" s="66"/>
      <c r="G178" s="66"/>
      <c r="H178" s="70" t="s">
        <v>356</v>
      </c>
      <c r="I178" s="71"/>
      <c r="J178" s="71" t="s">
        <v>159</v>
      </c>
      <c r="K178" s="70"/>
      <c r="L178" s="74">
        <v>1</v>
      </c>
      <c r="M178" s="75">
        <v>7767.1484375</v>
      </c>
      <c r="N178" s="75">
        <v>7824.04638671875</v>
      </c>
      <c r="O178" s="76"/>
      <c r="P178" s="77"/>
      <c r="Q178" s="77"/>
      <c r="R178" s="84"/>
      <c r="S178" s="48">
        <v>0</v>
      </c>
      <c r="T178" s="48">
        <v>1</v>
      </c>
      <c r="U178" s="49">
        <v>0</v>
      </c>
      <c r="V178" s="49">
        <v>0.001443</v>
      </c>
      <c r="W178" s="49">
        <v>0.003169</v>
      </c>
      <c r="X178" s="49">
        <v>0.528578</v>
      </c>
      <c r="Y178" s="49">
        <v>0</v>
      </c>
      <c r="Z178" s="49">
        <v>0</v>
      </c>
      <c r="AA178" s="72">
        <v>178</v>
      </c>
      <c r="AB178" s="72"/>
      <c r="AC178" s="73"/>
      <c r="AD178" s="79" t="s">
        <v>1190</v>
      </c>
      <c r="AE178" s="98" t="s">
        <v>1525</v>
      </c>
      <c r="AF178" s="79" t="str">
        <f>REPLACE(INDEX(GroupVertices[Group],MATCH(Vertices[[#This Row],[Vertex]],GroupVertices[Vertex],0)),1,1,"")</f>
        <v>1</v>
      </c>
      <c r="AG178" s="48">
        <v>4</v>
      </c>
      <c r="AH178" s="49">
        <v>4.878048780487805</v>
      </c>
      <c r="AI178" s="48">
        <v>1</v>
      </c>
      <c r="AJ178" s="49">
        <v>1.2195121951219512</v>
      </c>
      <c r="AK178" s="48">
        <v>0</v>
      </c>
      <c r="AL178" s="49">
        <v>0</v>
      </c>
      <c r="AM178" s="48">
        <v>77</v>
      </c>
      <c r="AN178" s="49">
        <v>93.90243902439025</v>
      </c>
      <c r="AO178" s="48">
        <v>82</v>
      </c>
      <c r="AP178" s="118" t="s">
        <v>2714</v>
      </c>
      <c r="AQ178" s="118" t="s">
        <v>2714</v>
      </c>
      <c r="AR178" s="118" t="s">
        <v>3042</v>
      </c>
      <c r="AS178" s="118" t="s">
        <v>3042</v>
      </c>
      <c r="AT178" s="2"/>
      <c r="AU178" s="3"/>
      <c r="AV178" s="3"/>
      <c r="AW178" s="3"/>
      <c r="AX178" s="3"/>
    </row>
    <row r="179" spans="1:50" ht="15">
      <c r="A179" s="65" t="s">
        <v>357</v>
      </c>
      <c r="B179" s="66"/>
      <c r="C179" s="66"/>
      <c r="D179" s="67">
        <v>50</v>
      </c>
      <c r="E179" s="69"/>
      <c r="F179" s="66"/>
      <c r="G179" s="66"/>
      <c r="H179" s="70" t="s">
        <v>357</v>
      </c>
      <c r="I179" s="71"/>
      <c r="J179" s="71" t="s">
        <v>159</v>
      </c>
      <c r="K179" s="70"/>
      <c r="L179" s="74">
        <v>1</v>
      </c>
      <c r="M179" s="75">
        <v>4456.27978515625</v>
      </c>
      <c r="N179" s="75">
        <v>9242.2646484375</v>
      </c>
      <c r="O179" s="76"/>
      <c r="P179" s="77"/>
      <c r="Q179" s="77"/>
      <c r="R179" s="84"/>
      <c r="S179" s="48">
        <v>0</v>
      </c>
      <c r="T179" s="48">
        <v>1</v>
      </c>
      <c r="U179" s="49">
        <v>0</v>
      </c>
      <c r="V179" s="49">
        <v>0.001443</v>
      </c>
      <c r="W179" s="49">
        <v>0.003169</v>
      </c>
      <c r="X179" s="49">
        <v>0.528578</v>
      </c>
      <c r="Y179" s="49">
        <v>0</v>
      </c>
      <c r="Z179" s="49">
        <v>0</v>
      </c>
      <c r="AA179" s="72">
        <v>179</v>
      </c>
      <c r="AB179" s="72"/>
      <c r="AC179" s="73"/>
      <c r="AD179" s="79" t="s">
        <v>1191</v>
      </c>
      <c r="AE179" s="98" t="s">
        <v>1526</v>
      </c>
      <c r="AF179" s="79" t="str">
        <f>REPLACE(INDEX(GroupVertices[Group],MATCH(Vertices[[#This Row],[Vertex]],GroupVertices[Vertex],0)),1,1,"")</f>
        <v>1</v>
      </c>
      <c r="AG179" s="48">
        <v>0</v>
      </c>
      <c r="AH179" s="49">
        <v>0</v>
      </c>
      <c r="AI179" s="48">
        <v>0</v>
      </c>
      <c r="AJ179" s="49">
        <v>0</v>
      </c>
      <c r="AK179" s="48">
        <v>0</v>
      </c>
      <c r="AL179" s="49">
        <v>0</v>
      </c>
      <c r="AM179" s="48">
        <v>5</v>
      </c>
      <c r="AN179" s="49">
        <v>100</v>
      </c>
      <c r="AO179" s="48">
        <v>5</v>
      </c>
      <c r="AP179" s="118" t="s">
        <v>2271</v>
      </c>
      <c r="AQ179" s="118" t="s">
        <v>2271</v>
      </c>
      <c r="AR179" s="118" t="s">
        <v>2551</v>
      </c>
      <c r="AS179" s="118" t="s">
        <v>2551</v>
      </c>
      <c r="AT179" s="2"/>
      <c r="AU179" s="3"/>
      <c r="AV179" s="3"/>
      <c r="AW179" s="3"/>
      <c r="AX179" s="3"/>
    </row>
    <row r="180" spans="1:50" ht="15">
      <c r="A180" s="65" t="s">
        <v>358</v>
      </c>
      <c r="B180" s="66"/>
      <c r="C180" s="66"/>
      <c r="D180" s="67">
        <v>50</v>
      </c>
      <c r="E180" s="69"/>
      <c r="F180" s="66"/>
      <c r="G180" s="66"/>
      <c r="H180" s="70" t="s">
        <v>358</v>
      </c>
      <c r="I180" s="71"/>
      <c r="J180" s="71" t="s">
        <v>159</v>
      </c>
      <c r="K180" s="70"/>
      <c r="L180" s="74">
        <v>1</v>
      </c>
      <c r="M180" s="75">
        <v>8384.8134765625</v>
      </c>
      <c r="N180" s="75">
        <v>5395.5869140625</v>
      </c>
      <c r="O180" s="76"/>
      <c r="P180" s="77"/>
      <c r="Q180" s="77"/>
      <c r="R180" s="84"/>
      <c r="S180" s="48">
        <v>0</v>
      </c>
      <c r="T180" s="48">
        <v>1</v>
      </c>
      <c r="U180" s="49">
        <v>0</v>
      </c>
      <c r="V180" s="49">
        <v>0.001443</v>
      </c>
      <c r="W180" s="49">
        <v>0.003169</v>
      </c>
      <c r="X180" s="49">
        <v>0.528578</v>
      </c>
      <c r="Y180" s="49">
        <v>0</v>
      </c>
      <c r="Z180" s="49">
        <v>0</v>
      </c>
      <c r="AA180" s="72">
        <v>180</v>
      </c>
      <c r="AB180" s="72"/>
      <c r="AC180" s="73"/>
      <c r="AD180" s="79" t="s">
        <v>1192</v>
      </c>
      <c r="AE180" s="98" t="s">
        <v>1527</v>
      </c>
      <c r="AF180" s="79" t="str">
        <f>REPLACE(INDEX(GroupVertices[Group],MATCH(Vertices[[#This Row],[Vertex]],GroupVertices[Vertex],0)),1,1,"")</f>
        <v>1</v>
      </c>
      <c r="AG180" s="48">
        <v>2</v>
      </c>
      <c r="AH180" s="49">
        <v>10</v>
      </c>
      <c r="AI180" s="48">
        <v>1</v>
      </c>
      <c r="AJ180" s="49">
        <v>5</v>
      </c>
      <c r="AK180" s="48">
        <v>0</v>
      </c>
      <c r="AL180" s="49">
        <v>0</v>
      </c>
      <c r="AM180" s="48">
        <v>17</v>
      </c>
      <c r="AN180" s="49">
        <v>85</v>
      </c>
      <c r="AO180" s="48">
        <v>20</v>
      </c>
      <c r="AP180" s="118" t="s">
        <v>2715</v>
      </c>
      <c r="AQ180" s="118" t="s">
        <v>2715</v>
      </c>
      <c r="AR180" s="118" t="s">
        <v>3043</v>
      </c>
      <c r="AS180" s="118" t="s">
        <v>3043</v>
      </c>
      <c r="AT180" s="2"/>
      <c r="AU180" s="3"/>
      <c r="AV180" s="3"/>
      <c r="AW180" s="3"/>
      <c r="AX180" s="3"/>
    </row>
    <row r="181" spans="1:50" ht="15">
      <c r="A181" s="65" t="s">
        <v>359</v>
      </c>
      <c r="B181" s="66"/>
      <c r="C181" s="66"/>
      <c r="D181" s="67">
        <v>50</v>
      </c>
      <c r="E181" s="69"/>
      <c r="F181" s="66"/>
      <c r="G181" s="66"/>
      <c r="H181" s="70" t="s">
        <v>359</v>
      </c>
      <c r="I181" s="71"/>
      <c r="J181" s="71" t="s">
        <v>159</v>
      </c>
      <c r="K181" s="70"/>
      <c r="L181" s="74">
        <v>1</v>
      </c>
      <c r="M181" s="75">
        <v>3435.34326171875</v>
      </c>
      <c r="N181" s="75">
        <v>3414.111572265625</v>
      </c>
      <c r="O181" s="76"/>
      <c r="P181" s="77"/>
      <c r="Q181" s="77"/>
      <c r="R181" s="84"/>
      <c r="S181" s="48">
        <v>0</v>
      </c>
      <c r="T181" s="48">
        <v>1</v>
      </c>
      <c r="U181" s="49">
        <v>0</v>
      </c>
      <c r="V181" s="49">
        <v>0.001443</v>
      </c>
      <c r="W181" s="49">
        <v>0.003169</v>
      </c>
      <c r="X181" s="49">
        <v>0.528578</v>
      </c>
      <c r="Y181" s="49">
        <v>0</v>
      </c>
      <c r="Z181" s="49">
        <v>0</v>
      </c>
      <c r="AA181" s="72">
        <v>181</v>
      </c>
      <c r="AB181" s="72"/>
      <c r="AC181" s="73"/>
      <c r="AD181" s="79" t="s">
        <v>1193</v>
      </c>
      <c r="AE181" s="98" t="s">
        <v>1528</v>
      </c>
      <c r="AF181" s="79" t="str">
        <f>REPLACE(INDEX(GroupVertices[Group],MATCH(Vertices[[#This Row],[Vertex]],GroupVertices[Vertex],0)),1,1,"")</f>
        <v>1</v>
      </c>
      <c r="AG181" s="48">
        <v>2</v>
      </c>
      <c r="AH181" s="49">
        <v>22.22222222222222</v>
      </c>
      <c r="AI181" s="48">
        <v>1</v>
      </c>
      <c r="AJ181" s="49">
        <v>11.11111111111111</v>
      </c>
      <c r="AK181" s="48">
        <v>0</v>
      </c>
      <c r="AL181" s="49">
        <v>0</v>
      </c>
      <c r="AM181" s="48">
        <v>6</v>
      </c>
      <c r="AN181" s="49">
        <v>66.66666666666667</v>
      </c>
      <c r="AO181" s="48">
        <v>9</v>
      </c>
      <c r="AP181" s="118" t="s">
        <v>1804</v>
      </c>
      <c r="AQ181" s="118" t="s">
        <v>1804</v>
      </c>
      <c r="AR181" s="118" t="s">
        <v>2551</v>
      </c>
      <c r="AS181" s="118" t="s">
        <v>2551</v>
      </c>
      <c r="AT181" s="2"/>
      <c r="AU181" s="3"/>
      <c r="AV181" s="3"/>
      <c r="AW181" s="3"/>
      <c r="AX181" s="3"/>
    </row>
    <row r="182" spans="1:50" ht="15">
      <c r="A182" s="65" t="s">
        <v>360</v>
      </c>
      <c r="B182" s="66"/>
      <c r="C182" s="66"/>
      <c r="D182" s="67">
        <v>50</v>
      </c>
      <c r="E182" s="69"/>
      <c r="F182" s="66"/>
      <c r="G182" s="66"/>
      <c r="H182" s="70" t="s">
        <v>360</v>
      </c>
      <c r="I182" s="71"/>
      <c r="J182" s="71" t="s">
        <v>159</v>
      </c>
      <c r="K182" s="70"/>
      <c r="L182" s="74">
        <v>1</v>
      </c>
      <c r="M182" s="75">
        <v>6712.65576171875</v>
      </c>
      <c r="N182" s="75">
        <v>5398.142578125</v>
      </c>
      <c r="O182" s="76"/>
      <c r="P182" s="77"/>
      <c r="Q182" s="77"/>
      <c r="R182" s="84"/>
      <c r="S182" s="48">
        <v>0</v>
      </c>
      <c r="T182" s="48">
        <v>1</v>
      </c>
      <c r="U182" s="49">
        <v>0</v>
      </c>
      <c r="V182" s="49">
        <v>0.001443</v>
      </c>
      <c r="W182" s="49">
        <v>0.003169</v>
      </c>
      <c r="X182" s="49">
        <v>0.528578</v>
      </c>
      <c r="Y182" s="49">
        <v>0</v>
      </c>
      <c r="Z182" s="49">
        <v>0</v>
      </c>
      <c r="AA182" s="72">
        <v>182</v>
      </c>
      <c r="AB182" s="72"/>
      <c r="AC182" s="73"/>
      <c r="AD182" s="79" t="s">
        <v>1194</v>
      </c>
      <c r="AE182" s="98" t="s">
        <v>1529</v>
      </c>
      <c r="AF182" s="79" t="str">
        <f>REPLACE(INDEX(GroupVertices[Group],MATCH(Vertices[[#This Row],[Vertex]],GroupVertices[Vertex],0)),1,1,"")</f>
        <v>1</v>
      </c>
      <c r="AG182" s="48">
        <v>0</v>
      </c>
      <c r="AH182" s="49">
        <v>0</v>
      </c>
      <c r="AI182" s="48">
        <v>0</v>
      </c>
      <c r="AJ182" s="49">
        <v>0</v>
      </c>
      <c r="AK182" s="48">
        <v>0</v>
      </c>
      <c r="AL182" s="49">
        <v>0</v>
      </c>
      <c r="AM182" s="48">
        <v>10</v>
      </c>
      <c r="AN182" s="49">
        <v>100</v>
      </c>
      <c r="AO182" s="48">
        <v>10</v>
      </c>
      <c r="AP182" s="118" t="s">
        <v>2716</v>
      </c>
      <c r="AQ182" s="118" t="s">
        <v>2716</v>
      </c>
      <c r="AR182" s="118" t="s">
        <v>3044</v>
      </c>
      <c r="AS182" s="118" t="s">
        <v>3044</v>
      </c>
      <c r="AT182" s="2"/>
      <c r="AU182" s="3"/>
      <c r="AV182" s="3"/>
      <c r="AW182" s="3"/>
      <c r="AX182" s="3"/>
    </row>
    <row r="183" spans="1:50" ht="15">
      <c r="A183" s="65" t="s">
        <v>361</v>
      </c>
      <c r="B183" s="66"/>
      <c r="C183" s="66"/>
      <c r="D183" s="67">
        <v>50</v>
      </c>
      <c r="E183" s="69"/>
      <c r="F183" s="66"/>
      <c r="G183" s="66"/>
      <c r="H183" s="70" t="s">
        <v>361</v>
      </c>
      <c r="I183" s="71"/>
      <c r="J183" s="71" t="s">
        <v>159</v>
      </c>
      <c r="K183" s="70"/>
      <c r="L183" s="74">
        <v>1</v>
      </c>
      <c r="M183" s="75">
        <v>6635.72998046875</v>
      </c>
      <c r="N183" s="75">
        <v>4336.056640625</v>
      </c>
      <c r="O183" s="76"/>
      <c r="P183" s="77"/>
      <c r="Q183" s="77"/>
      <c r="R183" s="84"/>
      <c r="S183" s="48">
        <v>0</v>
      </c>
      <c r="T183" s="48">
        <v>1</v>
      </c>
      <c r="U183" s="49">
        <v>0</v>
      </c>
      <c r="V183" s="49">
        <v>0.001443</v>
      </c>
      <c r="W183" s="49">
        <v>0.003169</v>
      </c>
      <c r="X183" s="49">
        <v>0.528578</v>
      </c>
      <c r="Y183" s="49">
        <v>0</v>
      </c>
      <c r="Z183" s="49">
        <v>0</v>
      </c>
      <c r="AA183" s="72">
        <v>183</v>
      </c>
      <c r="AB183" s="72"/>
      <c r="AC183" s="73"/>
      <c r="AD183" s="79" t="s">
        <v>1195</v>
      </c>
      <c r="AE183" s="98" t="s">
        <v>1530</v>
      </c>
      <c r="AF183" s="79" t="str">
        <f>REPLACE(INDEX(GroupVertices[Group],MATCH(Vertices[[#This Row],[Vertex]],GroupVertices[Vertex],0)),1,1,"")</f>
        <v>1</v>
      </c>
      <c r="AG183" s="48">
        <v>0</v>
      </c>
      <c r="AH183" s="49">
        <v>0</v>
      </c>
      <c r="AI183" s="48">
        <v>0</v>
      </c>
      <c r="AJ183" s="49">
        <v>0</v>
      </c>
      <c r="AK183" s="48">
        <v>0</v>
      </c>
      <c r="AL183" s="49">
        <v>0</v>
      </c>
      <c r="AM183" s="48">
        <v>6</v>
      </c>
      <c r="AN183" s="49">
        <v>100</v>
      </c>
      <c r="AO183" s="48">
        <v>6</v>
      </c>
      <c r="AP183" s="118" t="s">
        <v>1770</v>
      </c>
      <c r="AQ183" s="118" t="s">
        <v>1770</v>
      </c>
      <c r="AR183" s="118" t="s">
        <v>2551</v>
      </c>
      <c r="AS183" s="118" t="s">
        <v>2551</v>
      </c>
      <c r="AT183" s="2"/>
      <c r="AU183" s="3"/>
      <c r="AV183" s="3"/>
      <c r="AW183" s="3"/>
      <c r="AX183" s="3"/>
    </row>
    <row r="184" spans="1:50" ht="15">
      <c r="A184" s="65" t="s">
        <v>362</v>
      </c>
      <c r="B184" s="66"/>
      <c r="C184" s="66"/>
      <c r="D184" s="67">
        <v>50</v>
      </c>
      <c r="E184" s="69"/>
      <c r="F184" s="66"/>
      <c r="G184" s="66"/>
      <c r="H184" s="70" t="s">
        <v>362</v>
      </c>
      <c r="I184" s="71"/>
      <c r="J184" s="71" t="s">
        <v>159</v>
      </c>
      <c r="K184" s="70"/>
      <c r="L184" s="74">
        <v>1</v>
      </c>
      <c r="M184" s="75">
        <v>2261.475830078125</v>
      </c>
      <c r="N184" s="75">
        <v>9252.8955078125</v>
      </c>
      <c r="O184" s="76"/>
      <c r="P184" s="77"/>
      <c r="Q184" s="77"/>
      <c r="R184" s="84"/>
      <c r="S184" s="48">
        <v>0</v>
      </c>
      <c r="T184" s="48">
        <v>1</v>
      </c>
      <c r="U184" s="49">
        <v>0</v>
      </c>
      <c r="V184" s="49">
        <v>0.001443</v>
      </c>
      <c r="W184" s="49">
        <v>0.003169</v>
      </c>
      <c r="X184" s="49">
        <v>0.528578</v>
      </c>
      <c r="Y184" s="49">
        <v>0</v>
      </c>
      <c r="Z184" s="49">
        <v>0</v>
      </c>
      <c r="AA184" s="72">
        <v>184</v>
      </c>
      <c r="AB184" s="72"/>
      <c r="AC184" s="73"/>
      <c r="AD184" s="79" t="s">
        <v>1196</v>
      </c>
      <c r="AE184" s="98" t="s">
        <v>1531</v>
      </c>
      <c r="AF184" s="79" t="str">
        <f>REPLACE(INDEX(GroupVertices[Group],MATCH(Vertices[[#This Row],[Vertex]],GroupVertices[Vertex],0)),1,1,"")</f>
        <v>1</v>
      </c>
      <c r="AG184" s="48">
        <v>2</v>
      </c>
      <c r="AH184" s="49">
        <v>10</v>
      </c>
      <c r="AI184" s="48">
        <v>0</v>
      </c>
      <c r="AJ184" s="49">
        <v>0</v>
      </c>
      <c r="AK184" s="48">
        <v>0</v>
      </c>
      <c r="AL184" s="49">
        <v>0</v>
      </c>
      <c r="AM184" s="48">
        <v>18</v>
      </c>
      <c r="AN184" s="49">
        <v>90</v>
      </c>
      <c r="AO184" s="48">
        <v>20</v>
      </c>
      <c r="AP184" s="118" t="s">
        <v>2717</v>
      </c>
      <c r="AQ184" s="118" t="s">
        <v>2717</v>
      </c>
      <c r="AR184" s="118" t="s">
        <v>3045</v>
      </c>
      <c r="AS184" s="118" t="s">
        <v>3045</v>
      </c>
      <c r="AT184" s="2"/>
      <c r="AU184" s="3"/>
      <c r="AV184" s="3"/>
      <c r="AW184" s="3"/>
      <c r="AX184" s="3"/>
    </row>
    <row r="185" spans="1:50" ht="15">
      <c r="A185" s="65" t="s">
        <v>363</v>
      </c>
      <c r="B185" s="66"/>
      <c r="C185" s="66"/>
      <c r="D185" s="67">
        <v>50</v>
      </c>
      <c r="E185" s="69"/>
      <c r="F185" s="66"/>
      <c r="G185" s="66"/>
      <c r="H185" s="70" t="s">
        <v>363</v>
      </c>
      <c r="I185" s="71"/>
      <c r="J185" s="71" t="s">
        <v>159</v>
      </c>
      <c r="K185" s="70"/>
      <c r="L185" s="74">
        <v>1</v>
      </c>
      <c r="M185" s="75">
        <v>4087.5048828125</v>
      </c>
      <c r="N185" s="75">
        <v>8988.7802734375</v>
      </c>
      <c r="O185" s="76"/>
      <c r="P185" s="77"/>
      <c r="Q185" s="77"/>
      <c r="R185" s="84"/>
      <c r="S185" s="48">
        <v>0</v>
      </c>
      <c r="T185" s="48">
        <v>1</v>
      </c>
      <c r="U185" s="49">
        <v>0</v>
      </c>
      <c r="V185" s="49">
        <v>0.001443</v>
      </c>
      <c r="W185" s="49">
        <v>0.003169</v>
      </c>
      <c r="X185" s="49">
        <v>0.528578</v>
      </c>
      <c r="Y185" s="49">
        <v>0</v>
      </c>
      <c r="Z185" s="49">
        <v>0</v>
      </c>
      <c r="AA185" s="72">
        <v>185</v>
      </c>
      <c r="AB185" s="72"/>
      <c r="AC185" s="73"/>
      <c r="AD185" s="79" t="s">
        <v>1197</v>
      </c>
      <c r="AE185" s="98" t="s">
        <v>1532</v>
      </c>
      <c r="AF185" s="79" t="str">
        <f>REPLACE(INDEX(GroupVertices[Group],MATCH(Vertices[[#This Row],[Vertex]],GroupVertices[Vertex],0)),1,1,"")</f>
        <v>1</v>
      </c>
      <c r="AG185" s="48">
        <v>1</v>
      </c>
      <c r="AH185" s="49">
        <v>2.5641025641025643</v>
      </c>
      <c r="AI185" s="48">
        <v>2</v>
      </c>
      <c r="AJ185" s="49">
        <v>5.128205128205129</v>
      </c>
      <c r="AK185" s="48">
        <v>0</v>
      </c>
      <c r="AL185" s="49">
        <v>0</v>
      </c>
      <c r="AM185" s="48">
        <v>36</v>
      </c>
      <c r="AN185" s="49">
        <v>92.3076923076923</v>
      </c>
      <c r="AO185" s="48">
        <v>39</v>
      </c>
      <c r="AP185" s="118" t="s">
        <v>2718</v>
      </c>
      <c r="AQ185" s="118" t="s">
        <v>2718</v>
      </c>
      <c r="AR185" s="118" t="s">
        <v>3046</v>
      </c>
      <c r="AS185" s="118" t="s">
        <v>3046</v>
      </c>
      <c r="AT185" s="2"/>
      <c r="AU185" s="3"/>
      <c r="AV185" s="3"/>
      <c r="AW185" s="3"/>
      <c r="AX185" s="3"/>
    </row>
    <row r="186" spans="1:50" ht="15">
      <c r="A186" s="65" t="s">
        <v>364</v>
      </c>
      <c r="B186" s="66"/>
      <c r="C186" s="66"/>
      <c r="D186" s="67">
        <v>50</v>
      </c>
      <c r="E186" s="69"/>
      <c r="F186" s="66"/>
      <c r="G186" s="66"/>
      <c r="H186" s="70" t="s">
        <v>364</v>
      </c>
      <c r="I186" s="71"/>
      <c r="J186" s="71" t="s">
        <v>159</v>
      </c>
      <c r="K186" s="70"/>
      <c r="L186" s="74">
        <v>1</v>
      </c>
      <c r="M186" s="75">
        <v>2338.665283203125</v>
      </c>
      <c r="N186" s="75">
        <v>7204.59765625</v>
      </c>
      <c r="O186" s="76"/>
      <c r="P186" s="77"/>
      <c r="Q186" s="77"/>
      <c r="R186" s="84"/>
      <c r="S186" s="48">
        <v>0</v>
      </c>
      <c r="T186" s="48">
        <v>1</v>
      </c>
      <c r="U186" s="49">
        <v>0</v>
      </c>
      <c r="V186" s="49">
        <v>0.001443</v>
      </c>
      <c r="W186" s="49">
        <v>0.003169</v>
      </c>
      <c r="X186" s="49">
        <v>0.528578</v>
      </c>
      <c r="Y186" s="49">
        <v>0</v>
      </c>
      <c r="Z186" s="49">
        <v>0</v>
      </c>
      <c r="AA186" s="72">
        <v>186</v>
      </c>
      <c r="AB186" s="72"/>
      <c r="AC186" s="73"/>
      <c r="AD186" s="79" t="s">
        <v>1198</v>
      </c>
      <c r="AE186" s="98" t="s">
        <v>1533</v>
      </c>
      <c r="AF186" s="79" t="str">
        <f>REPLACE(INDEX(GroupVertices[Group],MATCH(Vertices[[#This Row],[Vertex]],GroupVertices[Vertex],0)),1,1,"")</f>
        <v>1</v>
      </c>
      <c r="AG186" s="48">
        <v>0</v>
      </c>
      <c r="AH186" s="49">
        <v>0</v>
      </c>
      <c r="AI186" s="48">
        <v>1</v>
      </c>
      <c r="AJ186" s="49">
        <v>3.125</v>
      </c>
      <c r="AK186" s="48">
        <v>0</v>
      </c>
      <c r="AL186" s="49">
        <v>0</v>
      </c>
      <c r="AM186" s="48">
        <v>31</v>
      </c>
      <c r="AN186" s="49">
        <v>96.875</v>
      </c>
      <c r="AO186" s="48">
        <v>32</v>
      </c>
      <c r="AP186" s="118" t="s">
        <v>2719</v>
      </c>
      <c r="AQ186" s="118" t="s">
        <v>2719</v>
      </c>
      <c r="AR186" s="118" t="s">
        <v>3047</v>
      </c>
      <c r="AS186" s="118" t="s">
        <v>3047</v>
      </c>
      <c r="AT186" s="2"/>
      <c r="AU186" s="3"/>
      <c r="AV186" s="3"/>
      <c r="AW186" s="3"/>
      <c r="AX186" s="3"/>
    </row>
    <row r="187" spans="1:50" ht="15">
      <c r="A187" s="65" t="s">
        <v>365</v>
      </c>
      <c r="B187" s="66"/>
      <c r="C187" s="66"/>
      <c r="D187" s="67">
        <v>50</v>
      </c>
      <c r="E187" s="69"/>
      <c r="F187" s="66"/>
      <c r="G187" s="66"/>
      <c r="H187" s="70" t="s">
        <v>365</v>
      </c>
      <c r="I187" s="71"/>
      <c r="J187" s="71" t="s">
        <v>159</v>
      </c>
      <c r="K187" s="70"/>
      <c r="L187" s="74">
        <v>1</v>
      </c>
      <c r="M187" s="75">
        <v>176.679931640625</v>
      </c>
      <c r="N187" s="75">
        <v>5418.52685546875</v>
      </c>
      <c r="O187" s="76"/>
      <c r="P187" s="77"/>
      <c r="Q187" s="77"/>
      <c r="R187" s="84"/>
      <c r="S187" s="48">
        <v>0</v>
      </c>
      <c r="T187" s="48">
        <v>1</v>
      </c>
      <c r="U187" s="49">
        <v>0</v>
      </c>
      <c r="V187" s="49">
        <v>0.001443</v>
      </c>
      <c r="W187" s="49">
        <v>0.003169</v>
      </c>
      <c r="X187" s="49">
        <v>0.528578</v>
      </c>
      <c r="Y187" s="49">
        <v>0</v>
      </c>
      <c r="Z187" s="49">
        <v>0</v>
      </c>
      <c r="AA187" s="72">
        <v>187</v>
      </c>
      <c r="AB187" s="72"/>
      <c r="AC187" s="73"/>
      <c r="AD187" s="79" t="s">
        <v>1199</v>
      </c>
      <c r="AE187" s="98" t="s">
        <v>1534</v>
      </c>
      <c r="AF187" s="79" t="str">
        <f>REPLACE(INDEX(GroupVertices[Group],MATCH(Vertices[[#This Row],[Vertex]],GroupVertices[Vertex],0)),1,1,"")</f>
        <v>1</v>
      </c>
      <c r="AG187" s="48">
        <v>3</v>
      </c>
      <c r="AH187" s="49">
        <v>5.769230769230769</v>
      </c>
      <c r="AI187" s="48">
        <v>2</v>
      </c>
      <c r="AJ187" s="49">
        <v>3.8461538461538463</v>
      </c>
      <c r="AK187" s="48">
        <v>0</v>
      </c>
      <c r="AL187" s="49">
        <v>0</v>
      </c>
      <c r="AM187" s="48">
        <v>47</v>
      </c>
      <c r="AN187" s="49">
        <v>90.38461538461539</v>
      </c>
      <c r="AO187" s="48">
        <v>52</v>
      </c>
      <c r="AP187" s="118" t="s">
        <v>2720</v>
      </c>
      <c r="AQ187" s="118" t="s">
        <v>2720</v>
      </c>
      <c r="AR187" s="118" t="s">
        <v>3048</v>
      </c>
      <c r="AS187" s="118" t="s">
        <v>3048</v>
      </c>
      <c r="AT187" s="2"/>
      <c r="AU187" s="3"/>
      <c r="AV187" s="3"/>
      <c r="AW187" s="3"/>
      <c r="AX187" s="3"/>
    </row>
    <row r="188" spans="1:50" ht="15">
      <c r="A188" s="65" t="s">
        <v>366</v>
      </c>
      <c r="B188" s="66"/>
      <c r="C188" s="66"/>
      <c r="D188" s="67">
        <v>50</v>
      </c>
      <c r="E188" s="69"/>
      <c r="F188" s="66"/>
      <c r="G188" s="66"/>
      <c r="H188" s="70" t="s">
        <v>366</v>
      </c>
      <c r="I188" s="71"/>
      <c r="J188" s="71" t="s">
        <v>159</v>
      </c>
      <c r="K188" s="70"/>
      <c r="L188" s="74">
        <v>1</v>
      </c>
      <c r="M188" s="75">
        <v>6756.5888671875</v>
      </c>
      <c r="N188" s="75">
        <v>7959.3037109375</v>
      </c>
      <c r="O188" s="76"/>
      <c r="P188" s="77"/>
      <c r="Q188" s="77"/>
      <c r="R188" s="84"/>
      <c r="S188" s="48">
        <v>0</v>
      </c>
      <c r="T188" s="48">
        <v>1</v>
      </c>
      <c r="U188" s="49">
        <v>0</v>
      </c>
      <c r="V188" s="49">
        <v>0.001443</v>
      </c>
      <c r="W188" s="49">
        <v>0.003169</v>
      </c>
      <c r="X188" s="49">
        <v>0.528578</v>
      </c>
      <c r="Y188" s="49">
        <v>0</v>
      </c>
      <c r="Z188" s="49">
        <v>0</v>
      </c>
      <c r="AA188" s="72">
        <v>188</v>
      </c>
      <c r="AB188" s="72"/>
      <c r="AC188" s="73"/>
      <c r="AD188" s="79" t="s">
        <v>1200</v>
      </c>
      <c r="AE188" s="98" t="s">
        <v>1535</v>
      </c>
      <c r="AF188" s="79" t="str">
        <f>REPLACE(INDEX(GroupVertices[Group],MATCH(Vertices[[#This Row],[Vertex]],GroupVertices[Vertex],0)),1,1,"")</f>
        <v>1</v>
      </c>
      <c r="AG188" s="48">
        <v>0</v>
      </c>
      <c r="AH188" s="49">
        <v>0</v>
      </c>
      <c r="AI188" s="48">
        <v>0</v>
      </c>
      <c r="AJ188" s="49">
        <v>0</v>
      </c>
      <c r="AK188" s="48">
        <v>0</v>
      </c>
      <c r="AL188" s="49">
        <v>0</v>
      </c>
      <c r="AM188" s="48">
        <v>8</v>
      </c>
      <c r="AN188" s="49">
        <v>100</v>
      </c>
      <c r="AO188" s="48">
        <v>8</v>
      </c>
      <c r="AP188" s="118" t="s">
        <v>2721</v>
      </c>
      <c r="AQ188" s="118" t="s">
        <v>2721</v>
      </c>
      <c r="AR188" s="118" t="s">
        <v>3049</v>
      </c>
      <c r="AS188" s="118" t="s">
        <v>3049</v>
      </c>
      <c r="AT188" s="2"/>
      <c r="AU188" s="3"/>
      <c r="AV188" s="3"/>
      <c r="AW188" s="3"/>
      <c r="AX188" s="3"/>
    </row>
    <row r="189" spans="1:50" ht="15">
      <c r="A189" s="65" t="s">
        <v>367</v>
      </c>
      <c r="B189" s="66"/>
      <c r="C189" s="66"/>
      <c r="D189" s="67">
        <v>50</v>
      </c>
      <c r="E189" s="69"/>
      <c r="F189" s="66"/>
      <c r="G189" s="66"/>
      <c r="H189" s="70" t="s">
        <v>367</v>
      </c>
      <c r="I189" s="71"/>
      <c r="J189" s="71" t="s">
        <v>159</v>
      </c>
      <c r="K189" s="70"/>
      <c r="L189" s="74">
        <v>1</v>
      </c>
      <c r="M189" s="75">
        <v>4356.36474609375</v>
      </c>
      <c r="N189" s="75">
        <v>909.2737426757812</v>
      </c>
      <c r="O189" s="76"/>
      <c r="P189" s="77"/>
      <c r="Q189" s="77"/>
      <c r="R189" s="84"/>
      <c r="S189" s="48">
        <v>0</v>
      </c>
      <c r="T189" s="48">
        <v>1</v>
      </c>
      <c r="U189" s="49">
        <v>0</v>
      </c>
      <c r="V189" s="49">
        <v>0.001443</v>
      </c>
      <c r="W189" s="49">
        <v>0.003169</v>
      </c>
      <c r="X189" s="49">
        <v>0.528578</v>
      </c>
      <c r="Y189" s="49">
        <v>0</v>
      </c>
      <c r="Z189" s="49">
        <v>0</v>
      </c>
      <c r="AA189" s="72">
        <v>189</v>
      </c>
      <c r="AB189" s="72"/>
      <c r="AC189" s="73"/>
      <c r="AD189" s="79" t="s">
        <v>1201</v>
      </c>
      <c r="AE189" s="98" t="s">
        <v>1536</v>
      </c>
      <c r="AF189" s="79" t="str">
        <f>REPLACE(INDEX(GroupVertices[Group],MATCH(Vertices[[#This Row],[Vertex]],GroupVertices[Vertex],0)),1,1,"")</f>
        <v>1</v>
      </c>
      <c r="AG189" s="48">
        <v>0</v>
      </c>
      <c r="AH189" s="49">
        <v>0</v>
      </c>
      <c r="AI189" s="48">
        <v>0</v>
      </c>
      <c r="AJ189" s="49">
        <v>0</v>
      </c>
      <c r="AK189" s="48">
        <v>0</v>
      </c>
      <c r="AL189" s="49">
        <v>0</v>
      </c>
      <c r="AM189" s="48">
        <v>7</v>
      </c>
      <c r="AN189" s="49">
        <v>100</v>
      </c>
      <c r="AO189" s="48">
        <v>7</v>
      </c>
      <c r="AP189" s="118" t="s">
        <v>2722</v>
      </c>
      <c r="AQ189" s="118" t="s">
        <v>2722</v>
      </c>
      <c r="AR189" s="118" t="s">
        <v>3050</v>
      </c>
      <c r="AS189" s="118" t="s">
        <v>3050</v>
      </c>
      <c r="AT189" s="2"/>
      <c r="AU189" s="3"/>
      <c r="AV189" s="3"/>
      <c r="AW189" s="3"/>
      <c r="AX189" s="3"/>
    </row>
    <row r="190" spans="1:50" ht="15">
      <c r="A190" s="65" t="s">
        <v>368</v>
      </c>
      <c r="B190" s="66"/>
      <c r="C190" s="66"/>
      <c r="D190" s="67">
        <v>50</v>
      </c>
      <c r="E190" s="69"/>
      <c r="F190" s="66"/>
      <c r="G190" s="66"/>
      <c r="H190" s="70" t="s">
        <v>368</v>
      </c>
      <c r="I190" s="71"/>
      <c r="J190" s="71" t="s">
        <v>159</v>
      </c>
      <c r="K190" s="70"/>
      <c r="L190" s="74">
        <v>1</v>
      </c>
      <c r="M190" s="75">
        <v>3377.9951171875</v>
      </c>
      <c r="N190" s="75">
        <v>8681.4130859375</v>
      </c>
      <c r="O190" s="76"/>
      <c r="P190" s="77"/>
      <c r="Q190" s="77"/>
      <c r="R190" s="84"/>
      <c r="S190" s="48">
        <v>0</v>
      </c>
      <c r="T190" s="48">
        <v>1</v>
      </c>
      <c r="U190" s="49">
        <v>0</v>
      </c>
      <c r="V190" s="49">
        <v>0.001443</v>
      </c>
      <c r="W190" s="49">
        <v>0.003169</v>
      </c>
      <c r="X190" s="49">
        <v>0.528578</v>
      </c>
      <c r="Y190" s="49">
        <v>0</v>
      </c>
      <c r="Z190" s="49">
        <v>0</v>
      </c>
      <c r="AA190" s="72">
        <v>190</v>
      </c>
      <c r="AB190" s="72"/>
      <c r="AC190" s="73"/>
      <c r="AD190" s="79" t="s">
        <v>1202</v>
      </c>
      <c r="AE190" s="98" t="s">
        <v>1537</v>
      </c>
      <c r="AF190" s="79" t="str">
        <f>REPLACE(INDEX(GroupVertices[Group],MATCH(Vertices[[#This Row],[Vertex]],GroupVertices[Vertex],0)),1,1,"")</f>
        <v>1</v>
      </c>
      <c r="AG190" s="48">
        <v>0</v>
      </c>
      <c r="AH190" s="49">
        <v>0</v>
      </c>
      <c r="AI190" s="48">
        <v>0</v>
      </c>
      <c r="AJ190" s="49">
        <v>0</v>
      </c>
      <c r="AK190" s="48">
        <v>0</v>
      </c>
      <c r="AL190" s="49">
        <v>0</v>
      </c>
      <c r="AM190" s="48">
        <v>7</v>
      </c>
      <c r="AN190" s="49">
        <v>100</v>
      </c>
      <c r="AO190" s="48">
        <v>7</v>
      </c>
      <c r="AP190" s="118" t="s">
        <v>2723</v>
      </c>
      <c r="AQ190" s="118" t="s">
        <v>2723</v>
      </c>
      <c r="AR190" s="118" t="s">
        <v>3051</v>
      </c>
      <c r="AS190" s="118" t="s">
        <v>3051</v>
      </c>
      <c r="AT190" s="2"/>
      <c r="AU190" s="3"/>
      <c r="AV190" s="3"/>
      <c r="AW190" s="3"/>
      <c r="AX190" s="3"/>
    </row>
    <row r="191" spans="1:50" ht="15">
      <c r="A191" s="65" t="s">
        <v>369</v>
      </c>
      <c r="B191" s="66"/>
      <c r="C191" s="66"/>
      <c r="D191" s="67">
        <v>50</v>
      </c>
      <c r="E191" s="69"/>
      <c r="F191" s="66"/>
      <c r="G191" s="66"/>
      <c r="H191" s="70" t="s">
        <v>369</v>
      </c>
      <c r="I191" s="71"/>
      <c r="J191" s="71" t="s">
        <v>159</v>
      </c>
      <c r="K191" s="70"/>
      <c r="L191" s="74">
        <v>1</v>
      </c>
      <c r="M191" s="75">
        <v>5690.6337890625</v>
      </c>
      <c r="N191" s="75">
        <v>1812.8670654296875</v>
      </c>
      <c r="O191" s="76"/>
      <c r="P191" s="77"/>
      <c r="Q191" s="77"/>
      <c r="R191" s="84"/>
      <c r="S191" s="48">
        <v>0</v>
      </c>
      <c r="T191" s="48">
        <v>1</v>
      </c>
      <c r="U191" s="49">
        <v>0</v>
      </c>
      <c r="V191" s="49">
        <v>0.001443</v>
      </c>
      <c r="W191" s="49">
        <v>0.003169</v>
      </c>
      <c r="X191" s="49">
        <v>0.528578</v>
      </c>
      <c r="Y191" s="49">
        <v>0</v>
      </c>
      <c r="Z191" s="49">
        <v>0</v>
      </c>
      <c r="AA191" s="72">
        <v>191</v>
      </c>
      <c r="AB191" s="72"/>
      <c r="AC191" s="73"/>
      <c r="AD191" s="79" t="s">
        <v>1203</v>
      </c>
      <c r="AE191" s="98" t="s">
        <v>1538</v>
      </c>
      <c r="AF191" s="79" t="str">
        <f>REPLACE(INDEX(GroupVertices[Group],MATCH(Vertices[[#This Row],[Vertex]],GroupVertices[Vertex],0)),1,1,"")</f>
        <v>1</v>
      </c>
      <c r="AG191" s="48">
        <v>0</v>
      </c>
      <c r="AH191" s="49">
        <v>0</v>
      </c>
      <c r="AI191" s="48">
        <v>0</v>
      </c>
      <c r="AJ191" s="49">
        <v>0</v>
      </c>
      <c r="AK191" s="48">
        <v>0</v>
      </c>
      <c r="AL191" s="49">
        <v>0</v>
      </c>
      <c r="AM191" s="48">
        <v>10</v>
      </c>
      <c r="AN191" s="49">
        <v>100</v>
      </c>
      <c r="AO191" s="48">
        <v>10</v>
      </c>
      <c r="AP191" s="118" t="s">
        <v>2724</v>
      </c>
      <c r="AQ191" s="118" t="s">
        <v>2724</v>
      </c>
      <c r="AR191" s="118" t="s">
        <v>3052</v>
      </c>
      <c r="AS191" s="118" t="s">
        <v>3052</v>
      </c>
      <c r="AT191" s="2"/>
      <c r="AU191" s="3"/>
      <c r="AV191" s="3"/>
      <c r="AW191" s="3"/>
      <c r="AX191" s="3"/>
    </row>
    <row r="192" spans="1:50" ht="15">
      <c r="A192" s="65" t="s">
        <v>370</v>
      </c>
      <c r="B192" s="66"/>
      <c r="C192" s="66"/>
      <c r="D192" s="67">
        <v>50</v>
      </c>
      <c r="E192" s="69"/>
      <c r="F192" s="66"/>
      <c r="G192" s="66"/>
      <c r="H192" s="70" t="s">
        <v>370</v>
      </c>
      <c r="I192" s="71"/>
      <c r="J192" s="71" t="s">
        <v>159</v>
      </c>
      <c r="K192" s="70"/>
      <c r="L192" s="74">
        <v>1</v>
      </c>
      <c r="M192" s="75">
        <v>411.35028076171875</v>
      </c>
      <c r="N192" s="75">
        <v>3536.959228515625</v>
      </c>
      <c r="O192" s="76"/>
      <c r="P192" s="77"/>
      <c r="Q192" s="77"/>
      <c r="R192" s="84"/>
      <c r="S192" s="48">
        <v>0</v>
      </c>
      <c r="T192" s="48">
        <v>1</v>
      </c>
      <c r="U192" s="49">
        <v>0</v>
      </c>
      <c r="V192" s="49">
        <v>0.001443</v>
      </c>
      <c r="W192" s="49">
        <v>0.003169</v>
      </c>
      <c r="X192" s="49">
        <v>0.528578</v>
      </c>
      <c r="Y192" s="49">
        <v>0</v>
      </c>
      <c r="Z192" s="49">
        <v>0</v>
      </c>
      <c r="AA192" s="72">
        <v>192</v>
      </c>
      <c r="AB192" s="72"/>
      <c r="AC192" s="73"/>
      <c r="AD192" s="79" t="s">
        <v>1204</v>
      </c>
      <c r="AE192" s="98" t="s">
        <v>1539</v>
      </c>
      <c r="AF192" s="79" t="str">
        <f>REPLACE(INDEX(GroupVertices[Group],MATCH(Vertices[[#This Row],[Vertex]],GroupVertices[Vertex],0)),1,1,"")</f>
        <v>1</v>
      </c>
      <c r="AG192" s="48">
        <v>1</v>
      </c>
      <c r="AH192" s="49">
        <v>12.5</v>
      </c>
      <c r="AI192" s="48">
        <v>0</v>
      </c>
      <c r="AJ192" s="49">
        <v>0</v>
      </c>
      <c r="AK192" s="48">
        <v>0</v>
      </c>
      <c r="AL192" s="49">
        <v>0</v>
      </c>
      <c r="AM192" s="48">
        <v>7</v>
      </c>
      <c r="AN192" s="49">
        <v>87.5</v>
      </c>
      <c r="AO192" s="48">
        <v>8</v>
      </c>
      <c r="AP192" s="118" t="s">
        <v>2725</v>
      </c>
      <c r="AQ192" s="118" t="s">
        <v>2725</v>
      </c>
      <c r="AR192" s="118" t="s">
        <v>3053</v>
      </c>
      <c r="AS192" s="118" t="s">
        <v>3053</v>
      </c>
      <c r="AT192" s="2"/>
      <c r="AU192" s="3"/>
      <c r="AV192" s="3"/>
      <c r="AW192" s="3"/>
      <c r="AX192" s="3"/>
    </row>
    <row r="193" spans="1:50" ht="15">
      <c r="A193" s="65" t="s">
        <v>371</v>
      </c>
      <c r="B193" s="66"/>
      <c r="C193" s="66"/>
      <c r="D193" s="67">
        <v>50</v>
      </c>
      <c r="E193" s="69"/>
      <c r="F193" s="66"/>
      <c r="G193" s="66"/>
      <c r="H193" s="70" t="s">
        <v>371</v>
      </c>
      <c r="I193" s="71"/>
      <c r="J193" s="71" t="s">
        <v>159</v>
      </c>
      <c r="K193" s="70"/>
      <c r="L193" s="74">
        <v>1</v>
      </c>
      <c r="M193" s="75">
        <v>8180.7158203125</v>
      </c>
      <c r="N193" s="75">
        <v>6788.6162109375</v>
      </c>
      <c r="O193" s="76"/>
      <c r="P193" s="77"/>
      <c r="Q193" s="77"/>
      <c r="R193" s="84"/>
      <c r="S193" s="48">
        <v>0</v>
      </c>
      <c r="T193" s="48">
        <v>1</v>
      </c>
      <c r="U193" s="49">
        <v>0</v>
      </c>
      <c r="V193" s="49">
        <v>0.001443</v>
      </c>
      <c r="W193" s="49">
        <v>0.003169</v>
      </c>
      <c r="X193" s="49">
        <v>0.528578</v>
      </c>
      <c r="Y193" s="49">
        <v>0</v>
      </c>
      <c r="Z193" s="49">
        <v>0</v>
      </c>
      <c r="AA193" s="72">
        <v>193</v>
      </c>
      <c r="AB193" s="72"/>
      <c r="AC193" s="73"/>
      <c r="AD193" s="79" t="s">
        <v>1205</v>
      </c>
      <c r="AE193" s="98" t="s">
        <v>1540</v>
      </c>
      <c r="AF193" s="79" t="str">
        <f>REPLACE(INDEX(GroupVertices[Group],MATCH(Vertices[[#This Row],[Vertex]],GroupVertices[Vertex],0)),1,1,"")</f>
        <v>1</v>
      </c>
      <c r="AG193" s="48">
        <v>0</v>
      </c>
      <c r="AH193" s="49">
        <v>0</v>
      </c>
      <c r="AI193" s="48">
        <v>1</v>
      </c>
      <c r="AJ193" s="49">
        <v>8.333333333333334</v>
      </c>
      <c r="AK193" s="48">
        <v>0</v>
      </c>
      <c r="AL193" s="49">
        <v>0</v>
      </c>
      <c r="AM193" s="48">
        <v>11</v>
      </c>
      <c r="AN193" s="49">
        <v>91.66666666666667</v>
      </c>
      <c r="AO193" s="48">
        <v>12</v>
      </c>
      <c r="AP193" s="118" t="s">
        <v>2726</v>
      </c>
      <c r="AQ193" s="118" t="s">
        <v>2726</v>
      </c>
      <c r="AR193" s="118" t="s">
        <v>3054</v>
      </c>
      <c r="AS193" s="118" t="s">
        <v>3054</v>
      </c>
      <c r="AT193" s="2"/>
      <c r="AU193" s="3"/>
      <c r="AV193" s="3"/>
      <c r="AW193" s="3"/>
      <c r="AX193" s="3"/>
    </row>
    <row r="194" spans="1:50" ht="15">
      <c r="A194" s="65" t="s">
        <v>372</v>
      </c>
      <c r="B194" s="66"/>
      <c r="C194" s="66"/>
      <c r="D194" s="67">
        <v>50</v>
      </c>
      <c r="E194" s="69"/>
      <c r="F194" s="66"/>
      <c r="G194" s="66"/>
      <c r="H194" s="70" t="s">
        <v>372</v>
      </c>
      <c r="I194" s="71"/>
      <c r="J194" s="71" t="s">
        <v>159</v>
      </c>
      <c r="K194" s="70"/>
      <c r="L194" s="74">
        <v>1</v>
      </c>
      <c r="M194" s="75">
        <v>6866.56640625</v>
      </c>
      <c r="N194" s="75">
        <v>6047.95068359375</v>
      </c>
      <c r="O194" s="76"/>
      <c r="P194" s="77"/>
      <c r="Q194" s="77"/>
      <c r="R194" s="84"/>
      <c r="S194" s="48">
        <v>0</v>
      </c>
      <c r="T194" s="48">
        <v>1</v>
      </c>
      <c r="U194" s="49">
        <v>0</v>
      </c>
      <c r="V194" s="49">
        <v>0.001443</v>
      </c>
      <c r="W194" s="49">
        <v>0.003169</v>
      </c>
      <c r="X194" s="49">
        <v>0.528578</v>
      </c>
      <c r="Y194" s="49">
        <v>0</v>
      </c>
      <c r="Z194" s="49">
        <v>0</v>
      </c>
      <c r="AA194" s="72">
        <v>194</v>
      </c>
      <c r="AB194" s="72"/>
      <c r="AC194" s="73"/>
      <c r="AD194" s="79" t="s">
        <v>1206</v>
      </c>
      <c r="AE194" s="98" t="s">
        <v>1541</v>
      </c>
      <c r="AF194" s="79" t="str">
        <f>REPLACE(INDEX(GroupVertices[Group],MATCH(Vertices[[#This Row],[Vertex]],GroupVertices[Vertex],0)),1,1,"")</f>
        <v>1</v>
      </c>
      <c r="AG194" s="48">
        <v>1</v>
      </c>
      <c r="AH194" s="49">
        <v>5.882352941176471</v>
      </c>
      <c r="AI194" s="48">
        <v>0</v>
      </c>
      <c r="AJ194" s="49">
        <v>0</v>
      </c>
      <c r="AK194" s="48">
        <v>0</v>
      </c>
      <c r="AL194" s="49">
        <v>0</v>
      </c>
      <c r="AM194" s="48">
        <v>16</v>
      </c>
      <c r="AN194" s="49">
        <v>94.11764705882354</v>
      </c>
      <c r="AO194" s="48">
        <v>17</v>
      </c>
      <c r="AP194" s="118" t="s">
        <v>2727</v>
      </c>
      <c r="AQ194" s="118" t="s">
        <v>2727</v>
      </c>
      <c r="AR194" s="118" t="s">
        <v>3055</v>
      </c>
      <c r="AS194" s="118" t="s">
        <v>3055</v>
      </c>
      <c r="AT194" s="2"/>
      <c r="AU194" s="3"/>
      <c r="AV194" s="3"/>
      <c r="AW194" s="3"/>
      <c r="AX194" s="3"/>
    </row>
    <row r="195" spans="1:50" ht="15">
      <c r="A195" s="65" t="s">
        <v>373</v>
      </c>
      <c r="B195" s="66"/>
      <c r="C195" s="66"/>
      <c r="D195" s="67">
        <v>50</v>
      </c>
      <c r="E195" s="69"/>
      <c r="F195" s="66"/>
      <c r="G195" s="66"/>
      <c r="H195" s="70" t="s">
        <v>373</v>
      </c>
      <c r="I195" s="71"/>
      <c r="J195" s="71" t="s">
        <v>159</v>
      </c>
      <c r="K195" s="70"/>
      <c r="L195" s="74">
        <v>1</v>
      </c>
      <c r="M195" s="75">
        <v>2312.51953125</v>
      </c>
      <c r="N195" s="75">
        <v>8973.9873046875</v>
      </c>
      <c r="O195" s="76"/>
      <c r="P195" s="77"/>
      <c r="Q195" s="77"/>
      <c r="R195" s="84"/>
      <c r="S195" s="48">
        <v>0</v>
      </c>
      <c r="T195" s="48">
        <v>1</v>
      </c>
      <c r="U195" s="49">
        <v>0</v>
      </c>
      <c r="V195" s="49">
        <v>0.001443</v>
      </c>
      <c r="W195" s="49">
        <v>0.003169</v>
      </c>
      <c r="X195" s="49">
        <v>0.528578</v>
      </c>
      <c r="Y195" s="49">
        <v>0</v>
      </c>
      <c r="Z195" s="49">
        <v>0</v>
      </c>
      <c r="AA195" s="72">
        <v>195</v>
      </c>
      <c r="AB195" s="72"/>
      <c r="AC195" s="73"/>
      <c r="AD195" s="79" t="s">
        <v>1207</v>
      </c>
      <c r="AE195" s="98" t="s">
        <v>1542</v>
      </c>
      <c r="AF195" s="79" t="str">
        <f>REPLACE(INDEX(GroupVertices[Group],MATCH(Vertices[[#This Row],[Vertex]],GroupVertices[Vertex],0)),1,1,"")</f>
        <v>1</v>
      </c>
      <c r="AG195" s="48">
        <v>0</v>
      </c>
      <c r="AH195" s="49">
        <v>0</v>
      </c>
      <c r="AI195" s="48">
        <v>0</v>
      </c>
      <c r="AJ195" s="49">
        <v>0</v>
      </c>
      <c r="AK195" s="48">
        <v>0</v>
      </c>
      <c r="AL195" s="49">
        <v>0</v>
      </c>
      <c r="AM195" s="48">
        <v>5</v>
      </c>
      <c r="AN195" s="49">
        <v>100</v>
      </c>
      <c r="AO195" s="48">
        <v>5</v>
      </c>
      <c r="AP195" s="118" t="s">
        <v>2728</v>
      </c>
      <c r="AQ195" s="118" t="s">
        <v>2728</v>
      </c>
      <c r="AR195" s="118" t="s">
        <v>3056</v>
      </c>
      <c r="AS195" s="118" t="s">
        <v>3056</v>
      </c>
      <c r="AT195" s="2"/>
      <c r="AU195" s="3"/>
      <c r="AV195" s="3"/>
      <c r="AW195" s="3"/>
      <c r="AX195" s="3"/>
    </row>
    <row r="196" spans="1:50" ht="15">
      <c r="A196" s="65" t="s">
        <v>374</v>
      </c>
      <c r="B196" s="66"/>
      <c r="C196" s="66"/>
      <c r="D196" s="67">
        <v>50</v>
      </c>
      <c r="E196" s="69"/>
      <c r="F196" s="66"/>
      <c r="G196" s="66"/>
      <c r="H196" s="70" t="s">
        <v>374</v>
      </c>
      <c r="I196" s="71"/>
      <c r="J196" s="71" t="s">
        <v>159</v>
      </c>
      <c r="K196" s="70"/>
      <c r="L196" s="74">
        <v>1</v>
      </c>
      <c r="M196" s="75">
        <v>4953.79541015625</v>
      </c>
      <c r="N196" s="75">
        <v>5320.21728515625</v>
      </c>
      <c r="O196" s="76"/>
      <c r="P196" s="77"/>
      <c r="Q196" s="77"/>
      <c r="R196" s="84"/>
      <c r="S196" s="48">
        <v>0</v>
      </c>
      <c r="T196" s="48">
        <v>1</v>
      </c>
      <c r="U196" s="49">
        <v>0</v>
      </c>
      <c r="V196" s="49">
        <v>0.001443</v>
      </c>
      <c r="W196" s="49">
        <v>0.003169</v>
      </c>
      <c r="X196" s="49">
        <v>0.528578</v>
      </c>
      <c r="Y196" s="49">
        <v>0</v>
      </c>
      <c r="Z196" s="49">
        <v>0</v>
      </c>
      <c r="AA196" s="72">
        <v>196</v>
      </c>
      <c r="AB196" s="72"/>
      <c r="AC196" s="73"/>
      <c r="AD196" s="79" t="s">
        <v>1208</v>
      </c>
      <c r="AE196" s="98" t="s">
        <v>1543</v>
      </c>
      <c r="AF196" s="79" t="str">
        <f>REPLACE(INDEX(GroupVertices[Group],MATCH(Vertices[[#This Row],[Vertex]],GroupVertices[Vertex],0)),1,1,"")</f>
        <v>1</v>
      </c>
      <c r="AG196" s="48">
        <v>2</v>
      </c>
      <c r="AH196" s="49">
        <v>6.896551724137931</v>
      </c>
      <c r="AI196" s="48">
        <v>1</v>
      </c>
      <c r="AJ196" s="49">
        <v>3.4482758620689653</v>
      </c>
      <c r="AK196" s="48">
        <v>0</v>
      </c>
      <c r="AL196" s="49">
        <v>0</v>
      </c>
      <c r="AM196" s="48">
        <v>26</v>
      </c>
      <c r="AN196" s="49">
        <v>89.65517241379311</v>
      </c>
      <c r="AO196" s="48">
        <v>29</v>
      </c>
      <c r="AP196" s="118" t="s">
        <v>2729</v>
      </c>
      <c r="AQ196" s="118" t="s">
        <v>2877</v>
      </c>
      <c r="AR196" s="118" t="s">
        <v>3057</v>
      </c>
      <c r="AS196" s="118" t="s">
        <v>3057</v>
      </c>
      <c r="AT196" s="2"/>
      <c r="AU196" s="3"/>
      <c r="AV196" s="3"/>
      <c r="AW196" s="3"/>
      <c r="AX196" s="3"/>
    </row>
    <row r="197" spans="1:50" ht="15">
      <c r="A197" s="65" t="s">
        <v>375</v>
      </c>
      <c r="B197" s="66"/>
      <c r="C197" s="66"/>
      <c r="D197" s="67">
        <v>50</v>
      </c>
      <c r="E197" s="69"/>
      <c r="F197" s="66"/>
      <c r="G197" s="66"/>
      <c r="H197" s="70" t="s">
        <v>375</v>
      </c>
      <c r="I197" s="71"/>
      <c r="J197" s="71" t="s">
        <v>159</v>
      </c>
      <c r="K197" s="70"/>
      <c r="L197" s="74">
        <v>1</v>
      </c>
      <c r="M197" s="75">
        <v>4832.24853515625</v>
      </c>
      <c r="N197" s="75">
        <v>6601.0693359375</v>
      </c>
      <c r="O197" s="76"/>
      <c r="P197" s="77"/>
      <c r="Q197" s="77"/>
      <c r="R197" s="84"/>
      <c r="S197" s="48">
        <v>0</v>
      </c>
      <c r="T197" s="48">
        <v>1</v>
      </c>
      <c r="U197" s="49">
        <v>0</v>
      </c>
      <c r="V197" s="49">
        <v>0.001443</v>
      </c>
      <c r="W197" s="49">
        <v>0.003169</v>
      </c>
      <c r="X197" s="49">
        <v>0.528578</v>
      </c>
      <c r="Y197" s="49">
        <v>0</v>
      </c>
      <c r="Z197" s="49">
        <v>0</v>
      </c>
      <c r="AA197" s="72">
        <v>197</v>
      </c>
      <c r="AB197" s="72"/>
      <c r="AC197" s="73"/>
      <c r="AD197" s="79" t="s">
        <v>1209</v>
      </c>
      <c r="AE197" s="98" t="s">
        <v>1544</v>
      </c>
      <c r="AF197" s="79" t="str">
        <f>REPLACE(INDEX(GroupVertices[Group],MATCH(Vertices[[#This Row],[Vertex]],GroupVertices[Vertex],0)),1,1,"")</f>
        <v>1</v>
      </c>
      <c r="AG197" s="48">
        <v>8</v>
      </c>
      <c r="AH197" s="49">
        <v>5.095541401273885</v>
      </c>
      <c r="AI197" s="48">
        <v>14</v>
      </c>
      <c r="AJ197" s="49">
        <v>8.9171974522293</v>
      </c>
      <c r="AK197" s="48">
        <v>0</v>
      </c>
      <c r="AL197" s="49">
        <v>0</v>
      </c>
      <c r="AM197" s="48">
        <v>135</v>
      </c>
      <c r="AN197" s="49">
        <v>85.98726114649682</v>
      </c>
      <c r="AO197" s="48">
        <v>157</v>
      </c>
      <c r="AP197" s="118" t="s">
        <v>2730</v>
      </c>
      <c r="AQ197" s="118" t="s">
        <v>2878</v>
      </c>
      <c r="AR197" s="118" t="s">
        <v>3058</v>
      </c>
      <c r="AS197" s="118" t="s">
        <v>3058</v>
      </c>
      <c r="AT197" s="2"/>
      <c r="AU197" s="3"/>
      <c r="AV197" s="3"/>
      <c r="AW197" s="3"/>
      <c r="AX197" s="3"/>
    </row>
    <row r="198" spans="1:50" ht="15">
      <c r="A198" s="65" t="s">
        <v>376</v>
      </c>
      <c r="B198" s="66"/>
      <c r="C198" s="66"/>
      <c r="D198" s="67">
        <v>50</v>
      </c>
      <c r="E198" s="69"/>
      <c r="F198" s="66"/>
      <c r="G198" s="66"/>
      <c r="H198" s="70" t="s">
        <v>376</v>
      </c>
      <c r="I198" s="71"/>
      <c r="J198" s="71" t="s">
        <v>159</v>
      </c>
      <c r="K198" s="70"/>
      <c r="L198" s="74">
        <v>1</v>
      </c>
      <c r="M198" s="75">
        <v>610.5289916992188</v>
      </c>
      <c r="N198" s="75">
        <v>5520.3486328125</v>
      </c>
      <c r="O198" s="76"/>
      <c r="P198" s="77"/>
      <c r="Q198" s="77"/>
      <c r="R198" s="84"/>
      <c r="S198" s="48">
        <v>0</v>
      </c>
      <c r="T198" s="48">
        <v>1</v>
      </c>
      <c r="U198" s="49">
        <v>0</v>
      </c>
      <c r="V198" s="49">
        <v>0.001443</v>
      </c>
      <c r="W198" s="49">
        <v>0.003169</v>
      </c>
      <c r="X198" s="49">
        <v>0.528578</v>
      </c>
      <c r="Y198" s="49">
        <v>0</v>
      </c>
      <c r="Z198" s="49">
        <v>0</v>
      </c>
      <c r="AA198" s="72">
        <v>198</v>
      </c>
      <c r="AB198" s="72"/>
      <c r="AC198" s="73"/>
      <c r="AD198" s="79" t="s">
        <v>1210</v>
      </c>
      <c r="AE198" s="98" t="s">
        <v>1545</v>
      </c>
      <c r="AF198" s="79" t="str">
        <f>REPLACE(INDEX(GroupVertices[Group],MATCH(Vertices[[#This Row],[Vertex]],GroupVertices[Vertex],0)),1,1,"")</f>
        <v>1</v>
      </c>
      <c r="AG198" s="48">
        <v>1</v>
      </c>
      <c r="AH198" s="49">
        <v>5</v>
      </c>
      <c r="AI198" s="48">
        <v>1</v>
      </c>
      <c r="AJ198" s="49">
        <v>5</v>
      </c>
      <c r="AK198" s="48">
        <v>0</v>
      </c>
      <c r="AL198" s="49">
        <v>0</v>
      </c>
      <c r="AM198" s="48">
        <v>18</v>
      </c>
      <c r="AN198" s="49">
        <v>90</v>
      </c>
      <c r="AO198" s="48">
        <v>20</v>
      </c>
      <c r="AP198" s="118" t="s">
        <v>2731</v>
      </c>
      <c r="AQ198" s="118" t="s">
        <v>2731</v>
      </c>
      <c r="AR198" s="118" t="s">
        <v>3059</v>
      </c>
      <c r="AS198" s="118" t="s">
        <v>3059</v>
      </c>
      <c r="AT198" s="2"/>
      <c r="AU198" s="3"/>
      <c r="AV198" s="3"/>
      <c r="AW198" s="3"/>
      <c r="AX198" s="3"/>
    </row>
    <row r="199" spans="1:50" ht="15">
      <c r="A199" s="65" t="s">
        <v>377</v>
      </c>
      <c r="B199" s="66"/>
      <c r="C199" s="66"/>
      <c r="D199" s="67">
        <v>50</v>
      </c>
      <c r="E199" s="69"/>
      <c r="F199" s="66"/>
      <c r="G199" s="66"/>
      <c r="H199" s="70" t="s">
        <v>377</v>
      </c>
      <c r="I199" s="71"/>
      <c r="J199" s="71" t="s">
        <v>159</v>
      </c>
      <c r="K199" s="70"/>
      <c r="L199" s="74">
        <v>1</v>
      </c>
      <c r="M199" s="75">
        <v>6684.35546875</v>
      </c>
      <c r="N199" s="75">
        <v>1183.085205078125</v>
      </c>
      <c r="O199" s="76"/>
      <c r="P199" s="77"/>
      <c r="Q199" s="77"/>
      <c r="R199" s="84"/>
      <c r="S199" s="48">
        <v>0</v>
      </c>
      <c r="T199" s="48">
        <v>1</v>
      </c>
      <c r="U199" s="49">
        <v>0</v>
      </c>
      <c r="V199" s="49">
        <v>0.001443</v>
      </c>
      <c r="W199" s="49">
        <v>0.003169</v>
      </c>
      <c r="X199" s="49">
        <v>0.528578</v>
      </c>
      <c r="Y199" s="49">
        <v>0</v>
      </c>
      <c r="Z199" s="49">
        <v>0</v>
      </c>
      <c r="AA199" s="72">
        <v>199</v>
      </c>
      <c r="AB199" s="72"/>
      <c r="AC199" s="73"/>
      <c r="AD199" s="79" t="s">
        <v>1211</v>
      </c>
      <c r="AE199" s="98" t="s">
        <v>1546</v>
      </c>
      <c r="AF199" s="79" t="str">
        <f>REPLACE(INDEX(GroupVertices[Group],MATCH(Vertices[[#This Row],[Vertex]],GroupVertices[Vertex],0)),1,1,"")</f>
        <v>1</v>
      </c>
      <c r="AG199" s="48">
        <v>1</v>
      </c>
      <c r="AH199" s="49">
        <v>6.25</v>
      </c>
      <c r="AI199" s="48">
        <v>0</v>
      </c>
      <c r="AJ199" s="49">
        <v>0</v>
      </c>
      <c r="AK199" s="48">
        <v>0</v>
      </c>
      <c r="AL199" s="49">
        <v>0</v>
      </c>
      <c r="AM199" s="48">
        <v>15</v>
      </c>
      <c r="AN199" s="49">
        <v>93.75</v>
      </c>
      <c r="AO199" s="48">
        <v>16</v>
      </c>
      <c r="AP199" s="118" t="s">
        <v>2732</v>
      </c>
      <c r="AQ199" s="118" t="s">
        <v>2732</v>
      </c>
      <c r="AR199" s="118" t="s">
        <v>3060</v>
      </c>
      <c r="AS199" s="118" t="s">
        <v>3060</v>
      </c>
      <c r="AT199" s="2"/>
      <c r="AU199" s="3"/>
      <c r="AV199" s="3"/>
      <c r="AW199" s="3"/>
      <c r="AX199" s="3"/>
    </row>
    <row r="200" spans="1:50" ht="15">
      <c r="A200" s="65" t="s">
        <v>378</v>
      </c>
      <c r="B200" s="66"/>
      <c r="C200" s="66"/>
      <c r="D200" s="67">
        <v>50</v>
      </c>
      <c r="E200" s="69"/>
      <c r="F200" s="66"/>
      <c r="G200" s="66"/>
      <c r="H200" s="70" t="s">
        <v>378</v>
      </c>
      <c r="I200" s="71"/>
      <c r="J200" s="71" t="s">
        <v>159</v>
      </c>
      <c r="K200" s="70"/>
      <c r="L200" s="74">
        <v>1</v>
      </c>
      <c r="M200" s="75">
        <v>1647.6907958984375</v>
      </c>
      <c r="N200" s="75">
        <v>3041.7236328125</v>
      </c>
      <c r="O200" s="76"/>
      <c r="P200" s="77"/>
      <c r="Q200" s="77"/>
      <c r="R200" s="84"/>
      <c r="S200" s="48">
        <v>0</v>
      </c>
      <c r="T200" s="48">
        <v>1</v>
      </c>
      <c r="U200" s="49">
        <v>0</v>
      </c>
      <c r="V200" s="49">
        <v>0.001443</v>
      </c>
      <c r="W200" s="49">
        <v>0.003169</v>
      </c>
      <c r="X200" s="49">
        <v>0.528578</v>
      </c>
      <c r="Y200" s="49">
        <v>0</v>
      </c>
      <c r="Z200" s="49">
        <v>0</v>
      </c>
      <c r="AA200" s="72">
        <v>200</v>
      </c>
      <c r="AB200" s="72"/>
      <c r="AC200" s="73"/>
      <c r="AD200" s="79" t="s">
        <v>1212</v>
      </c>
      <c r="AE200" s="98" t="s">
        <v>1547</v>
      </c>
      <c r="AF200" s="79" t="str">
        <f>REPLACE(INDEX(GroupVertices[Group],MATCH(Vertices[[#This Row],[Vertex]],GroupVertices[Vertex],0)),1,1,"")</f>
        <v>1</v>
      </c>
      <c r="AG200" s="48">
        <v>3</v>
      </c>
      <c r="AH200" s="49">
        <v>8.333333333333334</v>
      </c>
      <c r="AI200" s="48">
        <v>0</v>
      </c>
      <c r="AJ200" s="49">
        <v>0</v>
      </c>
      <c r="AK200" s="48">
        <v>0</v>
      </c>
      <c r="AL200" s="49">
        <v>0</v>
      </c>
      <c r="AM200" s="48">
        <v>33</v>
      </c>
      <c r="AN200" s="49">
        <v>91.66666666666667</v>
      </c>
      <c r="AO200" s="48">
        <v>36</v>
      </c>
      <c r="AP200" s="118" t="s">
        <v>2733</v>
      </c>
      <c r="AQ200" s="118" t="s">
        <v>2733</v>
      </c>
      <c r="AR200" s="118" t="s">
        <v>3061</v>
      </c>
      <c r="AS200" s="118" t="s">
        <v>3061</v>
      </c>
      <c r="AT200" s="2"/>
      <c r="AU200" s="3"/>
      <c r="AV200" s="3"/>
      <c r="AW200" s="3"/>
      <c r="AX200" s="3"/>
    </row>
    <row r="201" spans="1:50" ht="15">
      <c r="A201" s="65" t="s">
        <v>379</v>
      </c>
      <c r="B201" s="66"/>
      <c r="C201" s="66"/>
      <c r="D201" s="67">
        <v>50</v>
      </c>
      <c r="E201" s="69"/>
      <c r="F201" s="66"/>
      <c r="G201" s="66"/>
      <c r="H201" s="70" t="s">
        <v>379</v>
      </c>
      <c r="I201" s="71"/>
      <c r="J201" s="71" t="s">
        <v>159</v>
      </c>
      <c r="K201" s="70"/>
      <c r="L201" s="74">
        <v>1</v>
      </c>
      <c r="M201" s="75">
        <v>3418.481201171875</v>
      </c>
      <c r="N201" s="75">
        <v>7611.87060546875</v>
      </c>
      <c r="O201" s="76"/>
      <c r="P201" s="77"/>
      <c r="Q201" s="77"/>
      <c r="R201" s="84"/>
      <c r="S201" s="48">
        <v>0</v>
      </c>
      <c r="T201" s="48">
        <v>1</v>
      </c>
      <c r="U201" s="49">
        <v>0</v>
      </c>
      <c r="V201" s="49">
        <v>0.001443</v>
      </c>
      <c r="W201" s="49">
        <v>0.003169</v>
      </c>
      <c r="X201" s="49">
        <v>0.528578</v>
      </c>
      <c r="Y201" s="49">
        <v>0</v>
      </c>
      <c r="Z201" s="49">
        <v>0</v>
      </c>
      <c r="AA201" s="72">
        <v>201</v>
      </c>
      <c r="AB201" s="72"/>
      <c r="AC201" s="73"/>
      <c r="AD201" s="79" t="s">
        <v>1213</v>
      </c>
      <c r="AE201" s="98" t="s">
        <v>1548</v>
      </c>
      <c r="AF201" s="79" t="str">
        <f>REPLACE(INDEX(GroupVertices[Group],MATCH(Vertices[[#This Row],[Vertex]],GroupVertices[Vertex],0)),1,1,"")</f>
        <v>1</v>
      </c>
      <c r="AG201" s="48">
        <v>2</v>
      </c>
      <c r="AH201" s="49">
        <v>2.6315789473684212</v>
      </c>
      <c r="AI201" s="48">
        <v>2</v>
      </c>
      <c r="AJ201" s="49">
        <v>2.6315789473684212</v>
      </c>
      <c r="AK201" s="48">
        <v>0</v>
      </c>
      <c r="AL201" s="49">
        <v>0</v>
      </c>
      <c r="AM201" s="48">
        <v>72</v>
      </c>
      <c r="AN201" s="49">
        <v>94.73684210526316</v>
      </c>
      <c r="AO201" s="48">
        <v>76</v>
      </c>
      <c r="AP201" s="118" t="s">
        <v>2734</v>
      </c>
      <c r="AQ201" s="118" t="s">
        <v>2734</v>
      </c>
      <c r="AR201" s="118" t="s">
        <v>3062</v>
      </c>
      <c r="AS201" s="118" t="s">
        <v>3062</v>
      </c>
      <c r="AT201" s="2"/>
      <c r="AU201" s="3"/>
      <c r="AV201" s="3"/>
      <c r="AW201" s="3"/>
      <c r="AX201" s="3"/>
    </row>
    <row r="202" spans="1:50" ht="15">
      <c r="A202" s="65" t="s">
        <v>380</v>
      </c>
      <c r="B202" s="66"/>
      <c r="C202" s="66"/>
      <c r="D202" s="67">
        <v>50</v>
      </c>
      <c r="E202" s="69"/>
      <c r="F202" s="66"/>
      <c r="G202" s="66"/>
      <c r="H202" s="70" t="s">
        <v>380</v>
      </c>
      <c r="I202" s="71"/>
      <c r="J202" s="71" t="s">
        <v>159</v>
      </c>
      <c r="K202" s="70"/>
      <c r="L202" s="74">
        <v>1</v>
      </c>
      <c r="M202" s="75">
        <v>6028.67919921875</v>
      </c>
      <c r="N202" s="75">
        <v>964.1434936523438</v>
      </c>
      <c r="O202" s="76"/>
      <c r="P202" s="77"/>
      <c r="Q202" s="77"/>
      <c r="R202" s="84"/>
      <c r="S202" s="48">
        <v>0</v>
      </c>
      <c r="T202" s="48">
        <v>1</v>
      </c>
      <c r="U202" s="49">
        <v>0</v>
      </c>
      <c r="V202" s="49">
        <v>0.001443</v>
      </c>
      <c r="W202" s="49">
        <v>0.003169</v>
      </c>
      <c r="X202" s="49">
        <v>0.528578</v>
      </c>
      <c r="Y202" s="49">
        <v>0</v>
      </c>
      <c r="Z202" s="49">
        <v>0</v>
      </c>
      <c r="AA202" s="72">
        <v>202</v>
      </c>
      <c r="AB202" s="72"/>
      <c r="AC202" s="73"/>
      <c r="AD202" s="79" t="s">
        <v>1214</v>
      </c>
      <c r="AE202" s="98" t="s">
        <v>1549</v>
      </c>
      <c r="AF202" s="79" t="str">
        <f>REPLACE(INDEX(GroupVertices[Group],MATCH(Vertices[[#This Row],[Vertex]],GroupVertices[Vertex],0)),1,1,"")</f>
        <v>1</v>
      </c>
      <c r="AG202" s="48">
        <v>0</v>
      </c>
      <c r="AH202" s="49">
        <v>0</v>
      </c>
      <c r="AI202" s="48">
        <v>0</v>
      </c>
      <c r="AJ202" s="49">
        <v>0</v>
      </c>
      <c r="AK202" s="48">
        <v>0</v>
      </c>
      <c r="AL202" s="49">
        <v>0</v>
      </c>
      <c r="AM202" s="48">
        <v>5</v>
      </c>
      <c r="AN202" s="49">
        <v>100</v>
      </c>
      <c r="AO202" s="48">
        <v>5</v>
      </c>
      <c r="AP202" s="118" t="s">
        <v>2735</v>
      </c>
      <c r="AQ202" s="118" t="s">
        <v>2735</v>
      </c>
      <c r="AR202" s="118" t="s">
        <v>3063</v>
      </c>
      <c r="AS202" s="118" t="s">
        <v>3063</v>
      </c>
      <c r="AT202" s="2"/>
      <c r="AU202" s="3"/>
      <c r="AV202" s="3"/>
      <c r="AW202" s="3"/>
      <c r="AX202" s="3"/>
    </row>
    <row r="203" spans="1:50" ht="15">
      <c r="A203" s="65" t="s">
        <v>381</v>
      </c>
      <c r="B203" s="66"/>
      <c r="C203" s="66"/>
      <c r="D203" s="67">
        <v>50</v>
      </c>
      <c r="E203" s="69"/>
      <c r="F203" s="66"/>
      <c r="G203" s="66"/>
      <c r="H203" s="70" t="s">
        <v>381</v>
      </c>
      <c r="I203" s="71"/>
      <c r="J203" s="71" t="s">
        <v>159</v>
      </c>
      <c r="K203" s="70"/>
      <c r="L203" s="74">
        <v>1</v>
      </c>
      <c r="M203" s="75">
        <v>5891.42041015625</v>
      </c>
      <c r="N203" s="75">
        <v>8802.0322265625</v>
      </c>
      <c r="O203" s="76"/>
      <c r="P203" s="77"/>
      <c r="Q203" s="77"/>
      <c r="R203" s="84"/>
      <c r="S203" s="48">
        <v>0</v>
      </c>
      <c r="T203" s="48">
        <v>1</v>
      </c>
      <c r="U203" s="49">
        <v>0</v>
      </c>
      <c r="V203" s="49">
        <v>0.001443</v>
      </c>
      <c r="W203" s="49">
        <v>0.003169</v>
      </c>
      <c r="X203" s="49">
        <v>0.528578</v>
      </c>
      <c r="Y203" s="49">
        <v>0</v>
      </c>
      <c r="Z203" s="49">
        <v>0</v>
      </c>
      <c r="AA203" s="72">
        <v>203</v>
      </c>
      <c r="AB203" s="72"/>
      <c r="AC203" s="73"/>
      <c r="AD203" s="79" t="s">
        <v>1215</v>
      </c>
      <c r="AE203" s="98" t="s">
        <v>1550</v>
      </c>
      <c r="AF203" s="79" t="str">
        <f>REPLACE(INDEX(GroupVertices[Group],MATCH(Vertices[[#This Row],[Vertex]],GroupVertices[Vertex],0)),1,1,"")</f>
        <v>1</v>
      </c>
      <c r="AG203" s="48">
        <v>0</v>
      </c>
      <c r="AH203" s="49">
        <v>0</v>
      </c>
      <c r="AI203" s="48">
        <v>0</v>
      </c>
      <c r="AJ203" s="49">
        <v>0</v>
      </c>
      <c r="AK203" s="48">
        <v>0</v>
      </c>
      <c r="AL203" s="49">
        <v>0</v>
      </c>
      <c r="AM203" s="48">
        <v>12</v>
      </c>
      <c r="AN203" s="49">
        <v>100</v>
      </c>
      <c r="AO203" s="48">
        <v>12</v>
      </c>
      <c r="AP203" s="118" t="s">
        <v>2736</v>
      </c>
      <c r="AQ203" s="118" t="s">
        <v>2736</v>
      </c>
      <c r="AR203" s="118" t="s">
        <v>3064</v>
      </c>
      <c r="AS203" s="118" t="s">
        <v>3064</v>
      </c>
      <c r="AT203" s="2"/>
      <c r="AU203" s="3"/>
      <c r="AV203" s="3"/>
      <c r="AW203" s="3"/>
      <c r="AX203" s="3"/>
    </row>
    <row r="204" spans="1:50" ht="15">
      <c r="A204" s="65" t="s">
        <v>382</v>
      </c>
      <c r="B204" s="66"/>
      <c r="C204" s="66"/>
      <c r="D204" s="67">
        <v>50</v>
      </c>
      <c r="E204" s="69"/>
      <c r="F204" s="66"/>
      <c r="G204" s="66"/>
      <c r="H204" s="70" t="s">
        <v>382</v>
      </c>
      <c r="I204" s="71"/>
      <c r="J204" s="71" t="s">
        <v>159</v>
      </c>
      <c r="K204" s="70"/>
      <c r="L204" s="74">
        <v>1</v>
      </c>
      <c r="M204" s="75">
        <v>127.37579345703125</v>
      </c>
      <c r="N204" s="75">
        <v>4518.369140625</v>
      </c>
      <c r="O204" s="76"/>
      <c r="P204" s="77"/>
      <c r="Q204" s="77"/>
      <c r="R204" s="84"/>
      <c r="S204" s="48">
        <v>0</v>
      </c>
      <c r="T204" s="48">
        <v>1</v>
      </c>
      <c r="U204" s="49">
        <v>0</v>
      </c>
      <c r="V204" s="49">
        <v>0.001443</v>
      </c>
      <c r="W204" s="49">
        <v>0.003169</v>
      </c>
      <c r="X204" s="49">
        <v>0.528578</v>
      </c>
      <c r="Y204" s="49">
        <v>0</v>
      </c>
      <c r="Z204" s="49">
        <v>0</v>
      </c>
      <c r="AA204" s="72">
        <v>204</v>
      </c>
      <c r="AB204" s="72"/>
      <c r="AC204" s="73"/>
      <c r="AD204" s="79" t="s">
        <v>1216</v>
      </c>
      <c r="AE204" s="98" t="s">
        <v>1551</v>
      </c>
      <c r="AF204" s="79" t="str">
        <f>REPLACE(INDEX(GroupVertices[Group],MATCH(Vertices[[#This Row],[Vertex]],GroupVertices[Vertex],0)),1,1,"")</f>
        <v>1</v>
      </c>
      <c r="AG204" s="48">
        <v>0</v>
      </c>
      <c r="AH204" s="49">
        <v>0</v>
      </c>
      <c r="AI204" s="48">
        <v>0</v>
      </c>
      <c r="AJ204" s="49">
        <v>0</v>
      </c>
      <c r="AK204" s="48">
        <v>0</v>
      </c>
      <c r="AL204" s="49">
        <v>0</v>
      </c>
      <c r="AM204" s="48">
        <v>15</v>
      </c>
      <c r="AN204" s="49">
        <v>100</v>
      </c>
      <c r="AO204" s="48">
        <v>15</v>
      </c>
      <c r="AP204" s="118" t="s">
        <v>2737</v>
      </c>
      <c r="AQ204" s="118" t="s">
        <v>2737</v>
      </c>
      <c r="AR204" s="118" t="s">
        <v>3065</v>
      </c>
      <c r="AS204" s="118" t="s">
        <v>3065</v>
      </c>
      <c r="AT204" s="2"/>
      <c r="AU204" s="3"/>
      <c r="AV204" s="3"/>
      <c r="AW204" s="3"/>
      <c r="AX204" s="3"/>
    </row>
    <row r="205" spans="1:50" ht="15">
      <c r="A205" s="65" t="s">
        <v>383</v>
      </c>
      <c r="B205" s="66"/>
      <c r="C205" s="66"/>
      <c r="D205" s="67">
        <v>50</v>
      </c>
      <c r="E205" s="69"/>
      <c r="F205" s="66"/>
      <c r="G205" s="66"/>
      <c r="H205" s="70" t="s">
        <v>383</v>
      </c>
      <c r="I205" s="71"/>
      <c r="J205" s="71" t="s">
        <v>159</v>
      </c>
      <c r="K205" s="70"/>
      <c r="L205" s="74">
        <v>1</v>
      </c>
      <c r="M205" s="75">
        <v>4454.3046875</v>
      </c>
      <c r="N205" s="75">
        <v>7572.751953125</v>
      </c>
      <c r="O205" s="76"/>
      <c r="P205" s="77"/>
      <c r="Q205" s="77"/>
      <c r="R205" s="84"/>
      <c r="S205" s="48">
        <v>0</v>
      </c>
      <c r="T205" s="48">
        <v>1</v>
      </c>
      <c r="U205" s="49">
        <v>0</v>
      </c>
      <c r="V205" s="49">
        <v>0.001443</v>
      </c>
      <c r="W205" s="49">
        <v>0.003169</v>
      </c>
      <c r="X205" s="49">
        <v>0.528578</v>
      </c>
      <c r="Y205" s="49">
        <v>0</v>
      </c>
      <c r="Z205" s="49">
        <v>0</v>
      </c>
      <c r="AA205" s="72">
        <v>205</v>
      </c>
      <c r="AB205" s="72"/>
      <c r="AC205" s="73"/>
      <c r="AD205" s="79" t="s">
        <v>1217</v>
      </c>
      <c r="AE205" s="98" t="s">
        <v>1552</v>
      </c>
      <c r="AF205" s="79" t="str">
        <f>REPLACE(INDEX(GroupVertices[Group],MATCH(Vertices[[#This Row],[Vertex]],GroupVertices[Vertex],0)),1,1,"")</f>
        <v>1</v>
      </c>
      <c r="AG205" s="48">
        <v>0</v>
      </c>
      <c r="AH205" s="49">
        <v>0</v>
      </c>
      <c r="AI205" s="48">
        <v>0</v>
      </c>
      <c r="AJ205" s="49">
        <v>0</v>
      </c>
      <c r="AK205" s="48">
        <v>0</v>
      </c>
      <c r="AL205" s="49">
        <v>0</v>
      </c>
      <c r="AM205" s="48">
        <v>13</v>
      </c>
      <c r="AN205" s="49">
        <v>100</v>
      </c>
      <c r="AO205" s="48">
        <v>13</v>
      </c>
      <c r="AP205" s="118" t="s">
        <v>2738</v>
      </c>
      <c r="AQ205" s="118" t="s">
        <v>2738</v>
      </c>
      <c r="AR205" s="118" t="s">
        <v>3066</v>
      </c>
      <c r="AS205" s="118" t="s">
        <v>3066</v>
      </c>
      <c r="AT205" s="2"/>
      <c r="AU205" s="3"/>
      <c r="AV205" s="3"/>
      <c r="AW205" s="3"/>
      <c r="AX205" s="3"/>
    </row>
    <row r="206" spans="1:50" ht="15">
      <c r="A206" s="65" t="s">
        <v>384</v>
      </c>
      <c r="B206" s="66"/>
      <c r="C206" s="66"/>
      <c r="D206" s="67">
        <v>50</v>
      </c>
      <c r="E206" s="69"/>
      <c r="F206" s="66"/>
      <c r="G206" s="66"/>
      <c r="H206" s="70" t="s">
        <v>384</v>
      </c>
      <c r="I206" s="71"/>
      <c r="J206" s="71" t="s">
        <v>159</v>
      </c>
      <c r="K206" s="70"/>
      <c r="L206" s="74">
        <v>1</v>
      </c>
      <c r="M206" s="75">
        <v>545.7314453125</v>
      </c>
      <c r="N206" s="75">
        <v>4518.36328125</v>
      </c>
      <c r="O206" s="76"/>
      <c r="P206" s="77"/>
      <c r="Q206" s="77"/>
      <c r="R206" s="84"/>
      <c r="S206" s="48">
        <v>0</v>
      </c>
      <c r="T206" s="48">
        <v>1</v>
      </c>
      <c r="U206" s="49">
        <v>0</v>
      </c>
      <c r="V206" s="49">
        <v>0.001443</v>
      </c>
      <c r="W206" s="49">
        <v>0.003169</v>
      </c>
      <c r="X206" s="49">
        <v>0.528578</v>
      </c>
      <c r="Y206" s="49">
        <v>0</v>
      </c>
      <c r="Z206" s="49">
        <v>0</v>
      </c>
      <c r="AA206" s="72">
        <v>206</v>
      </c>
      <c r="AB206" s="72"/>
      <c r="AC206" s="73"/>
      <c r="AD206" s="79" t="s">
        <v>1218</v>
      </c>
      <c r="AE206" s="98" t="s">
        <v>1553</v>
      </c>
      <c r="AF206" s="79" t="str">
        <f>REPLACE(INDEX(GroupVertices[Group],MATCH(Vertices[[#This Row],[Vertex]],GroupVertices[Vertex],0)),1,1,"")</f>
        <v>1</v>
      </c>
      <c r="AG206" s="48">
        <v>1</v>
      </c>
      <c r="AH206" s="49">
        <v>33.333333333333336</v>
      </c>
      <c r="AI206" s="48">
        <v>0</v>
      </c>
      <c r="AJ206" s="49">
        <v>0</v>
      </c>
      <c r="AK206" s="48">
        <v>0</v>
      </c>
      <c r="AL206" s="49">
        <v>0</v>
      </c>
      <c r="AM206" s="48">
        <v>2</v>
      </c>
      <c r="AN206" s="49">
        <v>66.66666666666667</v>
      </c>
      <c r="AO206" s="48">
        <v>3</v>
      </c>
      <c r="AP206" s="118" t="s">
        <v>589</v>
      </c>
      <c r="AQ206" s="118" t="s">
        <v>589</v>
      </c>
      <c r="AR206" s="118" t="s">
        <v>2551</v>
      </c>
      <c r="AS206" s="118" t="s">
        <v>2551</v>
      </c>
      <c r="AT206" s="2"/>
      <c r="AU206" s="3"/>
      <c r="AV206" s="3"/>
      <c r="AW206" s="3"/>
      <c r="AX206" s="3"/>
    </row>
    <row r="207" spans="1:50" ht="15">
      <c r="A207" s="65" t="s">
        <v>385</v>
      </c>
      <c r="B207" s="66"/>
      <c r="C207" s="66"/>
      <c r="D207" s="67">
        <v>50</v>
      </c>
      <c r="E207" s="69"/>
      <c r="F207" s="66"/>
      <c r="G207" s="66"/>
      <c r="H207" s="70" t="s">
        <v>385</v>
      </c>
      <c r="I207" s="71"/>
      <c r="J207" s="71" t="s">
        <v>159</v>
      </c>
      <c r="K207" s="70"/>
      <c r="L207" s="74">
        <v>1</v>
      </c>
      <c r="M207" s="75">
        <v>2456.1572265625</v>
      </c>
      <c r="N207" s="75">
        <v>1018.4302978515625</v>
      </c>
      <c r="O207" s="76"/>
      <c r="P207" s="77"/>
      <c r="Q207" s="77"/>
      <c r="R207" s="84"/>
      <c r="S207" s="48">
        <v>0</v>
      </c>
      <c r="T207" s="48">
        <v>1</v>
      </c>
      <c r="U207" s="49">
        <v>0</v>
      </c>
      <c r="V207" s="49">
        <v>0.001443</v>
      </c>
      <c r="W207" s="49">
        <v>0.003169</v>
      </c>
      <c r="X207" s="49">
        <v>0.528578</v>
      </c>
      <c r="Y207" s="49">
        <v>0</v>
      </c>
      <c r="Z207" s="49">
        <v>0</v>
      </c>
      <c r="AA207" s="72">
        <v>207</v>
      </c>
      <c r="AB207" s="72"/>
      <c r="AC207" s="73"/>
      <c r="AD207" s="79" t="s">
        <v>1219</v>
      </c>
      <c r="AE207" s="98" t="s">
        <v>1554</v>
      </c>
      <c r="AF207" s="79" t="str">
        <f>REPLACE(INDEX(GroupVertices[Group],MATCH(Vertices[[#This Row],[Vertex]],GroupVertices[Vertex],0)),1,1,"")</f>
        <v>1</v>
      </c>
      <c r="AG207" s="48">
        <v>0</v>
      </c>
      <c r="AH207" s="49">
        <v>0</v>
      </c>
      <c r="AI207" s="48">
        <v>0</v>
      </c>
      <c r="AJ207" s="49">
        <v>0</v>
      </c>
      <c r="AK207" s="48">
        <v>0</v>
      </c>
      <c r="AL207" s="49">
        <v>0</v>
      </c>
      <c r="AM207" s="48">
        <v>12</v>
      </c>
      <c r="AN207" s="49">
        <v>100</v>
      </c>
      <c r="AO207" s="48">
        <v>12</v>
      </c>
      <c r="AP207" s="118" t="s">
        <v>1814</v>
      </c>
      <c r="AQ207" s="118" t="s">
        <v>1814</v>
      </c>
      <c r="AR207" s="118" t="s">
        <v>2551</v>
      </c>
      <c r="AS207" s="118" t="s">
        <v>2551</v>
      </c>
      <c r="AT207" s="2"/>
      <c r="AU207" s="3"/>
      <c r="AV207" s="3"/>
      <c r="AW207" s="3"/>
      <c r="AX207" s="3"/>
    </row>
    <row r="208" spans="1:50" ht="15">
      <c r="A208" s="65" t="s">
        <v>386</v>
      </c>
      <c r="B208" s="66"/>
      <c r="C208" s="66"/>
      <c r="D208" s="67">
        <v>50</v>
      </c>
      <c r="E208" s="69"/>
      <c r="F208" s="66"/>
      <c r="G208" s="66"/>
      <c r="H208" s="70" t="s">
        <v>386</v>
      </c>
      <c r="I208" s="71"/>
      <c r="J208" s="71" t="s">
        <v>159</v>
      </c>
      <c r="K208" s="70"/>
      <c r="L208" s="74">
        <v>1</v>
      </c>
      <c r="M208" s="75">
        <v>4984.74462890625</v>
      </c>
      <c r="N208" s="75">
        <v>503.5769958496094</v>
      </c>
      <c r="O208" s="76"/>
      <c r="P208" s="77"/>
      <c r="Q208" s="77"/>
      <c r="R208" s="84"/>
      <c r="S208" s="48">
        <v>0</v>
      </c>
      <c r="T208" s="48">
        <v>1</v>
      </c>
      <c r="U208" s="49">
        <v>0</v>
      </c>
      <c r="V208" s="49">
        <v>0.001443</v>
      </c>
      <c r="W208" s="49">
        <v>0.003169</v>
      </c>
      <c r="X208" s="49">
        <v>0.528578</v>
      </c>
      <c r="Y208" s="49">
        <v>0</v>
      </c>
      <c r="Z208" s="49">
        <v>0</v>
      </c>
      <c r="AA208" s="72">
        <v>208</v>
      </c>
      <c r="AB208" s="72"/>
      <c r="AC208" s="73"/>
      <c r="AD208" s="79" t="s">
        <v>1220</v>
      </c>
      <c r="AE208" s="98" t="s">
        <v>1555</v>
      </c>
      <c r="AF208" s="79" t="str">
        <f>REPLACE(INDEX(GroupVertices[Group],MATCH(Vertices[[#This Row],[Vertex]],GroupVertices[Vertex],0)),1,1,"")</f>
        <v>1</v>
      </c>
      <c r="AG208" s="48">
        <v>3</v>
      </c>
      <c r="AH208" s="49">
        <v>4.166666666666667</v>
      </c>
      <c r="AI208" s="48">
        <v>0</v>
      </c>
      <c r="AJ208" s="49">
        <v>0</v>
      </c>
      <c r="AK208" s="48">
        <v>0</v>
      </c>
      <c r="AL208" s="49">
        <v>0</v>
      </c>
      <c r="AM208" s="48">
        <v>69</v>
      </c>
      <c r="AN208" s="49">
        <v>95.83333333333333</v>
      </c>
      <c r="AO208" s="48">
        <v>72</v>
      </c>
      <c r="AP208" s="118" t="s">
        <v>2739</v>
      </c>
      <c r="AQ208" s="118" t="s">
        <v>2739</v>
      </c>
      <c r="AR208" s="118" t="s">
        <v>3067</v>
      </c>
      <c r="AS208" s="118" t="s">
        <v>3067</v>
      </c>
      <c r="AT208" s="2"/>
      <c r="AU208" s="3"/>
      <c r="AV208" s="3"/>
      <c r="AW208" s="3"/>
      <c r="AX208" s="3"/>
    </row>
    <row r="209" spans="1:50" ht="15">
      <c r="A209" s="65" t="s">
        <v>387</v>
      </c>
      <c r="B209" s="66"/>
      <c r="C209" s="66"/>
      <c r="D209" s="67">
        <v>50</v>
      </c>
      <c r="E209" s="69"/>
      <c r="F209" s="66"/>
      <c r="G209" s="66"/>
      <c r="H209" s="70" t="s">
        <v>387</v>
      </c>
      <c r="I209" s="71"/>
      <c r="J209" s="71" t="s">
        <v>159</v>
      </c>
      <c r="K209" s="70"/>
      <c r="L209" s="74">
        <v>1</v>
      </c>
      <c r="M209" s="75">
        <v>1187.4710693359375</v>
      </c>
      <c r="N209" s="75">
        <v>3027.139892578125</v>
      </c>
      <c r="O209" s="76"/>
      <c r="P209" s="77"/>
      <c r="Q209" s="77"/>
      <c r="R209" s="84"/>
      <c r="S209" s="48">
        <v>0</v>
      </c>
      <c r="T209" s="48">
        <v>1</v>
      </c>
      <c r="U209" s="49">
        <v>0</v>
      </c>
      <c r="V209" s="49">
        <v>0.001443</v>
      </c>
      <c r="W209" s="49">
        <v>0.003169</v>
      </c>
      <c r="X209" s="49">
        <v>0.528578</v>
      </c>
      <c r="Y209" s="49">
        <v>0</v>
      </c>
      <c r="Z209" s="49">
        <v>0</v>
      </c>
      <c r="AA209" s="72">
        <v>209</v>
      </c>
      <c r="AB209" s="72"/>
      <c r="AC209" s="73"/>
      <c r="AD209" s="79" t="s">
        <v>1221</v>
      </c>
      <c r="AE209" s="98" t="s">
        <v>1556</v>
      </c>
      <c r="AF209" s="79" t="str">
        <f>REPLACE(INDEX(GroupVertices[Group],MATCH(Vertices[[#This Row],[Vertex]],GroupVertices[Vertex],0)),1,1,"")</f>
        <v>1</v>
      </c>
      <c r="AG209" s="48">
        <v>0</v>
      </c>
      <c r="AH209" s="49">
        <v>0</v>
      </c>
      <c r="AI209" s="48">
        <v>0</v>
      </c>
      <c r="AJ209" s="49">
        <v>0</v>
      </c>
      <c r="AK209" s="48">
        <v>0</v>
      </c>
      <c r="AL209" s="49">
        <v>0</v>
      </c>
      <c r="AM209" s="48">
        <v>22</v>
      </c>
      <c r="AN209" s="49">
        <v>100</v>
      </c>
      <c r="AO209" s="48">
        <v>22</v>
      </c>
      <c r="AP209" s="118" t="s">
        <v>2740</v>
      </c>
      <c r="AQ209" s="118" t="s">
        <v>2740</v>
      </c>
      <c r="AR209" s="118" t="s">
        <v>3068</v>
      </c>
      <c r="AS209" s="118" t="s">
        <v>3068</v>
      </c>
      <c r="AT209" s="2"/>
      <c r="AU209" s="3"/>
      <c r="AV209" s="3"/>
      <c r="AW209" s="3"/>
      <c r="AX209" s="3"/>
    </row>
    <row r="210" spans="1:50" ht="15">
      <c r="A210" s="65" t="s">
        <v>388</v>
      </c>
      <c r="B210" s="66"/>
      <c r="C210" s="66"/>
      <c r="D210" s="67">
        <v>50</v>
      </c>
      <c r="E210" s="69"/>
      <c r="F210" s="66"/>
      <c r="G210" s="66"/>
      <c r="H210" s="70" t="s">
        <v>388</v>
      </c>
      <c r="I210" s="71"/>
      <c r="J210" s="71" t="s">
        <v>159</v>
      </c>
      <c r="K210" s="70"/>
      <c r="L210" s="74">
        <v>1</v>
      </c>
      <c r="M210" s="75">
        <v>5643.29833984375</v>
      </c>
      <c r="N210" s="75">
        <v>9540.8134765625</v>
      </c>
      <c r="O210" s="76"/>
      <c r="P210" s="77"/>
      <c r="Q210" s="77"/>
      <c r="R210" s="84"/>
      <c r="S210" s="48">
        <v>0</v>
      </c>
      <c r="T210" s="48">
        <v>1</v>
      </c>
      <c r="U210" s="49">
        <v>0</v>
      </c>
      <c r="V210" s="49">
        <v>0.001443</v>
      </c>
      <c r="W210" s="49">
        <v>0.003169</v>
      </c>
      <c r="X210" s="49">
        <v>0.528578</v>
      </c>
      <c r="Y210" s="49">
        <v>0</v>
      </c>
      <c r="Z210" s="49">
        <v>0</v>
      </c>
      <c r="AA210" s="72">
        <v>210</v>
      </c>
      <c r="AB210" s="72"/>
      <c r="AC210" s="73"/>
      <c r="AD210" s="79" t="s">
        <v>1222</v>
      </c>
      <c r="AE210" s="98" t="s">
        <v>1557</v>
      </c>
      <c r="AF210" s="79" t="str">
        <f>REPLACE(INDEX(GroupVertices[Group],MATCH(Vertices[[#This Row],[Vertex]],GroupVertices[Vertex],0)),1,1,"")</f>
        <v>1</v>
      </c>
      <c r="AG210" s="48">
        <v>0</v>
      </c>
      <c r="AH210" s="49">
        <v>0</v>
      </c>
      <c r="AI210" s="48">
        <v>2</v>
      </c>
      <c r="AJ210" s="49">
        <v>15.384615384615385</v>
      </c>
      <c r="AK210" s="48">
        <v>0</v>
      </c>
      <c r="AL210" s="49">
        <v>0</v>
      </c>
      <c r="AM210" s="48">
        <v>11</v>
      </c>
      <c r="AN210" s="49">
        <v>84.61538461538461</v>
      </c>
      <c r="AO210" s="48">
        <v>13</v>
      </c>
      <c r="AP210" s="118" t="s">
        <v>2741</v>
      </c>
      <c r="AQ210" s="118" t="s">
        <v>2741</v>
      </c>
      <c r="AR210" s="118" t="s">
        <v>3069</v>
      </c>
      <c r="AS210" s="118" t="s">
        <v>3069</v>
      </c>
      <c r="AT210" s="2"/>
      <c r="AU210" s="3"/>
      <c r="AV210" s="3"/>
      <c r="AW210" s="3"/>
      <c r="AX210" s="3"/>
    </row>
    <row r="211" spans="1:50" ht="15">
      <c r="A211" s="65" t="s">
        <v>389</v>
      </c>
      <c r="B211" s="66"/>
      <c r="C211" s="66"/>
      <c r="D211" s="67">
        <v>50</v>
      </c>
      <c r="E211" s="69"/>
      <c r="F211" s="66"/>
      <c r="G211" s="66"/>
      <c r="H211" s="70" t="s">
        <v>389</v>
      </c>
      <c r="I211" s="71"/>
      <c r="J211" s="71" t="s">
        <v>159</v>
      </c>
      <c r="K211" s="70"/>
      <c r="L211" s="74">
        <v>1</v>
      </c>
      <c r="M211" s="75">
        <v>7243.46435546875</v>
      </c>
      <c r="N211" s="75">
        <v>5946.20947265625</v>
      </c>
      <c r="O211" s="76"/>
      <c r="P211" s="77"/>
      <c r="Q211" s="77"/>
      <c r="R211" s="84"/>
      <c r="S211" s="48">
        <v>0</v>
      </c>
      <c r="T211" s="48">
        <v>1</v>
      </c>
      <c r="U211" s="49">
        <v>0</v>
      </c>
      <c r="V211" s="49">
        <v>0.001443</v>
      </c>
      <c r="W211" s="49">
        <v>0.003169</v>
      </c>
      <c r="X211" s="49">
        <v>0.528578</v>
      </c>
      <c r="Y211" s="49">
        <v>0</v>
      </c>
      <c r="Z211" s="49">
        <v>0</v>
      </c>
      <c r="AA211" s="72">
        <v>211</v>
      </c>
      <c r="AB211" s="72"/>
      <c r="AC211" s="73"/>
      <c r="AD211" s="79" t="s">
        <v>1223</v>
      </c>
      <c r="AE211" s="98" t="s">
        <v>1558</v>
      </c>
      <c r="AF211" s="79" t="str">
        <f>REPLACE(INDEX(GroupVertices[Group],MATCH(Vertices[[#This Row],[Vertex]],GroupVertices[Vertex],0)),1,1,"")</f>
        <v>1</v>
      </c>
      <c r="AG211" s="48">
        <v>0</v>
      </c>
      <c r="AH211" s="49">
        <v>0</v>
      </c>
      <c r="AI211" s="48">
        <v>0</v>
      </c>
      <c r="AJ211" s="49">
        <v>0</v>
      </c>
      <c r="AK211" s="48">
        <v>0</v>
      </c>
      <c r="AL211" s="49">
        <v>0</v>
      </c>
      <c r="AM211" s="48">
        <v>5</v>
      </c>
      <c r="AN211" s="49">
        <v>100</v>
      </c>
      <c r="AO211" s="48">
        <v>5</v>
      </c>
      <c r="AP211" s="118" t="s">
        <v>2742</v>
      </c>
      <c r="AQ211" s="118" t="s">
        <v>2742</v>
      </c>
      <c r="AR211" s="118" t="s">
        <v>3070</v>
      </c>
      <c r="AS211" s="118" t="s">
        <v>3070</v>
      </c>
      <c r="AT211" s="2"/>
      <c r="AU211" s="3"/>
      <c r="AV211" s="3"/>
      <c r="AW211" s="3"/>
      <c r="AX211" s="3"/>
    </row>
    <row r="212" spans="1:50" ht="15">
      <c r="A212" s="65" t="s">
        <v>390</v>
      </c>
      <c r="B212" s="66"/>
      <c r="C212" s="66"/>
      <c r="D212" s="67">
        <v>50</v>
      </c>
      <c r="E212" s="69"/>
      <c r="F212" s="66"/>
      <c r="G212" s="66"/>
      <c r="H212" s="70" t="s">
        <v>390</v>
      </c>
      <c r="I212" s="71"/>
      <c r="J212" s="71" t="s">
        <v>159</v>
      </c>
      <c r="K212" s="70"/>
      <c r="L212" s="74">
        <v>1</v>
      </c>
      <c r="M212" s="75">
        <v>2860.45849609375</v>
      </c>
      <c r="N212" s="75">
        <v>8128.25634765625</v>
      </c>
      <c r="O212" s="76"/>
      <c r="P212" s="77"/>
      <c r="Q212" s="77"/>
      <c r="R212" s="84"/>
      <c r="S212" s="48">
        <v>0</v>
      </c>
      <c r="T212" s="48">
        <v>1</v>
      </c>
      <c r="U212" s="49">
        <v>0</v>
      </c>
      <c r="V212" s="49">
        <v>0.001443</v>
      </c>
      <c r="W212" s="49">
        <v>0.003169</v>
      </c>
      <c r="X212" s="49">
        <v>0.528578</v>
      </c>
      <c r="Y212" s="49">
        <v>0</v>
      </c>
      <c r="Z212" s="49">
        <v>0</v>
      </c>
      <c r="AA212" s="72">
        <v>212</v>
      </c>
      <c r="AB212" s="72"/>
      <c r="AC212" s="73"/>
      <c r="AD212" s="79" t="s">
        <v>1224</v>
      </c>
      <c r="AE212" s="98" t="s">
        <v>1559</v>
      </c>
      <c r="AF212" s="79" t="str">
        <f>REPLACE(INDEX(GroupVertices[Group],MATCH(Vertices[[#This Row],[Vertex]],GroupVertices[Vertex],0)),1,1,"")</f>
        <v>1</v>
      </c>
      <c r="AG212" s="48">
        <v>0</v>
      </c>
      <c r="AH212" s="49">
        <v>0</v>
      </c>
      <c r="AI212" s="48">
        <v>1</v>
      </c>
      <c r="AJ212" s="49">
        <v>20</v>
      </c>
      <c r="AK212" s="48">
        <v>0</v>
      </c>
      <c r="AL212" s="49">
        <v>0</v>
      </c>
      <c r="AM212" s="48">
        <v>4</v>
      </c>
      <c r="AN212" s="49">
        <v>80</v>
      </c>
      <c r="AO212" s="48">
        <v>5</v>
      </c>
      <c r="AP212" s="118" t="s">
        <v>2743</v>
      </c>
      <c r="AQ212" s="118" t="s">
        <v>2743</v>
      </c>
      <c r="AR212" s="118" t="s">
        <v>3071</v>
      </c>
      <c r="AS212" s="118" t="s">
        <v>3071</v>
      </c>
      <c r="AT212" s="2"/>
      <c r="AU212" s="3"/>
      <c r="AV212" s="3"/>
      <c r="AW212" s="3"/>
      <c r="AX212" s="3"/>
    </row>
    <row r="213" spans="1:50" ht="15">
      <c r="A213" s="65" t="s">
        <v>391</v>
      </c>
      <c r="B213" s="66"/>
      <c r="C213" s="66"/>
      <c r="D213" s="67">
        <v>50</v>
      </c>
      <c r="E213" s="69"/>
      <c r="F213" s="66"/>
      <c r="G213" s="66"/>
      <c r="H213" s="70" t="s">
        <v>391</v>
      </c>
      <c r="I213" s="71"/>
      <c r="J213" s="71" t="s">
        <v>159</v>
      </c>
      <c r="K213" s="70"/>
      <c r="L213" s="74">
        <v>1</v>
      </c>
      <c r="M213" s="75">
        <v>1052.00830078125</v>
      </c>
      <c r="N213" s="75">
        <v>7800.5283203125</v>
      </c>
      <c r="O213" s="76"/>
      <c r="P213" s="77"/>
      <c r="Q213" s="77"/>
      <c r="R213" s="84"/>
      <c r="S213" s="48">
        <v>0</v>
      </c>
      <c r="T213" s="48">
        <v>1</v>
      </c>
      <c r="U213" s="49">
        <v>0</v>
      </c>
      <c r="V213" s="49">
        <v>0.001443</v>
      </c>
      <c r="W213" s="49">
        <v>0.003169</v>
      </c>
      <c r="X213" s="49">
        <v>0.528578</v>
      </c>
      <c r="Y213" s="49">
        <v>0</v>
      </c>
      <c r="Z213" s="49">
        <v>0</v>
      </c>
      <c r="AA213" s="72">
        <v>213</v>
      </c>
      <c r="AB213" s="72"/>
      <c r="AC213" s="73"/>
      <c r="AD213" s="79" t="s">
        <v>1225</v>
      </c>
      <c r="AE213" s="98" t="s">
        <v>1560</v>
      </c>
      <c r="AF213" s="79" t="str">
        <f>REPLACE(INDEX(GroupVertices[Group],MATCH(Vertices[[#This Row],[Vertex]],GroupVertices[Vertex],0)),1,1,"")</f>
        <v>1</v>
      </c>
      <c r="AG213" s="48">
        <v>0</v>
      </c>
      <c r="AH213" s="49">
        <v>0</v>
      </c>
      <c r="AI213" s="48">
        <v>1</v>
      </c>
      <c r="AJ213" s="49">
        <v>10</v>
      </c>
      <c r="AK213" s="48">
        <v>0</v>
      </c>
      <c r="AL213" s="49">
        <v>0</v>
      </c>
      <c r="AM213" s="48">
        <v>9</v>
      </c>
      <c r="AN213" s="49">
        <v>90</v>
      </c>
      <c r="AO213" s="48">
        <v>10</v>
      </c>
      <c r="AP213" s="118" t="s">
        <v>2744</v>
      </c>
      <c r="AQ213" s="118" t="s">
        <v>2744</v>
      </c>
      <c r="AR213" s="118" t="s">
        <v>3072</v>
      </c>
      <c r="AS213" s="118" t="s">
        <v>3072</v>
      </c>
      <c r="AT213" s="2"/>
      <c r="AU213" s="3"/>
      <c r="AV213" s="3"/>
      <c r="AW213" s="3"/>
      <c r="AX213" s="3"/>
    </row>
    <row r="214" spans="1:50" ht="15">
      <c r="A214" s="65" t="s">
        <v>392</v>
      </c>
      <c r="B214" s="66"/>
      <c r="C214" s="66"/>
      <c r="D214" s="67">
        <v>50</v>
      </c>
      <c r="E214" s="69"/>
      <c r="F214" s="66"/>
      <c r="G214" s="66"/>
      <c r="H214" s="70" t="s">
        <v>392</v>
      </c>
      <c r="I214" s="71"/>
      <c r="J214" s="71" t="s">
        <v>159</v>
      </c>
      <c r="K214" s="70"/>
      <c r="L214" s="74">
        <v>1</v>
      </c>
      <c r="M214" s="75">
        <v>5878.62451171875</v>
      </c>
      <c r="N214" s="75">
        <v>9318.4169921875</v>
      </c>
      <c r="O214" s="76"/>
      <c r="P214" s="77"/>
      <c r="Q214" s="77"/>
      <c r="R214" s="84"/>
      <c r="S214" s="48">
        <v>0</v>
      </c>
      <c r="T214" s="48">
        <v>1</v>
      </c>
      <c r="U214" s="49">
        <v>0</v>
      </c>
      <c r="V214" s="49">
        <v>0.001443</v>
      </c>
      <c r="W214" s="49">
        <v>0.003169</v>
      </c>
      <c r="X214" s="49">
        <v>0.528578</v>
      </c>
      <c r="Y214" s="49">
        <v>0</v>
      </c>
      <c r="Z214" s="49">
        <v>0</v>
      </c>
      <c r="AA214" s="72">
        <v>214</v>
      </c>
      <c r="AB214" s="72"/>
      <c r="AC214" s="73"/>
      <c r="AD214" s="79" t="s">
        <v>1226</v>
      </c>
      <c r="AE214" s="98" t="s">
        <v>1561</v>
      </c>
      <c r="AF214" s="79" t="str">
        <f>REPLACE(INDEX(GroupVertices[Group],MATCH(Vertices[[#This Row],[Vertex]],GroupVertices[Vertex],0)),1,1,"")</f>
        <v>1</v>
      </c>
      <c r="AG214" s="48">
        <v>1</v>
      </c>
      <c r="AH214" s="49">
        <v>0.9803921568627451</v>
      </c>
      <c r="AI214" s="48">
        <v>10</v>
      </c>
      <c r="AJ214" s="49">
        <v>9.803921568627452</v>
      </c>
      <c r="AK214" s="48">
        <v>0</v>
      </c>
      <c r="AL214" s="49">
        <v>0</v>
      </c>
      <c r="AM214" s="48">
        <v>91</v>
      </c>
      <c r="AN214" s="49">
        <v>89.2156862745098</v>
      </c>
      <c r="AO214" s="48">
        <v>102</v>
      </c>
      <c r="AP214" s="118" t="s">
        <v>2745</v>
      </c>
      <c r="AQ214" s="118" t="s">
        <v>2745</v>
      </c>
      <c r="AR214" s="118" t="s">
        <v>3073</v>
      </c>
      <c r="AS214" s="118" t="s">
        <v>3073</v>
      </c>
      <c r="AT214" s="2"/>
      <c r="AU214" s="3"/>
      <c r="AV214" s="3"/>
      <c r="AW214" s="3"/>
      <c r="AX214" s="3"/>
    </row>
    <row r="215" spans="1:50" ht="15">
      <c r="A215" s="65" t="s">
        <v>393</v>
      </c>
      <c r="B215" s="66"/>
      <c r="C215" s="66"/>
      <c r="D215" s="67">
        <v>50</v>
      </c>
      <c r="E215" s="69"/>
      <c r="F215" s="66"/>
      <c r="G215" s="66"/>
      <c r="H215" s="70" t="s">
        <v>393</v>
      </c>
      <c r="I215" s="71"/>
      <c r="J215" s="71" t="s">
        <v>159</v>
      </c>
      <c r="K215" s="70"/>
      <c r="L215" s="74">
        <v>1</v>
      </c>
      <c r="M215" s="75">
        <v>4798.92919921875</v>
      </c>
      <c r="N215" s="75">
        <v>9802.1005859375</v>
      </c>
      <c r="O215" s="76"/>
      <c r="P215" s="77"/>
      <c r="Q215" s="77"/>
      <c r="R215" s="84"/>
      <c r="S215" s="48">
        <v>0</v>
      </c>
      <c r="T215" s="48">
        <v>1</v>
      </c>
      <c r="U215" s="49">
        <v>0</v>
      </c>
      <c r="V215" s="49">
        <v>0.001443</v>
      </c>
      <c r="W215" s="49">
        <v>0.003169</v>
      </c>
      <c r="X215" s="49">
        <v>0.528578</v>
      </c>
      <c r="Y215" s="49">
        <v>0</v>
      </c>
      <c r="Z215" s="49">
        <v>0</v>
      </c>
      <c r="AA215" s="72">
        <v>215</v>
      </c>
      <c r="AB215" s="72"/>
      <c r="AC215" s="73"/>
      <c r="AD215" s="79" t="s">
        <v>1227</v>
      </c>
      <c r="AE215" s="98" t="s">
        <v>1562</v>
      </c>
      <c r="AF215" s="79" t="str">
        <f>REPLACE(INDEX(GroupVertices[Group],MATCH(Vertices[[#This Row],[Vertex]],GroupVertices[Vertex],0)),1,1,"")</f>
        <v>1</v>
      </c>
      <c r="AG215" s="48">
        <v>3</v>
      </c>
      <c r="AH215" s="49">
        <v>3.5294117647058822</v>
      </c>
      <c r="AI215" s="48">
        <v>0</v>
      </c>
      <c r="AJ215" s="49">
        <v>0</v>
      </c>
      <c r="AK215" s="48">
        <v>0</v>
      </c>
      <c r="AL215" s="49">
        <v>0</v>
      </c>
      <c r="AM215" s="48">
        <v>82</v>
      </c>
      <c r="AN215" s="49">
        <v>96.47058823529412</v>
      </c>
      <c r="AO215" s="48">
        <v>85</v>
      </c>
      <c r="AP215" s="118" t="s">
        <v>2746</v>
      </c>
      <c r="AQ215" s="118" t="s">
        <v>2746</v>
      </c>
      <c r="AR215" s="118" t="s">
        <v>3074</v>
      </c>
      <c r="AS215" s="118" t="s">
        <v>3074</v>
      </c>
      <c r="AT215" s="2"/>
      <c r="AU215" s="3"/>
      <c r="AV215" s="3"/>
      <c r="AW215" s="3"/>
      <c r="AX215" s="3"/>
    </row>
    <row r="216" spans="1:50" ht="15">
      <c r="A216" s="65" t="s">
        <v>394</v>
      </c>
      <c r="B216" s="66"/>
      <c r="C216" s="66"/>
      <c r="D216" s="67">
        <v>50</v>
      </c>
      <c r="E216" s="69"/>
      <c r="F216" s="66"/>
      <c r="G216" s="66"/>
      <c r="H216" s="70" t="s">
        <v>394</v>
      </c>
      <c r="I216" s="71"/>
      <c r="J216" s="71" t="s">
        <v>159</v>
      </c>
      <c r="K216" s="70"/>
      <c r="L216" s="74">
        <v>1</v>
      </c>
      <c r="M216" s="75">
        <v>1990.81884765625</v>
      </c>
      <c r="N216" s="75">
        <v>6004.35986328125</v>
      </c>
      <c r="O216" s="76"/>
      <c r="P216" s="77"/>
      <c r="Q216" s="77"/>
      <c r="R216" s="84"/>
      <c r="S216" s="48">
        <v>0</v>
      </c>
      <c r="T216" s="48">
        <v>1</v>
      </c>
      <c r="U216" s="49">
        <v>0</v>
      </c>
      <c r="V216" s="49">
        <v>0.001443</v>
      </c>
      <c r="W216" s="49">
        <v>0.003169</v>
      </c>
      <c r="X216" s="49">
        <v>0.528578</v>
      </c>
      <c r="Y216" s="49">
        <v>0</v>
      </c>
      <c r="Z216" s="49">
        <v>0</v>
      </c>
      <c r="AA216" s="72">
        <v>216</v>
      </c>
      <c r="AB216" s="72"/>
      <c r="AC216" s="73"/>
      <c r="AD216" s="79" t="s">
        <v>1228</v>
      </c>
      <c r="AE216" s="98" t="s">
        <v>1563</v>
      </c>
      <c r="AF216" s="79" t="str">
        <f>REPLACE(INDEX(GroupVertices[Group],MATCH(Vertices[[#This Row],[Vertex]],GroupVertices[Vertex],0)),1,1,"")</f>
        <v>1</v>
      </c>
      <c r="AG216" s="48">
        <v>0</v>
      </c>
      <c r="AH216" s="49">
        <v>0</v>
      </c>
      <c r="AI216" s="48">
        <v>0</v>
      </c>
      <c r="AJ216" s="49">
        <v>0</v>
      </c>
      <c r="AK216" s="48">
        <v>0</v>
      </c>
      <c r="AL216" s="49">
        <v>0</v>
      </c>
      <c r="AM216" s="48">
        <v>26</v>
      </c>
      <c r="AN216" s="49">
        <v>100</v>
      </c>
      <c r="AO216" s="48">
        <v>26</v>
      </c>
      <c r="AP216" s="118" t="s">
        <v>2747</v>
      </c>
      <c r="AQ216" s="118" t="s">
        <v>2747</v>
      </c>
      <c r="AR216" s="118" t="s">
        <v>3075</v>
      </c>
      <c r="AS216" s="118" t="s">
        <v>3075</v>
      </c>
      <c r="AT216" s="2"/>
      <c r="AU216" s="3"/>
      <c r="AV216" s="3"/>
      <c r="AW216" s="3"/>
      <c r="AX216" s="3"/>
    </row>
    <row r="217" spans="1:50" ht="15">
      <c r="A217" s="65" t="s">
        <v>395</v>
      </c>
      <c r="B217" s="66"/>
      <c r="C217" s="66"/>
      <c r="D217" s="67">
        <v>50</v>
      </c>
      <c r="E217" s="69"/>
      <c r="F217" s="66"/>
      <c r="G217" s="66"/>
      <c r="H217" s="70" t="s">
        <v>395</v>
      </c>
      <c r="I217" s="71"/>
      <c r="J217" s="71" t="s">
        <v>159</v>
      </c>
      <c r="K217" s="70"/>
      <c r="L217" s="74">
        <v>1</v>
      </c>
      <c r="M217" s="75">
        <v>2377.98876953125</v>
      </c>
      <c r="N217" s="75">
        <v>7316.203125</v>
      </c>
      <c r="O217" s="76"/>
      <c r="P217" s="77"/>
      <c r="Q217" s="77"/>
      <c r="R217" s="84"/>
      <c r="S217" s="48">
        <v>0</v>
      </c>
      <c r="T217" s="48">
        <v>1</v>
      </c>
      <c r="U217" s="49">
        <v>0</v>
      </c>
      <c r="V217" s="49">
        <v>0.001443</v>
      </c>
      <c r="W217" s="49">
        <v>0.003169</v>
      </c>
      <c r="X217" s="49">
        <v>0.528578</v>
      </c>
      <c r="Y217" s="49">
        <v>0</v>
      </c>
      <c r="Z217" s="49">
        <v>0</v>
      </c>
      <c r="AA217" s="72">
        <v>217</v>
      </c>
      <c r="AB217" s="72"/>
      <c r="AC217" s="73"/>
      <c r="AD217" s="79" t="s">
        <v>1229</v>
      </c>
      <c r="AE217" s="98" t="s">
        <v>1564</v>
      </c>
      <c r="AF217" s="79" t="str">
        <f>REPLACE(INDEX(GroupVertices[Group],MATCH(Vertices[[#This Row],[Vertex]],GroupVertices[Vertex],0)),1,1,"")</f>
        <v>1</v>
      </c>
      <c r="AG217" s="48">
        <v>1</v>
      </c>
      <c r="AH217" s="49">
        <v>1.25</v>
      </c>
      <c r="AI217" s="48">
        <v>6</v>
      </c>
      <c r="AJ217" s="49">
        <v>7.5</v>
      </c>
      <c r="AK217" s="48">
        <v>0</v>
      </c>
      <c r="AL217" s="49">
        <v>0</v>
      </c>
      <c r="AM217" s="48">
        <v>73</v>
      </c>
      <c r="AN217" s="49">
        <v>91.25</v>
      </c>
      <c r="AO217" s="48">
        <v>80</v>
      </c>
      <c r="AP217" s="118" t="s">
        <v>2748</v>
      </c>
      <c r="AQ217" s="118" t="s">
        <v>2748</v>
      </c>
      <c r="AR217" s="118" t="s">
        <v>3076</v>
      </c>
      <c r="AS217" s="118" t="s">
        <v>3076</v>
      </c>
      <c r="AT217" s="2"/>
      <c r="AU217" s="3"/>
      <c r="AV217" s="3"/>
      <c r="AW217" s="3"/>
      <c r="AX217" s="3"/>
    </row>
    <row r="218" spans="1:50" ht="15">
      <c r="A218" s="65" t="s">
        <v>396</v>
      </c>
      <c r="B218" s="66"/>
      <c r="C218" s="66"/>
      <c r="D218" s="67">
        <v>50</v>
      </c>
      <c r="E218" s="69"/>
      <c r="F218" s="66"/>
      <c r="G218" s="66"/>
      <c r="H218" s="70" t="s">
        <v>396</v>
      </c>
      <c r="I218" s="71"/>
      <c r="J218" s="71" t="s">
        <v>159</v>
      </c>
      <c r="K218" s="70"/>
      <c r="L218" s="74">
        <v>1</v>
      </c>
      <c r="M218" s="75">
        <v>6206.76416015625</v>
      </c>
      <c r="N218" s="75">
        <v>675.7547607421875</v>
      </c>
      <c r="O218" s="76"/>
      <c r="P218" s="77"/>
      <c r="Q218" s="77"/>
      <c r="R218" s="84"/>
      <c r="S218" s="48">
        <v>0</v>
      </c>
      <c r="T218" s="48">
        <v>1</v>
      </c>
      <c r="U218" s="49">
        <v>0</v>
      </c>
      <c r="V218" s="49">
        <v>0.001443</v>
      </c>
      <c r="W218" s="49">
        <v>0.003169</v>
      </c>
      <c r="X218" s="49">
        <v>0.528578</v>
      </c>
      <c r="Y218" s="49">
        <v>0</v>
      </c>
      <c r="Z218" s="49">
        <v>0</v>
      </c>
      <c r="AA218" s="72">
        <v>218</v>
      </c>
      <c r="AB218" s="72"/>
      <c r="AC218" s="73"/>
      <c r="AD218" s="79" t="s">
        <v>1230</v>
      </c>
      <c r="AE218" s="98" t="s">
        <v>1565</v>
      </c>
      <c r="AF218" s="79" t="str">
        <f>REPLACE(INDEX(GroupVertices[Group],MATCH(Vertices[[#This Row],[Vertex]],GroupVertices[Vertex],0)),1,1,"")</f>
        <v>1</v>
      </c>
      <c r="AG218" s="48">
        <v>0</v>
      </c>
      <c r="AH218" s="49">
        <v>0</v>
      </c>
      <c r="AI218" s="48">
        <v>1</v>
      </c>
      <c r="AJ218" s="49">
        <v>7.6923076923076925</v>
      </c>
      <c r="AK218" s="48">
        <v>0</v>
      </c>
      <c r="AL218" s="49">
        <v>0</v>
      </c>
      <c r="AM218" s="48">
        <v>12</v>
      </c>
      <c r="AN218" s="49">
        <v>92.3076923076923</v>
      </c>
      <c r="AO218" s="48">
        <v>13</v>
      </c>
      <c r="AP218" s="118" t="s">
        <v>2749</v>
      </c>
      <c r="AQ218" s="118" t="s">
        <v>2749</v>
      </c>
      <c r="AR218" s="118" t="s">
        <v>3077</v>
      </c>
      <c r="AS218" s="118" t="s">
        <v>3077</v>
      </c>
      <c r="AT218" s="2"/>
      <c r="AU218" s="3"/>
      <c r="AV218" s="3"/>
      <c r="AW218" s="3"/>
      <c r="AX218" s="3"/>
    </row>
    <row r="219" spans="1:50" ht="15">
      <c r="A219" s="65" t="s">
        <v>397</v>
      </c>
      <c r="B219" s="66"/>
      <c r="C219" s="66"/>
      <c r="D219" s="67">
        <v>50</v>
      </c>
      <c r="E219" s="69"/>
      <c r="F219" s="66"/>
      <c r="G219" s="66"/>
      <c r="H219" s="70" t="s">
        <v>397</v>
      </c>
      <c r="I219" s="71"/>
      <c r="J219" s="71" t="s">
        <v>159</v>
      </c>
      <c r="K219" s="70"/>
      <c r="L219" s="74">
        <v>1</v>
      </c>
      <c r="M219" s="75">
        <v>7577.07373046875</v>
      </c>
      <c r="N219" s="75">
        <v>3011.099853515625</v>
      </c>
      <c r="O219" s="76"/>
      <c r="P219" s="77"/>
      <c r="Q219" s="77"/>
      <c r="R219" s="84"/>
      <c r="S219" s="48">
        <v>0</v>
      </c>
      <c r="T219" s="48">
        <v>1</v>
      </c>
      <c r="U219" s="49">
        <v>0</v>
      </c>
      <c r="V219" s="49">
        <v>0.001443</v>
      </c>
      <c r="W219" s="49">
        <v>0.003169</v>
      </c>
      <c r="X219" s="49">
        <v>0.528578</v>
      </c>
      <c r="Y219" s="49">
        <v>0</v>
      </c>
      <c r="Z219" s="49">
        <v>0</v>
      </c>
      <c r="AA219" s="72">
        <v>219</v>
      </c>
      <c r="AB219" s="72"/>
      <c r="AC219" s="73"/>
      <c r="AD219" s="79" t="s">
        <v>1231</v>
      </c>
      <c r="AE219" s="98" t="s">
        <v>1566</v>
      </c>
      <c r="AF219" s="79" t="str">
        <f>REPLACE(INDEX(GroupVertices[Group],MATCH(Vertices[[#This Row],[Vertex]],GroupVertices[Vertex],0)),1,1,"")</f>
        <v>1</v>
      </c>
      <c r="AG219" s="48">
        <v>6</v>
      </c>
      <c r="AH219" s="49">
        <v>7.792207792207792</v>
      </c>
      <c r="AI219" s="48">
        <v>4</v>
      </c>
      <c r="AJ219" s="49">
        <v>5.194805194805195</v>
      </c>
      <c r="AK219" s="48">
        <v>0</v>
      </c>
      <c r="AL219" s="49">
        <v>0</v>
      </c>
      <c r="AM219" s="48">
        <v>67</v>
      </c>
      <c r="AN219" s="49">
        <v>87.01298701298701</v>
      </c>
      <c r="AO219" s="48">
        <v>77</v>
      </c>
      <c r="AP219" s="118" t="s">
        <v>2750</v>
      </c>
      <c r="AQ219" s="118" t="s">
        <v>2750</v>
      </c>
      <c r="AR219" s="118" t="s">
        <v>3078</v>
      </c>
      <c r="AS219" s="118" t="s">
        <v>3078</v>
      </c>
      <c r="AT219" s="2"/>
      <c r="AU219" s="3"/>
      <c r="AV219" s="3"/>
      <c r="AW219" s="3"/>
      <c r="AX219" s="3"/>
    </row>
    <row r="220" spans="1:50" ht="15">
      <c r="A220" s="65" t="s">
        <v>398</v>
      </c>
      <c r="B220" s="66"/>
      <c r="C220" s="66"/>
      <c r="D220" s="67">
        <v>50</v>
      </c>
      <c r="E220" s="69"/>
      <c r="F220" s="66"/>
      <c r="G220" s="66"/>
      <c r="H220" s="70" t="s">
        <v>398</v>
      </c>
      <c r="I220" s="71"/>
      <c r="J220" s="71" t="s">
        <v>159</v>
      </c>
      <c r="K220" s="70"/>
      <c r="L220" s="74">
        <v>1</v>
      </c>
      <c r="M220" s="75">
        <v>595.1790161132812</v>
      </c>
      <c r="N220" s="75">
        <v>6770.4130859375</v>
      </c>
      <c r="O220" s="76"/>
      <c r="P220" s="77"/>
      <c r="Q220" s="77"/>
      <c r="R220" s="84"/>
      <c r="S220" s="48">
        <v>0</v>
      </c>
      <c r="T220" s="48">
        <v>1</v>
      </c>
      <c r="U220" s="49">
        <v>0</v>
      </c>
      <c r="V220" s="49">
        <v>0.001443</v>
      </c>
      <c r="W220" s="49">
        <v>0.003169</v>
      </c>
      <c r="X220" s="49">
        <v>0.528578</v>
      </c>
      <c r="Y220" s="49">
        <v>0</v>
      </c>
      <c r="Z220" s="49">
        <v>0</v>
      </c>
      <c r="AA220" s="72">
        <v>220</v>
      </c>
      <c r="AB220" s="72"/>
      <c r="AC220" s="73"/>
      <c r="AD220" s="79" t="s">
        <v>1232</v>
      </c>
      <c r="AE220" s="98" t="s">
        <v>1567</v>
      </c>
      <c r="AF220" s="79" t="str">
        <f>REPLACE(INDEX(GroupVertices[Group],MATCH(Vertices[[#This Row],[Vertex]],GroupVertices[Vertex],0)),1,1,"")</f>
        <v>1</v>
      </c>
      <c r="AG220" s="48">
        <v>1</v>
      </c>
      <c r="AH220" s="49">
        <v>6.666666666666667</v>
      </c>
      <c r="AI220" s="48">
        <v>0</v>
      </c>
      <c r="AJ220" s="49">
        <v>0</v>
      </c>
      <c r="AK220" s="48">
        <v>0</v>
      </c>
      <c r="AL220" s="49">
        <v>0</v>
      </c>
      <c r="AM220" s="48">
        <v>14</v>
      </c>
      <c r="AN220" s="49">
        <v>93.33333333333333</v>
      </c>
      <c r="AO220" s="48">
        <v>15</v>
      </c>
      <c r="AP220" s="118" t="s">
        <v>2751</v>
      </c>
      <c r="AQ220" s="118" t="s">
        <v>2751</v>
      </c>
      <c r="AR220" s="118" t="s">
        <v>3079</v>
      </c>
      <c r="AS220" s="118" t="s">
        <v>3079</v>
      </c>
      <c r="AT220" s="2"/>
      <c r="AU220" s="3"/>
      <c r="AV220" s="3"/>
      <c r="AW220" s="3"/>
      <c r="AX220" s="3"/>
    </row>
    <row r="221" spans="1:50" ht="15">
      <c r="A221" s="65" t="s">
        <v>399</v>
      </c>
      <c r="B221" s="66"/>
      <c r="C221" s="66"/>
      <c r="D221" s="67">
        <v>50</v>
      </c>
      <c r="E221" s="69"/>
      <c r="F221" s="66"/>
      <c r="G221" s="66"/>
      <c r="H221" s="70" t="s">
        <v>399</v>
      </c>
      <c r="I221" s="71"/>
      <c r="J221" s="71" t="s">
        <v>159</v>
      </c>
      <c r="K221" s="70"/>
      <c r="L221" s="74">
        <v>1</v>
      </c>
      <c r="M221" s="75">
        <v>4005.212646484375</v>
      </c>
      <c r="N221" s="75">
        <v>684.3667602539062</v>
      </c>
      <c r="O221" s="76"/>
      <c r="P221" s="77"/>
      <c r="Q221" s="77"/>
      <c r="R221" s="84"/>
      <c r="S221" s="48">
        <v>0</v>
      </c>
      <c r="T221" s="48">
        <v>1</v>
      </c>
      <c r="U221" s="49">
        <v>0</v>
      </c>
      <c r="V221" s="49">
        <v>0.001443</v>
      </c>
      <c r="W221" s="49">
        <v>0.003169</v>
      </c>
      <c r="X221" s="49">
        <v>0.528578</v>
      </c>
      <c r="Y221" s="49">
        <v>0</v>
      </c>
      <c r="Z221" s="49">
        <v>0</v>
      </c>
      <c r="AA221" s="72">
        <v>221</v>
      </c>
      <c r="AB221" s="72"/>
      <c r="AC221" s="73"/>
      <c r="AD221" s="79" t="s">
        <v>1233</v>
      </c>
      <c r="AE221" s="98" t="s">
        <v>1568</v>
      </c>
      <c r="AF221" s="79" t="str">
        <f>REPLACE(INDEX(GroupVertices[Group],MATCH(Vertices[[#This Row],[Vertex]],GroupVertices[Vertex],0)),1,1,"")</f>
        <v>1</v>
      </c>
      <c r="AG221" s="48">
        <v>1</v>
      </c>
      <c r="AH221" s="49">
        <v>4.761904761904762</v>
      </c>
      <c r="AI221" s="48">
        <v>0</v>
      </c>
      <c r="AJ221" s="49">
        <v>0</v>
      </c>
      <c r="AK221" s="48">
        <v>0</v>
      </c>
      <c r="AL221" s="49">
        <v>0</v>
      </c>
      <c r="AM221" s="48">
        <v>20</v>
      </c>
      <c r="AN221" s="49">
        <v>95.23809523809524</v>
      </c>
      <c r="AO221" s="48">
        <v>21</v>
      </c>
      <c r="AP221" s="118" t="s">
        <v>2752</v>
      </c>
      <c r="AQ221" s="118" t="s">
        <v>2752</v>
      </c>
      <c r="AR221" s="118" t="s">
        <v>3080</v>
      </c>
      <c r="AS221" s="118" t="s">
        <v>3080</v>
      </c>
      <c r="AT221" s="2"/>
      <c r="AU221" s="3"/>
      <c r="AV221" s="3"/>
      <c r="AW221" s="3"/>
      <c r="AX221" s="3"/>
    </row>
    <row r="222" spans="1:50" ht="15">
      <c r="A222" s="65" t="s">
        <v>400</v>
      </c>
      <c r="B222" s="66"/>
      <c r="C222" s="66"/>
      <c r="D222" s="67">
        <v>50</v>
      </c>
      <c r="E222" s="69"/>
      <c r="F222" s="66"/>
      <c r="G222" s="66"/>
      <c r="H222" s="70" t="s">
        <v>400</v>
      </c>
      <c r="I222" s="71"/>
      <c r="J222" s="71" t="s">
        <v>159</v>
      </c>
      <c r="K222" s="70"/>
      <c r="L222" s="74">
        <v>1</v>
      </c>
      <c r="M222" s="75">
        <v>5638.15478515625</v>
      </c>
      <c r="N222" s="75">
        <v>1220.6639404296875</v>
      </c>
      <c r="O222" s="76"/>
      <c r="P222" s="77"/>
      <c r="Q222" s="77"/>
      <c r="R222" s="84"/>
      <c r="S222" s="48">
        <v>0</v>
      </c>
      <c r="T222" s="48">
        <v>1</v>
      </c>
      <c r="U222" s="49">
        <v>0</v>
      </c>
      <c r="V222" s="49">
        <v>0.001443</v>
      </c>
      <c r="W222" s="49">
        <v>0.003169</v>
      </c>
      <c r="X222" s="49">
        <v>0.528578</v>
      </c>
      <c r="Y222" s="49">
        <v>0</v>
      </c>
      <c r="Z222" s="49">
        <v>0</v>
      </c>
      <c r="AA222" s="72">
        <v>222</v>
      </c>
      <c r="AB222" s="72"/>
      <c r="AC222" s="73"/>
      <c r="AD222" s="79" t="s">
        <v>1234</v>
      </c>
      <c r="AE222" s="98" t="s">
        <v>1569</v>
      </c>
      <c r="AF222" s="79" t="str">
        <f>REPLACE(INDEX(GroupVertices[Group],MATCH(Vertices[[#This Row],[Vertex]],GroupVertices[Vertex],0)),1,1,"")</f>
        <v>1</v>
      </c>
      <c r="AG222" s="48">
        <v>0</v>
      </c>
      <c r="AH222" s="49">
        <v>0</v>
      </c>
      <c r="AI222" s="48">
        <v>0</v>
      </c>
      <c r="AJ222" s="49">
        <v>0</v>
      </c>
      <c r="AK222" s="48">
        <v>0</v>
      </c>
      <c r="AL222" s="49">
        <v>0</v>
      </c>
      <c r="AM222" s="48">
        <v>15</v>
      </c>
      <c r="AN222" s="49">
        <v>100</v>
      </c>
      <c r="AO222" s="48">
        <v>15</v>
      </c>
      <c r="AP222" s="118" t="s">
        <v>2753</v>
      </c>
      <c r="AQ222" s="118" t="s">
        <v>2753</v>
      </c>
      <c r="AR222" s="118" t="s">
        <v>3081</v>
      </c>
      <c r="AS222" s="118" t="s">
        <v>3081</v>
      </c>
      <c r="AT222" s="2"/>
      <c r="AU222" s="3"/>
      <c r="AV222" s="3"/>
      <c r="AW222" s="3"/>
      <c r="AX222" s="3"/>
    </row>
    <row r="223" spans="1:50" ht="15">
      <c r="A223" s="65" t="s">
        <v>401</v>
      </c>
      <c r="B223" s="66"/>
      <c r="C223" s="66"/>
      <c r="D223" s="67">
        <v>50</v>
      </c>
      <c r="E223" s="69"/>
      <c r="F223" s="66"/>
      <c r="G223" s="66"/>
      <c r="H223" s="70" t="s">
        <v>401</v>
      </c>
      <c r="I223" s="71"/>
      <c r="J223" s="71" t="s">
        <v>159</v>
      </c>
      <c r="K223" s="70"/>
      <c r="L223" s="74">
        <v>1</v>
      </c>
      <c r="M223" s="75">
        <v>6515.162109375</v>
      </c>
      <c r="N223" s="75">
        <v>1079.0633544921875</v>
      </c>
      <c r="O223" s="76"/>
      <c r="P223" s="77"/>
      <c r="Q223" s="77"/>
      <c r="R223" s="84"/>
      <c r="S223" s="48">
        <v>0</v>
      </c>
      <c r="T223" s="48">
        <v>1</v>
      </c>
      <c r="U223" s="49">
        <v>0</v>
      </c>
      <c r="V223" s="49">
        <v>0.001443</v>
      </c>
      <c r="W223" s="49">
        <v>0.003169</v>
      </c>
      <c r="X223" s="49">
        <v>0.528578</v>
      </c>
      <c r="Y223" s="49">
        <v>0</v>
      </c>
      <c r="Z223" s="49">
        <v>0</v>
      </c>
      <c r="AA223" s="72">
        <v>223</v>
      </c>
      <c r="AB223" s="72"/>
      <c r="AC223" s="73"/>
      <c r="AD223" s="79" t="s">
        <v>1235</v>
      </c>
      <c r="AE223" s="98" t="s">
        <v>1570</v>
      </c>
      <c r="AF223" s="79" t="str">
        <f>REPLACE(INDEX(GroupVertices[Group],MATCH(Vertices[[#This Row],[Vertex]],GroupVertices[Vertex],0)),1,1,"")</f>
        <v>1</v>
      </c>
      <c r="AG223" s="48">
        <v>4</v>
      </c>
      <c r="AH223" s="49">
        <v>40</v>
      </c>
      <c r="AI223" s="48">
        <v>0</v>
      </c>
      <c r="AJ223" s="49">
        <v>0</v>
      </c>
      <c r="AK223" s="48">
        <v>0</v>
      </c>
      <c r="AL223" s="49">
        <v>0</v>
      </c>
      <c r="AM223" s="48">
        <v>6</v>
      </c>
      <c r="AN223" s="49">
        <v>60</v>
      </c>
      <c r="AO223" s="48">
        <v>10</v>
      </c>
      <c r="AP223" s="118" t="s">
        <v>2754</v>
      </c>
      <c r="AQ223" s="118" t="s">
        <v>2754</v>
      </c>
      <c r="AR223" s="118" t="s">
        <v>3082</v>
      </c>
      <c r="AS223" s="118" t="s">
        <v>3082</v>
      </c>
      <c r="AT223" s="2"/>
      <c r="AU223" s="3"/>
      <c r="AV223" s="3"/>
      <c r="AW223" s="3"/>
      <c r="AX223" s="3"/>
    </row>
    <row r="224" spans="1:50" ht="15">
      <c r="A224" s="65" t="s">
        <v>402</v>
      </c>
      <c r="B224" s="66"/>
      <c r="C224" s="66"/>
      <c r="D224" s="67">
        <v>50</v>
      </c>
      <c r="E224" s="69"/>
      <c r="F224" s="66"/>
      <c r="G224" s="66"/>
      <c r="H224" s="70" t="s">
        <v>402</v>
      </c>
      <c r="I224" s="71"/>
      <c r="J224" s="71" t="s">
        <v>159</v>
      </c>
      <c r="K224" s="70"/>
      <c r="L224" s="74">
        <v>1</v>
      </c>
      <c r="M224" s="75">
        <v>8329.009765625</v>
      </c>
      <c r="N224" s="75">
        <v>6045.28369140625</v>
      </c>
      <c r="O224" s="76"/>
      <c r="P224" s="77"/>
      <c r="Q224" s="77"/>
      <c r="R224" s="84"/>
      <c r="S224" s="48">
        <v>0</v>
      </c>
      <c r="T224" s="48">
        <v>1</v>
      </c>
      <c r="U224" s="49">
        <v>0</v>
      </c>
      <c r="V224" s="49">
        <v>0.001443</v>
      </c>
      <c r="W224" s="49">
        <v>0.003169</v>
      </c>
      <c r="X224" s="49">
        <v>0.528578</v>
      </c>
      <c r="Y224" s="49">
        <v>0</v>
      </c>
      <c r="Z224" s="49">
        <v>0</v>
      </c>
      <c r="AA224" s="72">
        <v>224</v>
      </c>
      <c r="AB224" s="72"/>
      <c r="AC224" s="73"/>
      <c r="AD224" s="79" t="s">
        <v>1236</v>
      </c>
      <c r="AE224" s="98" t="s">
        <v>1571</v>
      </c>
      <c r="AF224" s="79" t="str">
        <f>REPLACE(INDEX(GroupVertices[Group],MATCH(Vertices[[#This Row],[Vertex]],GroupVertices[Vertex],0)),1,1,"")</f>
        <v>1</v>
      </c>
      <c r="AG224" s="48">
        <v>1</v>
      </c>
      <c r="AH224" s="49">
        <v>11.11111111111111</v>
      </c>
      <c r="AI224" s="48">
        <v>0</v>
      </c>
      <c r="AJ224" s="49">
        <v>0</v>
      </c>
      <c r="AK224" s="48">
        <v>0</v>
      </c>
      <c r="AL224" s="49">
        <v>0</v>
      </c>
      <c r="AM224" s="48">
        <v>8</v>
      </c>
      <c r="AN224" s="49">
        <v>88.88888888888889</v>
      </c>
      <c r="AO224" s="48">
        <v>9</v>
      </c>
      <c r="AP224" s="118" t="s">
        <v>2755</v>
      </c>
      <c r="AQ224" s="118" t="s">
        <v>2755</v>
      </c>
      <c r="AR224" s="118" t="s">
        <v>3083</v>
      </c>
      <c r="AS224" s="118" t="s">
        <v>3083</v>
      </c>
      <c r="AT224" s="2"/>
      <c r="AU224" s="3"/>
      <c r="AV224" s="3"/>
      <c r="AW224" s="3"/>
      <c r="AX224" s="3"/>
    </row>
    <row r="225" spans="1:50" ht="15">
      <c r="A225" s="65" t="s">
        <v>403</v>
      </c>
      <c r="B225" s="66"/>
      <c r="C225" s="66"/>
      <c r="D225" s="67">
        <v>50</v>
      </c>
      <c r="E225" s="69"/>
      <c r="F225" s="66"/>
      <c r="G225" s="66"/>
      <c r="H225" s="70" t="s">
        <v>403</v>
      </c>
      <c r="I225" s="71"/>
      <c r="J225" s="71" t="s">
        <v>159</v>
      </c>
      <c r="K225" s="70"/>
      <c r="L225" s="74">
        <v>1</v>
      </c>
      <c r="M225" s="75">
        <v>5147.1884765625</v>
      </c>
      <c r="N225" s="75">
        <v>4017.822265625</v>
      </c>
      <c r="O225" s="76"/>
      <c r="P225" s="77"/>
      <c r="Q225" s="77"/>
      <c r="R225" s="84"/>
      <c r="S225" s="48">
        <v>0</v>
      </c>
      <c r="T225" s="48">
        <v>1</v>
      </c>
      <c r="U225" s="49">
        <v>0</v>
      </c>
      <c r="V225" s="49">
        <v>0.001443</v>
      </c>
      <c r="W225" s="49">
        <v>0.003169</v>
      </c>
      <c r="X225" s="49">
        <v>0.528578</v>
      </c>
      <c r="Y225" s="49">
        <v>0</v>
      </c>
      <c r="Z225" s="49">
        <v>0</v>
      </c>
      <c r="AA225" s="72">
        <v>225</v>
      </c>
      <c r="AB225" s="72"/>
      <c r="AC225" s="73"/>
      <c r="AD225" s="79" t="s">
        <v>1237</v>
      </c>
      <c r="AE225" s="98" t="s">
        <v>1572</v>
      </c>
      <c r="AF225" s="79" t="str">
        <f>REPLACE(INDEX(GroupVertices[Group],MATCH(Vertices[[#This Row],[Vertex]],GroupVertices[Vertex],0)),1,1,"")</f>
        <v>1</v>
      </c>
      <c r="AG225" s="48">
        <v>1</v>
      </c>
      <c r="AH225" s="49">
        <v>1.639344262295082</v>
      </c>
      <c r="AI225" s="48">
        <v>0</v>
      </c>
      <c r="AJ225" s="49">
        <v>0</v>
      </c>
      <c r="AK225" s="48">
        <v>0</v>
      </c>
      <c r="AL225" s="49">
        <v>0</v>
      </c>
      <c r="AM225" s="48">
        <v>60</v>
      </c>
      <c r="AN225" s="49">
        <v>98.36065573770492</v>
      </c>
      <c r="AO225" s="48">
        <v>61</v>
      </c>
      <c r="AP225" s="118" t="s">
        <v>2756</v>
      </c>
      <c r="AQ225" s="118" t="s">
        <v>2756</v>
      </c>
      <c r="AR225" s="118" t="s">
        <v>3084</v>
      </c>
      <c r="AS225" s="118" t="s">
        <v>3084</v>
      </c>
      <c r="AT225" s="2"/>
      <c r="AU225" s="3"/>
      <c r="AV225" s="3"/>
      <c r="AW225" s="3"/>
      <c r="AX225" s="3"/>
    </row>
    <row r="226" spans="1:50" ht="15">
      <c r="A226" s="65" t="s">
        <v>404</v>
      </c>
      <c r="B226" s="66"/>
      <c r="C226" s="66"/>
      <c r="D226" s="67">
        <v>50</v>
      </c>
      <c r="E226" s="69"/>
      <c r="F226" s="66"/>
      <c r="G226" s="66"/>
      <c r="H226" s="70" t="s">
        <v>404</v>
      </c>
      <c r="I226" s="71"/>
      <c r="J226" s="71" t="s">
        <v>159</v>
      </c>
      <c r="K226" s="70"/>
      <c r="L226" s="74">
        <v>1</v>
      </c>
      <c r="M226" s="75">
        <v>272.6593933105469</v>
      </c>
      <c r="N226" s="75">
        <v>6119.61328125</v>
      </c>
      <c r="O226" s="76"/>
      <c r="P226" s="77"/>
      <c r="Q226" s="77"/>
      <c r="R226" s="84"/>
      <c r="S226" s="48">
        <v>0</v>
      </c>
      <c r="T226" s="48">
        <v>1</v>
      </c>
      <c r="U226" s="49">
        <v>0</v>
      </c>
      <c r="V226" s="49">
        <v>0.001443</v>
      </c>
      <c r="W226" s="49">
        <v>0.003169</v>
      </c>
      <c r="X226" s="49">
        <v>0.528578</v>
      </c>
      <c r="Y226" s="49">
        <v>0</v>
      </c>
      <c r="Z226" s="49">
        <v>0</v>
      </c>
      <c r="AA226" s="72">
        <v>226</v>
      </c>
      <c r="AB226" s="72"/>
      <c r="AC226" s="73"/>
      <c r="AD226" s="79" t="s">
        <v>1238</v>
      </c>
      <c r="AE226" s="98" t="s">
        <v>1573</v>
      </c>
      <c r="AF226" s="79" t="str">
        <f>REPLACE(INDEX(GroupVertices[Group],MATCH(Vertices[[#This Row],[Vertex]],GroupVertices[Vertex],0)),1,1,"")</f>
        <v>1</v>
      </c>
      <c r="AG226" s="48">
        <v>0</v>
      </c>
      <c r="AH226" s="49">
        <v>0</v>
      </c>
      <c r="AI226" s="48">
        <v>0</v>
      </c>
      <c r="AJ226" s="49">
        <v>0</v>
      </c>
      <c r="AK226" s="48">
        <v>0</v>
      </c>
      <c r="AL226" s="49">
        <v>0</v>
      </c>
      <c r="AM226" s="48">
        <v>5</v>
      </c>
      <c r="AN226" s="49">
        <v>100</v>
      </c>
      <c r="AO226" s="48">
        <v>5</v>
      </c>
      <c r="AP226" s="118" t="s">
        <v>2757</v>
      </c>
      <c r="AQ226" s="118" t="s">
        <v>2757</v>
      </c>
      <c r="AR226" s="118" t="s">
        <v>3085</v>
      </c>
      <c r="AS226" s="118" t="s">
        <v>3085</v>
      </c>
      <c r="AT226" s="2"/>
      <c r="AU226" s="3"/>
      <c r="AV226" s="3"/>
      <c r="AW226" s="3"/>
      <c r="AX226" s="3"/>
    </row>
    <row r="227" spans="1:50" ht="15">
      <c r="A227" s="65" t="s">
        <v>405</v>
      </c>
      <c r="B227" s="66"/>
      <c r="C227" s="66"/>
      <c r="D227" s="67">
        <v>50</v>
      </c>
      <c r="E227" s="69"/>
      <c r="F227" s="66"/>
      <c r="G227" s="66"/>
      <c r="H227" s="70" t="s">
        <v>405</v>
      </c>
      <c r="I227" s="71"/>
      <c r="J227" s="71" t="s">
        <v>159</v>
      </c>
      <c r="K227" s="70"/>
      <c r="L227" s="74">
        <v>1</v>
      </c>
      <c r="M227" s="75">
        <v>4912.98876953125</v>
      </c>
      <c r="N227" s="75">
        <v>1794.4869384765625</v>
      </c>
      <c r="O227" s="76"/>
      <c r="P227" s="77"/>
      <c r="Q227" s="77"/>
      <c r="R227" s="84"/>
      <c r="S227" s="48">
        <v>0</v>
      </c>
      <c r="T227" s="48">
        <v>1</v>
      </c>
      <c r="U227" s="49">
        <v>0</v>
      </c>
      <c r="V227" s="49">
        <v>0.001443</v>
      </c>
      <c r="W227" s="49">
        <v>0.003169</v>
      </c>
      <c r="X227" s="49">
        <v>0.528578</v>
      </c>
      <c r="Y227" s="49">
        <v>0</v>
      </c>
      <c r="Z227" s="49">
        <v>0</v>
      </c>
      <c r="AA227" s="72">
        <v>227</v>
      </c>
      <c r="AB227" s="72"/>
      <c r="AC227" s="73"/>
      <c r="AD227" s="79" t="s">
        <v>1239</v>
      </c>
      <c r="AE227" s="98" t="s">
        <v>1574</v>
      </c>
      <c r="AF227" s="79" t="str">
        <f>REPLACE(INDEX(GroupVertices[Group],MATCH(Vertices[[#This Row],[Vertex]],GroupVertices[Vertex],0)),1,1,"")</f>
        <v>1</v>
      </c>
      <c r="AG227" s="48">
        <v>4</v>
      </c>
      <c r="AH227" s="49">
        <v>7.407407407407407</v>
      </c>
      <c r="AI227" s="48">
        <v>0</v>
      </c>
      <c r="AJ227" s="49">
        <v>0</v>
      </c>
      <c r="AK227" s="48">
        <v>0</v>
      </c>
      <c r="AL227" s="49">
        <v>0</v>
      </c>
      <c r="AM227" s="48">
        <v>50</v>
      </c>
      <c r="AN227" s="49">
        <v>92.5925925925926</v>
      </c>
      <c r="AO227" s="48">
        <v>54</v>
      </c>
      <c r="AP227" s="118" t="s">
        <v>2758</v>
      </c>
      <c r="AQ227" s="118" t="s">
        <v>2879</v>
      </c>
      <c r="AR227" s="118" t="s">
        <v>3086</v>
      </c>
      <c r="AS227" s="118" t="s">
        <v>3086</v>
      </c>
      <c r="AT227" s="2"/>
      <c r="AU227" s="3"/>
      <c r="AV227" s="3"/>
      <c r="AW227" s="3"/>
      <c r="AX227" s="3"/>
    </row>
    <row r="228" spans="1:50" ht="15">
      <c r="A228" s="65" t="s">
        <v>406</v>
      </c>
      <c r="B228" s="66"/>
      <c r="C228" s="66"/>
      <c r="D228" s="67">
        <v>50</v>
      </c>
      <c r="E228" s="69"/>
      <c r="F228" s="66"/>
      <c r="G228" s="66"/>
      <c r="H228" s="70" t="s">
        <v>406</v>
      </c>
      <c r="I228" s="71"/>
      <c r="J228" s="71" t="s">
        <v>159</v>
      </c>
      <c r="K228" s="70"/>
      <c r="L228" s="74">
        <v>1</v>
      </c>
      <c r="M228" s="75">
        <v>2075.437255859375</v>
      </c>
      <c r="N228" s="75">
        <v>7585.17431640625</v>
      </c>
      <c r="O228" s="76"/>
      <c r="P228" s="77"/>
      <c r="Q228" s="77"/>
      <c r="R228" s="84"/>
      <c r="S228" s="48">
        <v>0</v>
      </c>
      <c r="T228" s="48">
        <v>1</v>
      </c>
      <c r="U228" s="49">
        <v>0</v>
      </c>
      <c r="V228" s="49">
        <v>0.001443</v>
      </c>
      <c r="W228" s="49">
        <v>0.003169</v>
      </c>
      <c r="X228" s="49">
        <v>0.528578</v>
      </c>
      <c r="Y228" s="49">
        <v>0</v>
      </c>
      <c r="Z228" s="49">
        <v>0</v>
      </c>
      <c r="AA228" s="72">
        <v>228</v>
      </c>
      <c r="AB228" s="72"/>
      <c r="AC228" s="73"/>
      <c r="AD228" s="79" t="s">
        <v>1240</v>
      </c>
      <c r="AE228" s="98" t="s">
        <v>1575</v>
      </c>
      <c r="AF228" s="79" t="str">
        <f>REPLACE(INDEX(GroupVertices[Group],MATCH(Vertices[[#This Row],[Vertex]],GroupVertices[Vertex],0)),1,1,"")</f>
        <v>1</v>
      </c>
      <c r="AG228" s="48">
        <v>1</v>
      </c>
      <c r="AH228" s="49">
        <v>1.4705882352941178</v>
      </c>
      <c r="AI228" s="48">
        <v>1</v>
      </c>
      <c r="AJ228" s="49">
        <v>1.4705882352941178</v>
      </c>
      <c r="AK228" s="48">
        <v>0</v>
      </c>
      <c r="AL228" s="49">
        <v>0</v>
      </c>
      <c r="AM228" s="48">
        <v>66</v>
      </c>
      <c r="AN228" s="49">
        <v>97.05882352941177</v>
      </c>
      <c r="AO228" s="48">
        <v>68</v>
      </c>
      <c r="AP228" s="118" t="s">
        <v>2759</v>
      </c>
      <c r="AQ228" s="118" t="s">
        <v>2880</v>
      </c>
      <c r="AR228" s="118" t="s">
        <v>3087</v>
      </c>
      <c r="AS228" s="118" t="s">
        <v>3186</v>
      </c>
      <c r="AT228" s="2"/>
      <c r="AU228" s="3"/>
      <c r="AV228" s="3"/>
      <c r="AW228" s="3"/>
      <c r="AX228" s="3"/>
    </row>
    <row r="229" spans="1:50" ht="15">
      <c r="A229" s="65" t="s">
        <v>407</v>
      </c>
      <c r="B229" s="66"/>
      <c r="C229" s="66"/>
      <c r="D229" s="67">
        <v>50</v>
      </c>
      <c r="E229" s="69"/>
      <c r="F229" s="66"/>
      <c r="G229" s="66"/>
      <c r="H229" s="70" t="s">
        <v>407</v>
      </c>
      <c r="I229" s="71"/>
      <c r="J229" s="71" t="s">
        <v>159</v>
      </c>
      <c r="K229" s="70"/>
      <c r="L229" s="74">
        <v>1</v>
      </c>
      <c r="M229" s="75">
        <v>5161.2138671875</v>
      </c>
      <c r="N229" s="75">
        <v>173.39306640625</v>
      </c>
      <c r="O229" s="76"/>
      <c r="P229" s="77"/>
      <c r="Q229" s="77"/>
      <c r="R229" s="84"/>
      <c r="S229" s="48">
        <v>0</v>
      </c>
      <c r="T229" s="48">
        <v>1</v>
      </c>
      <c r="U229" s="49">
        <v>0</v>
      </c>
      <c r="V229" s="49">
        <v>0.001443</v>
      </c>
      <c r="W229" s="49">
        <v>0.003169</v>
      </c>
      <c r="X229" s="49">
        <v>0.528578</v>
      </c>
      <c r="Y229" s="49">
        <v>0</v>
      </c>
      <c r="Z229" s="49">
        <v>0</v>
      </c>
      <c r="AA229" s="72">
        <v>229</v>
      </c>
      <c r="AB229" s="72"/>
      <c r="AC229" s="73"/>
      <c r="AD229" s="79" t="s">
        <v>1241</v>
      </c>
      <c r="AE229" s="98" t="s">
        <v>1576</v>
      </c>
      <c r="AF229" s="79" t="str">
        <f>REPLACE(INDEX(GroupVertices[Group],MATCH(Vertices[[#This Row],[Vertex]],GroupVertices[Vertex],0)),1,1,"")</f>
        <v>1</v>
      </c>
      <c r="AG229" s="48">
        <v>0</v>
      </c>
      <c r="AH229" s="49">
        <v>0</v>
      </c>
      <c r="AI229" s="48">
        <v>0</v>
      </c>
      <c r="AJ229" s="49">
        <v>0</v>
      </c>
      <c r="AK229" s="48">
        <v>0</v>
      </c>
      <c r="AL229" s="49">
        <v>0</v>
      </c>
      <c r="AM229" s="48">
        <v>11</v>
      </c>
      <c r="AN229" s="49">
        <v>100</v>
      </c>
      <c r="AO229" s="48">
        <v>11</v>
      </c>
      <c r="AP229" s="118" t="s">
        <v>2760</v>
      </c>
      <c r="AQ229" s="118" t="s">
        <v>2760</v>
      </c>
      <c r="AR229" s="118" t="s">
        <v>3088</v>
      </c>
      <c r="AS229" s="118" t="s">
        <v>3088</v>
      </c>
      <c r="AT229" s="2"/>
      <c r="AU229" s="3"/>
      <c r="AV229" s="3"/>
      <c r="AW229" s="3"/>
      <c r="AX229" s="3"/>
    </row>
    <row r="230" spans="1:50" ht="15">
      <c r="A230" s="65" t="s">
        <v>408</v>
      </c>
      <c r="B230" s="66"/>
      <c r="C230" s="66"/>
      <c r="D230" s="67">
        <v>50</v>
      </c>
      <c r="E230" s="69"/>
      <c r="F230" s="66"/>
      <c r="G230" s="66"/>
      <c r="H230" s="70" t="s">
        <v>408</v>
      </c>
      <c r="I230" s="71"/>
      <c r="J230" s="71" t="s">
        <v>159</v>
      </c>
      <c r="K230" s="70"/>
      <c r="L230" s="74">
        <v>1</v>
      </c>
      <c r="M230" s="75">
        <v>7453.49560546875</v>
      </c>
      <c r="N230" s="75">
        <v>2290.4794921875</v>
      </c>
      <c r="O230" s="76"/>
      <c r="P230" s="77"/>
      <c r="Q230" s="77"/>
      <c r="R230" s="84"/>
      <c r="S230" s="48">
        <v>0</v>
      </c>
      <c r="T230" s="48">
        <v>1</v>
      </c>
      <c r="U230" s="49">
        <v>0</v>
      </c>
      <c r="V230" s="49">
        <v>0.001443</v>
      </c>
      <c r="W230" s="49">
        <v>0.003169</v>
      </c>
      <c r="X230" s="49">
        <v>0.528578</v>
      </c>
      <c r="Y230" s="49">
        <v>0</v>
      </c>
      <c r="Z230" s="49">
        <v>0</v>
      </c>
      <c r="AA230" s="72">
        <v>230</v>
      </c>
      <c r="AB230" s="72"/>
      <c r="AC230" s="73"/>
      <c r="AD230" s="79" t="s">
        <v>1242</v>
      </c>
      <c r="AE230" s="98" t="s">
        <v>1577</v>
      </c>
      <c r="AF230" s="79" t="str">
        <f>REPLACE(INDEX(GroupVertices[Group],MATCH(Vertices[[#This Row],[Vertex]],GroupVertices[Vertex],0)),1,1,"")</f>
        <v>1</v>
      </c>
      <c r="AG230" s="48">
        <v>3</v>
      </c>
      <c r="AH230" s="49">
        <v>2.380952380952381</v>
      </c>
      <c r="AI230" s="48">
        <v>4</v>
      </c>
      <c r="AJ230" s="49">
        <v>3.1746031746031744</v>
      </c>
      <c r="AK230" s="48">
        <v>0</v>
      </c>
      <c r="AL230" s="49">
        <v>0</v>
      </c>
      <c r="AM230" s="48">
        <v>119</v>
      </c>
      <c r="AN230" s="49">
        <v>94.44444444444444</v>
      </c>
      <c r="AO230" s="48">
        <v>126</v>
      </c>
      <c r="AP230" s="118" t="s">
        <v>2761</v>
      </c>
      <c r="AQ230" s="118" t="s">
        <v>2881</v>
      </c>
      <c r="AR230" s="118" t="s">
        <v>3089</v>
      </c>
      <c r="AS230" s="118" t="s">
        <v>3089</v>
      </c>
      <c r="AT230" s="2"/>
      <c r="AU230" s="3"/>
      <c r="AV230" s="3"/>
      <c r="AW230" s="3"/>
      <c r="AX230" s="3"/>
    </row>
    <row r="231" spans="1:50" ht="15">
      <c r="A231" s="65" t="s">
        <v>409</v>
      </c>
      <c r="B231" s="66"/>
      <c r="C231" s="66"/>
      <c r="D231" s="67">
        <v>50</v>
      </c>
      <c r="E231" s="69"/>
      <c r="F231" s="66"/>
      <c r="G231" s="66"/>
      <c r="H231" s="70" t="s">
        <v>409</v>
      </c>
      <c r="I231" s="71"/>
      <c r="J231" s="71" t="s">
        <v>159</v>
      </c>
      <c r="K231" s="70"/>
      <c r="L231" s="74">
        <v>1</v>
      </c>
      <c r="M231" s="75">
        <v>6852.50634765625</v>
      </c>
      <c r="N231" s="75">
        <v>3166.48193359375</v>
      </c>
      <c r="O231" s="76"/>
      <c r="P231" s="77"/>
      <c r="Q231" s="77"/>
      <c r="R231" s="84"/>
      <c r="S231" s="48">
        <v>0</v>
      </c>
      <c r="T231" s="48">
        <v>1</v>
      </c>
      <c r="U231" s="49">
        <v>0</v>
      </c>
      <c r="V231" s="49">
        <v>0.001443</v>
      </c>
      <c r="W231" s="49">
        <v>0.003169</v>
      </c>
      <c r="X231" s="49">
        <v>0.528578</v>
      </c>
      <c r="Y231" s="49">
        <v>0</v>
      </c>
      <c r="Z231" s="49">
        <v>0</v>
      </c>
      <c r="AA231" s="72">
        <v>231</v>
      </c>
      <c r="AB231" s="72"/>
      <c r="AC231" s="73"/>
      <c r="AD231" s="79" t="s">
        <v>1243</v>
      </c>
      <c r="AE231" s="98" t="s">
        <v>1578</v>
      </c>
      <c r="AF231" s="79" t="str">
        <f>REPLACE(INDEX(GroupVertices[Group],MATCH(Vertices[[#This Row],[Vertex]],GroupVertices[Vertex],0)),1,1,"")</f>
        <v>1</v>
      </c>
      <c r="AG231" s="48">
        <v>0</v>
      </c>
      <c r="AH231" s="49">
        <v>0</v>
      </c>
      <c r="AI231" s="48">
        <v>0</v>
      </c>
      <c r="AJ231" s="49">
        <v>0</v>
      </c>
      <c r="AK231" s="48">
        <v>0</v>
      </c>
      <c r="AL231" s="49">
        <v>0</v>
      </c>
      <c r="AM231" s="48">
        <v>2</v>
      </c>
      <c r="AN231" s="49">
        <v>100</v>
      </c>
      <c r="AO231" s="48">
        <v>2</v>
      </c>
      <c r="AP231" s="118" t="s">
        <v>2762</v>
      </c>
      <c r="AQ231" s="118" t="s">
        <v>2762</v>
      </c>
      <c r="AR231" s="118" t="s">
        <v>3090</v>
      </c>
      <c r="AS231" s="118" t="s">
        <v>3090</v>
      </c>
      <c r="AT231" s="2"/>
      <c r="AU231" s="3"/>
      <c r="AV231" s="3"/>
      <c r="AW231" s="3"/>
      <c r="AX231" s="3"/>
    </row>
    <row r="232" spans="1:50" ht="15">
      <c r="A232" s="65" t="s">
        <v>410</v>
      </c>
      <c r="B232" s="66"/>
      <c r="C232" s="66"/>
      <c r="D232" s="67">
        <v>50</v>
      </c>
      <c r="E232" s="69"/>
      <c r="F232" s="66"/>
      <c r="G232" s="66"/>
      <c r="H232" s="70" t="s">
        <v>410</v>
      </c>
      <c r="I232" s="71"/>
      <c r="J232" s="71" t="s">
        <v>159</v>
      </c>
      <c r="K232" s="70"/>
      <c r="L232" s="74">
        <v>1</v>
      </c>
      <c r="M232" s="75">
        <v>7473.48583984375</v>
      </c>
      <c r="N232" s="75">
        <v>1632.134765625</v>
      </c>
      <c r="O232" s="76"/>
      <c r="P232" s="77"/>
      <c r="Q232" s="77"/>
      <c r="R232" s="84"/>
      <c r="S232" s="48">
        <v>0</v>
      </c>
      <c r="T232" s="48">
        <v>1</v>
      </c>
      <c r="U232" s="49">
        <v>0</v>
      </c>
      <c r="V232" s="49">
        <v>0.001443</v>
      </c>
      <c r="W232" s="49">
        <v>0.003169</v>
      </c>
      <c r="X232" s="49">
        <v>0.528578</v>
      </c>
      <c r="Y232" s="49">
        <v>0</v>
      </c>
      <c r="Z232" s="49">
        <v>0</v>
      </c>
      <c r="AA232" s="72">
        <v>232</v>
      </c>
      <c r="AB232" s="72"/>
      <c r="AC232" s="73"/>
      <c r="AD232" s="79" t="s">
        <v>1244</v>
      </c>
      <c r="AE232" s="98" t="s">
        <v>1579</v>
      </c>
      <c r="AF232" s="79" t="str">
        <f>REPLACE(INDEX(GroupVertices[Group],MATCH(Vertices[[#This Row],[Vertex]],GroupVertices[Vertex],0)),1,1,"")</f>
        <v>1</v>
      </c>
      <c r="AG232" s="48">
        <v>1</v>
      </c>
      <c r="AH232" s="49">
        <v>1.6666666666666667</v>
      </c>
      <c r="AI232" s="48">
        <v>0</v>
      </c>
      <c r="AJ232" s="49">
        <v>0</v>
      </c>
      <c r="AK232" s="48">
        <v>0</v>
      </c>
      <c r="AL232" s="49">
        <v>0</v>
      </c>
      <c r="AM232" s="48">
        <v>59</v>
      </c>
      <c r="AN232" s="49">
        <v>98.33333333333333</v>
      </c>
      <c r="AO232" s="48">
        <v>60</v>
      </c>
      <c r="AP232" s="118" t="s">
        <v>2763</v>
      </c>
      <c r="AQ232" s="118" t="s">
        <v>2763</v>
      </c>
      <c r="AR232" s="118" t="s">
        <v>3091</v>
      </c>
      <c r="AS232" s="118" t="s">
        <v>3091</v>
      </c>
      <c r="AT232" s="2"/>
      <c r="AU232" s="3"/>
      <c r="AV232" s="3"/>
      <c r="AW232" s="3"/>
      <c r="AX232" s="3"/>
    </row>
    <row r="233" spans="1:50" ht="15">
      <c r="A233" s="65" t="s">
        <v>411</v>
      </c>
      <c r="B233" s="66"/>
      <c r="C233" s="66"/>
      <c r="D233" s="67">
        <v>50</v>
      </c>
      <c r="E233" s="69"/>
      <c r="F233" s="66"/>
      <c r="G233" s="66"/>
      <c r="H233" s="70" t="s">
        <v>411</v>
      </c>
      <c r="I233" s="71"/>
      <c r="J233" s="71" t="s">
        <v>159</v>
      </c>
      <c r="K233" s="70"/>
      <c r="L233" s="74">
        <v>1</v>
      </c>
      <c r="M233" s="75">
        <v>589.599853515625</v>
      </c>
      <c r="N233" s="75">
        <v>3113.920166015625</v>
      </c>
      <c r="O233" s="76"/>
      <c r="P233" s="77"/>
      <c r="Q233" s="77"/>
      <c r="R233" s="84"/>
      <c r="S233" s="48">
        <v>0</v>
      </c>
      <c r="T233" s="48">
        <v>1</v>
      </c>
      <c r="U233" s="49">
        <v>0</v>
      </c>
      <c r="V233" s="49">
        <v>0.001443</v>
      </c>
      <c r="W233" s="49">
        <v>0.003169</v>
      </c>
      <c r="X233" s="49">
        <v>0.528578</v>
      </c>
      <c r="Y233" s="49">
        <v>0</v>
      </c>
      <c r="Z233" s="49">
        <v>0</v>
      </c>
      <c r="AA233" s="72">
        <v>233</v>
      </c>
      <c r="AB233" s="72"/>
      <c r="AC233" s="73"/>
      <c r="AD233" s="79" t="s">
        <v>1245</v>
      </c>
      <c r="AE233" s="98" t="s">
        <v>1580</v>
      </c>
      <c r="AF233" s="79" t="str">
        <f>REPLACE(INDEX(GroupVertices[Group],MATCH(Vertices[[#This Row],[Vertex]],GroupVertices[Vertex],0)),1,1,"")</f>
        <v>1</v>
      </c>
      <c r="AG233" s="48">
        <v>0</v>
      </c>
      <c r="AH233" s="49">
        <v>0</v>
      </c>
      <c r="AI233" s="48">
        <v>1</v>
      </c>
      <c r="AJ233" s="49">
        <v>20</v>
      </c>
      <c r="AK233" s="48">
        <v>0</v>
      </c>
      <c r="AL233" s="49">
        <v>0</v>
      </c>
      <c r="AM233" s="48">
        <v>4</v>
      </c>
      <c r="AN233" s="49">
        <v>80</v>
      </c>
      <c r="AO233" s="48">
        <v>5</v>
      </c>
      <c r="AP233" s="118" t="s">
        <v>2764</v>
      </c>
      <c r="AQ233" s="118" t="s">
        <v>2764</v>
      </c>
      <c r="AR233" s="118" t="s">
        <v>3092</v>
      </c>
      <c r="AS233" s="118" t="s">
        <v>3092</v>
      </c>
      <c r="AT233" s="2"/>
      <c r="AU233" s="3"/>
      <c r="AV233" s="3"/>
      <c r="AW233" s="3"/>
      <c r="AX233" s="3"/>
    </row>
    <row r="234" spans="1:50" ht="15">
      <c r="A234" s="65" t="s">
        <v>412</v>
      </c>
      <c r="B234" s="66"/>
      <c r="C234" s="66"/>
      <c r="D234" s="67">
        <v>50</v>
      </c>
      <c r="E234" s="69"/>
      <c r="F234" s="66"/>
      <c r="G234" s="66"/>
      <c r="H234" s="70" t="s">
        <v>412</v>
      </c>
      <c r="I234" s="71"/>
      <c r="J234" s="71" t="s">
        <v>159</v>
      </c>
      <c r="K234" s="70"/>
      <c r="L234" s="74">
        <v>1</v>
      </c>
      <c r="M234" s="75">
        <v>8544.79296875</v>
      </c>
      <c r="N234" s="75">
        <v>5022.46875</v>
      </c>
      <c r="O234" s="76"/>
      <c r="P234" s="77"/>
      <c r="Q234" s="77"/>
      <c r="R234" s="84"/>
      <c r="S234" s="48">
        <v>0</v>
      </c>
      <c r="T234" s="48">
        <v>1</v>
      </c>
      <c r="U234" s="49">
        <v>0</v>
      </c>
      <c r="V234" s="49">
        <v>0.001443</v>
      </c>
      <c r="W234" s="49">
        <v>0.003169</v>
      </c>
      <c r="X234" s="49">
        <v>0.528578</v>
      </c>
      <c r="Y234" s="49">
        <v>0</v>
      </c>
      <c r="Z234" s="49">
        <v>0</v>
      </c>
      <c r="AA234" s="72">
        <v>234</v>
      </c>
      <c r="AB234" s="72"/>
      <c r="AC234" s="73"/>
      <c r="AD234" s="79" t="s">
        <v>1246</v>
      </c>
      <c r="AE234" s="98" t="s">
        <v>1581</v>
      </c>
      <c r="AF234" s="79" t="str">
        <f>REPLACE(INDEX(GroupVertices[Group],MATCH(Vertices[[#This Row],[Vertex]],GroupVertices[Vertex],0)),1,1,"")</f>
        <v>1</v>
      </c>
      <c r="AG234" s="48">
        <v>1</v>
      </c>
      <c r="AH234" s="49">
        <v>20</v>
      </c>
      <c r="AI234" s="48">
        <v>0</v>
      </c>
      <c r="AJ234" s="49">
        <v>0</v>
      </c>
      <c r="AK234" s="48">
        <v>0</v>
      </c>
      <c r="AL234" s="49">
        <v>0</v>
      </c>
      <c r="AM234" s="48">
        <v>4</v>
      </c>
      <c r="AN234" s="49">
        <v>80</v>
      </c>
      <c r="AO234" s="48">
        <v>5</v>
      </c>
      <c r="AP234" s="118" t="s">
        <v>1776</v>
      </c>
      <c r="AQ234" s="118" t="s">
        <v>1776</v>
      </c>
      <c r="AR234" s="118" t="s">
        <v>2551</v>
      </c>
      <c r="AS234" s="118" t="s">
        <v>2551</v>
      </c>
      <c r="AT234" s="2"/>
      <c r="AU234" s="3"/>
      <c r="AV234" s="3"/>
      <c r="AW234" s="3"/>
      <c r="AX234" s="3"/>
    </row>
    <row r="235" spans="1:50" ht="15">
      <c r="A235" s="65" t="s">
        <v>413</v>
      </c>
      <c r="B235" s="66"/>
      <c r="C235" s="66"/>
      <c r="D235" s="67">
        <v>50</v>
      </c>
      <c r="E235" s="69"/>
      <c r="F235" s="66"/>
      <c r="G235" s="66"/>
      <c r="H235" s="70" t="s">
        <v>413</v>
      </c>
      <c r="I235" s="71"/>
      <c r="J235" s="71" t="s">
        <v>159</v>
      </c>
      <c r="K235" s="70"/>
      <c r="L235" s="74">
        <v>1</v>
      </c>
      <c r="M235" s="75">
        <v>3319.26318359375</v>
      </c>
      <c r="N235" s="75">
        <v>9521.28515625</v>
      </c>
      <c r="O235" s="76"/>
      <c r="P235" s="77"/>
      <c r="Q235" s="77"/>
      <c r="R235" s="84"/>
      <c r="S235" s="48">
        <v>0</v>
      </c>
      <c r="T235" s="48">
        <v>1</v>
      </c>
      <c r="U235" s="49">
        <v>0</v>
      </c>
      <c r="V235" s="49">
        <v>0.001443</v>
      </c>
      <c r="W235" s="49">
        <v>0.003169</v>
      </c>
      <c r="X235" s="49">
        <v>0.528578</v>
      </c>
      <c r="Y235" s="49">
        <v>0</v>
      </c>
      <c r="Z235" s="49">
        <v>0</v>
      </c>
      <c r="AA235" s="72">
        <v>235</v>
      </c>
      <c r="AB235" s="72"/>
      <c r="AC235" s="73"/>
      <c r="AD235" s="79" t="s">
        <v>1247</v>
      </c>
      <c r="AE235" s="98" t="s">
        <v>1582</v>
      </c>
      <c r="AF235" s="79" t="str">
        <f>REPLACE(INDEX(GroupVertices[Group],MATCH(Vertices[[#This Row],[Vertex]],GroupVertices[Vertex],0)),1,1,"")</f>
        <v>1</v>
      </c>
      <c r="AG235" s="48">
        <v>1</v>
      </c>
      <c r="AH235" s="49">
        <v>50</v>
      </c>
      <c r="AI235" s="48">
        <v>0</v>
      </c>
      <c r="AJ235" s="49">
        <v>0</v>
      </c>
      <c r="AK235" s="48">
        <v>0</v>
      </c>
      <c r="AL235" s="49">
        <v>0</v>
      </c>
      <c r="AM235" s="48">
        <v>1</v>
      </c>
      <c r="AN235" s="49">
        <v>50</v>
      </c>
      <c r="AO235" s="48">
        <v>2</v>
      </c>
      <c r="AP235" s="118" t="s">
        <v>2551</v>
      </c>
      <c r="AQ235" s="118" t="s">
        <v>2551</v>
      </c>
      <c r="AR235" s="118" t="s">
        <v>2551</v>
      </c>
      <c r="AS235" s="118" t="s">
        <v>2551</v>
      </c>
      <c r="AT235" s="2"/>
      <c r="AU235" s="3"/>
      <c r="AV235" s="3"/>
      <c r="AW235" s="3"/>
      <c r="AX235" s="3"/>
    </row>
    <row r="236" spans="1:50" ht="15">
      <c r="A236" s="65" t="s">
        <v>414</v>
      </c>
      <c r="B236" s="66"/>
      <c r="C236" s="66"/>
      <c r="D236" s="67">
        <v>50</v>
      </c>
      <c r="E236" s="69"/>
      <c r="F236" s="66"/>
      <c r="G236" s="66"/>
      <c r="H236" s="70" t="s">
        <v>414</v>
      </c>
      <c r="I236" s="71"/>
      <c r="J236" s="71" t="s">
        <v>159</v>
      </c>
      <c r="K236" s="70"/>
      <c r="L236" s="74">
        <v>1</v>
      </c>
      <c r="M236" s="75">
        <v>1264.4210205078125</v>
      </c>
      <c r="N236" s="75">
        <v>5164.080078125</v>
      </c>
      <c r="O236" s="76"/>
      <c r="P236" s="77"/>
      <c r="Q236" s="77"/>
      <c r="R236" s="84"/>
      <c r="S236" s="48">
        <v>0</v>
      </c>
      <c r="T236" s="48">
        <v>1</v>
      </c>
      <c r="U236" s="49">
        <v>0</v>
      </c>
      <c r="V236" s="49">
        <v>0.001443</v>
      </c>
      <c r="W236" s="49">
        <v>0.003169</v>
      </c>
      <c r="X236" s="49">
        <v>0.528578</v>
      </c>
      <c r="Y236" s="49">
        <v>0</v>
      </c>
      <c r="Z236" s="49">
        <v>0</v>
      </c>
      <c r="AA236" s="72">
        <v>236</v>
      </c>
      <c r="AB236" s="72"/>
      <c r="AC236" s="73"/>
      <c r="AD236" s="79" t="s">
        <v>1248</v>
      </c>
      <c r="AE236" s="98" t="s">
        <v>1583</v>
      </c>
      <c r="AF236" s="79" t="str">
        <f>REPLACE(INDEX(GroupVertices[Group],MATCH(Vertices[[#This Row],[Vertex]],GroupVertices[Vertex],0)),1,1,"")</f>
        <v>1</v>
      </c>
      <c r="AG236" s="48">
        <v>0</v>
      </c>
      <c r="AH236" s="49">
        <v>0</v>
      </c>
      <c r="AI236" s="48">
        <v>2</v>
      </c>
      <c r="AJ236" s="49">
        <v>7.142857142857143</v>
      </c>
      <c r="AK236" s="48">
        <v>0</v>
      </c>
      <c r="AL236" s="49">
        <v>0</v>
      </c>
      <c r="AM236" s="48">
        <v>26</v>
      </c>
      <c r="AN236" s="49">
        <v>92.85714285714286</v>
      </c>
      <c r="AO236" s="48">
        <v>28</v>
      </c>
      <c r="AP236" s="118" t="s">
        <v>2765</v>
      </c>
      <c r="AQ236" s="118" t="s">
        <v>2765</v>
      </c>
      <c r="AR236" s="118" t="s">
        <v>3093</v>
      </c>
      <c r="AS236" s="118" t="s">
        <v>3093</v>
      </c>
      <c r="AT236" s="2"/>
      <c r="AU236" s="3"/>
      <c r="AV236" s="3"/>
      <c r="AW236" s="3"/>
      <c r="AX236" s="3"/>
    </row>
    <row r="237" spans="1:50" ht="15">
      <c r="A237" s="65" t="s">
        <v>415</v>
      </c>
      <c r="B237" s="66"/>
      <c r="C237" s="66"/>
      <c r="D237" s="67">
        <v>50</v>
      </c>
      <c r="E237" s="69"/>
      <c r="F237" s="66"/>
      <c r="G237" s="66"/>
      <c r="H237" s="70" t="s">
        <v>415</v>
      </c>
      <c r="I237" s="71"/>
      <c r="J237" s="71" t="s">
        <v>159</v>
      </c>
      <c r="K237" s="70"/>
      <c r="L237" s="74">
        <v>1</v>
      </c>
      <c r="M237" s="75">
        <v>5214.62109375</v>
      </c>
      <c r="N237" s="75">
        <v>7844.59619140625</v>
      </c>
      <c r="O237" s="76"/>
      <c r="P237" s="77"/>
      <c r="Q237" s="77"/>
      <c r="R237" s="84"/>
      <c r="S237" s="48">
        <v>0</v>
      </c>
      <c r="T237" s="48">
        <v>1</v>
      </c>
      <c r="U237" s="49">
        <v>0</v>
      </c>
      <c r="V237" s="49">
        <v>0.001443</v>
      </c>
      <c r="W237" s="49">
        <v>0.003169</v>
      </c>
      <c r="X237" s="49">
        <v>0.528578</v>
      </c>
      <c r="Y237" s="49">
        <v>0</v>
      </c>
      <c r="Z237" s="49">
        <v>0</v>
      </c>
      <c r="AA237" s="72">
        <v>237</v>
      </c>
      <c r="AB237" s="72"/>
      <c r="AC237" s="73"/>
      <c r="AD237" s="79" t="s">
        <v>1249</v>
      </c>
      <c r="AE237" s="98" t="s">
        <v>1584</v>
      </c>
      <c r="AF237" s="79" t="str">
        <f>REPLACE(INDEX(GroupVertices[Group],MATCH(Vertices[[#This Row],[Vertex]],GroupVertices[Vertex],0)),1,1,"")</f>
        <v>1</v>
      </c>
      <c r="AG237" s="48">
        <v>0</v>
      </c>
      <c r="AH237" s="49">
        <v>0</v>
      </c>
      <c r="AI237" s="48">
        <v>0</v>
      </c>
      <c r="AJ237" s="49">
        <v>0</v>
      </c>
      <c r="AK237" s="48">
        <v>0</v>
      </c>
      <c r="AL237" s="49">
        <v>0</v>
      </c>
      <c r="AM237" s="48">
        <v>6</v>
      </c>
      <c r="AN237" s="49">
        <v>100</v>
      </c>
      <c r="AO237" s="48">
        <v>6</v>
      </c>
      <c r="AP237" s="118" t="s">
        <v>2766</v>
      </c>
      <c r="AQ237" s="118" t="s">
        <v>2766</v>
      </c>
      <c r="AR237" s="118" t="s">
        <v>3094</v>
      </c>
      <c r="AS237" s="118" t="s">
        <v>3094</v>
      </c>
      <c r="AT237" s="2"/>
      <c r="AU237" s="3"/>
      <c r="AV237" s="3"/>
      <c r="AW237" s="3"/>
      <c r="AX237" s="3"/>
    </row>
    <row r="238" spans="1:50" ht="15">
      <c r="A238" s="65" t="s">
        <v>416</v>
      </c>
      <c r="B238" s="66"/>
      <c r="C238" s="66"/>
      <c r="D238" s="67">
        <v>50</v>
      </c>
      <c r="E238" s="69"/>
      <c r="F238" s="66"/>
      <c r="G238" s="66"/>
      <c r="H238" s="70" t="s">
        <v>416</v>
      </c>
      <c r="I238" s="71"/>
      <c r="J238" s="71" t="s">
        <v>159</v>
      </c>
      <c r="K238" s="70"/>
      <c r="L238" s="74">
        <v>1</v>
      </c>
      <c r="M238" s="75">
        <v>4430.23046875</v>
      </c>
      <c r="N238" s="75">
        <v>7006.505859375</v>
      </c>
      <c r="O238" s="76"/>
      <c r="P238" s="77"/>
      <c r="Q238" s="77"/>
      <c r="R238" s="84"/>
      <c r="S238" s="48">
        <v>0</v>
      </c>
      <c r="T238" s="48">
        <v>1</v>
      </c>
      <c r="U238" s="49">
        <v>0</v>
      </c>
      <c r="V238" s="49">
        <v>0.001443</v>
      </c>
      <c r="W238" s="49">
        <v>0.003169</v>
      </c>
      <c r="X238" s="49">
        <v>0.528578</v>
      </c>
      <c r="Y238" s="49">
        <v>0</v>
      </c>
      <c r="Z238" s="49">
        <v>0</v>
      </c>
      <c r="AA238" s="72">
        <v>238</v>
      </c>
      <c r="AB238" s="72"/>
      <c r="AC238" s="73"/>
      <c r="AD238" s="79" t="s">
        <v>1250</v>
      </c>
      <c r="AE238" s="98" t="s">
        <v>1585</v>
      </c>
      <c r="AF238" s="79" t="str">
        <f>REPLACE(INDEX(GroupVertices[Group],MATCH(Vertices[[#This Row],[Vertex]],GroupVertices[Vertex],0)),1,1,"")</f>
        <v>1</v>
      </c>
      <c r="AG238" s="48">
        <v>0</v>
      </c>
      <c r="AH238" s="49">
        <v>0</v>
      </c>
      <c r="AI238" s="48">
        <v>1</v>
      </c>
      <c r="AJ238" s="49">
        <v>16.666666666666668</v>
      </c>
      <c r="AK238" s="48">
        <v>0</v>
      </c>
      <c r="AL238" s="49">
        <v>0</v>
      </c>
      <c r="AM238" s="48">
        <v>5</v>
      </c>
      <c r="AN238" s="49">
        <v>83.33333333333333</v>
      </c>
      <c r="AO238" s="48">
        <v>6</v>
      </c>
      <c r="AP238" s="118" t="s">
        <v>2767</v>
      </c>
      <c r="AQ238" s="118" t="s">
        <v>2767</v>
      </c>
      <c r="AR238" s="118" t="s">
        <v>3095</v>
      </c>
      <c r="AS238" s="118" t="s">
        <v>3095</v>
      </c>
      <c r="AT238" s="2"/>
      <c r="AU238" s="3"/>
      <c r="AV238" s="3"/>
      <c r="AW238" s="3"/>
      <c r="AX238" s="3"/>
    </row>
    <row r="239" spans="1:50" ht="15">
      <c r="A239" s="65" t="s">
        <v>417</v>
      </c>
      <c r="B239" s="66"/>
      <c r="C239" s="66"/>
      <c r="D239" s="67">
        <v>50</v>
      </c>
      <c r="E239" s="69"/>
      <c r="F239" s="66"/>
      <c r="G239" s="66"/>
      <c r="H239" s="70" t="s">
        <v>417</v>
      </c>
      <c r="I239" s="71"/>
      <c r="J239" s="71" t="s">
        <v>159</v>
      </c>
      <c r="K239" s="70"/>
      <c r="L239" s="74">
        <v>1</v>
      </c>
      <c r="M239" s="75">
        <v>7612.42724609375</v>
      </c>
      <c r="N239" s="75">
        <v>8067.80419921875</v>
      </c>
      <c r="O239" s="76"/>
      <c r="P239" s="77"/>
      <c r="Q239" s="77"/>
      <c r="R239" s="84"/>
      <c r="S239" s="48">
        <v>0</v>
      </c>
      <c r="T239" s="48">
        <v>1</v>
      </c>
      <c r="U239" s="49">
        <v>0</v>
      </c>
      <c r="V239" s="49">
        <v>0.001443</v>
      </c>
      <c r="W239" s="49">
        <v>0.003169</v>
      </c>
      <c r="X239" s="49">
        <v>0.528578</v>
      </c>
      <c r="Y239" s="49">
        <v>0</v>
      </c>
      <c r="Z239" s="49">
        <v>0</v>
      </c>
      <c r="AA239" s="72">
        <v>239</v>
      </c>
      <c r="AB239" s="72"/>
      <c r="AC239" s="73"/>
      <c r="AD239" s="79" t="s">
        <v>1251</v>
      </c>
      <c r="AE239" s="98" t="s">
        <v>1586</v>
      </c>
      <c r="AF239" s="79" t="str">
        <f>REPLACE(INDEX(GroupVertices[Group],MATCH(Vertices[[#This Row],[Vertex]],GroupVertices[Vertex],0)),1,1,"")</f>
        <v>1</v>
      </c>
      <c r="AG239" s="48">
        <v>3</v>
      </c>
      <c r="AH239" s="49">
        <v>9.375</v>
      </c>
      <c r="AI239" s="48">
        <v>0</v>
      </c>
      <c r="AJ239" s="49">
        <v>0</v>
      </c>
      <c r="AK239" s="48">
        <v>0</v>
      </c>
      <c r="AL239" s="49">
        <v>0</v>
      </c>
      <c r="AM239" s="48">
        <v>29</v>
      </c>
      <c r="AN239" s="49">
        <v>90.625</v>
      </c>
      <c r="AO239" s="48">
        <v>32</v>
      </c>
      <c r="AP239" s="118" t="s">
        <v>2768</v>
      </c>
      <c r="AQ239" s="118" t="s">
        <v>2768</v>
      </c>
      <c r="AR239" s="118" t="s">
        <v>3096</v>
      </c>
      <c r="AS239" s="118" t="s">
        <v>3096</v>
      </c>
      <c r="AT239" s="2"/>
      <c r="AU239" s="3"/>
      <c r="AV239" s="3"/>
      <c r="AW239" s="3"/>
      <c r="AX239" s="3"/>
    </row>
    <row r="240" spans="1:50" ht="15">
      <c r="A240" s="65" t="s">
        <v>418</v>
      </c>
      <c r="B240" s="66"/>
      <c r="C240" s="66"/>
      <c r="D240" s="67">
        <v>50</v>
      </c>
      <c r="E240" s="69"/>
      <c r="F240" s="66"/>
      <c r="G240" s="66"/>
      <c r="H240" s="70" t="s">
        <v>418</v>
      </c>
      <c r="I240" s="71"/>
      <c r="J240" s="71" t="s">
        <v>159</v>
      </c>
      <c r="K240" s="70"/>
      <c r="L240" s="74">
        <v>1</v>
      </c>
      <c r="M240" s="75">
        <v>6272.1806640625</v>
      </c>
      <c r="N240" s="75">
        <v>5133.044921875</v>
      </c>
      <c r="O240" s="76"/>
      <c r="P240" s="77"/>
      <c r="Q240" s="77"/>
      <c r="R240" s="84"/>
      <c r="S240" s="48">
        <v>0</v>
      </c>
      <c r="T240" s="48">
        <v>1</v>
      </c>
      <c r="U240" s="49">
        <v>0</v>
      </c>
      <c r="V240" s="49">
        <v>0.001443</v>
      </c>
      <c r="W240" s="49">
        <v>0.003169</v>
      </c>
      <c r="X240" s="49">
        <v>0.528578</v>
      </c>
      <c r="Y240" s="49">
        <v>0</v>
      </c>
      <c r="Z240" s="49">
        <v>0</v>
      </c>
      <c r="AA240" s="72">
        <v>240</v>
      </c>
      <c r="AB240" s="72"/>
      <c r="AC240" s="73"/>
      <c r="AD240" s="79" t="s">
        <v>1252</v>
      </c>
      <c r="AE240" s="98" t="s">
        <v>1587</v>
      </c>
      <c r="AF240" s="79" t="str">
        <f>REPLACE(INDEX(GroupVertices[Group],MATCH(Vertices[[#This Row],[Vertex]],GroupVertices[Vertex],0)),1,1,"")</f>
        <v>1</v>
      </c>
      <c r="AG240" s="48">
        <v>0</v>
      </c>
      <c r="AH240" s="49">
        <v>0</v>
      </c>
      <c r="AI240" s="48">
        <v>1</v>
      </c>
      <c r="AJ240" s="49">
        <v>4.3478260869565215</v>
      </c>
      <c r="AK240" s="48">
        <v>0</v>
      </c>
      <c r="AL240" s="49">
        <v>0</v>
      </c>
      <c r="AM240" s="48">
        <v>22</v>
      </c>
      <c r="AN240" s="49">
        <v>95.65217391304348</v>
      </c>
      <c r="AO240" s="48">
        <v>23</v>
      </c>
      <c r="AP240" s="118" t="s">
        <v>2769</v>
      </c>
      <c r="AQ240" s="118" t="s">
        <v>2769</v>
      </c>
      <c r="AR240" s="118" t="s">
        <v>3097</v>
      </c>
      <c r="AS240" s="118" t="s">
        <v>3097</v>
      </c>
      <c r="AT240" s="2"/>
      <c r="AU240" s="3"/>
      <c r="AV240" s="3"/>
      <c r="AW240" s="3"/>
      <c r="AX240" s="3"/>
    </row>
    <row r="241" spans="1:50" ht="15">
      <c r="A241" s="65" t="s">
        <v>419</v>
      </c>
      <c r="B241" s="66"/>
      <c r="C241" s="66"/>
      <c r="D241" s="67">
        <v>50</v>
      </c>
      <c r="E241" s="69"/>
      <c r="F241" s="66"/>
      <c r="G241" s="66"/>
      <c r="H241" s="70" t="s">
        <v>419</v>
      </c>
      <c r="I241" s="71"/>
      <c r="J241" s="71" t="s">
        <v>159</v>
      </c>
      <c r="K241" s="70"/>
      <c r="L241" s="74">
        <v>1</v>
      </c>
      <c r="M241" s="75">
        <v>2470.554931640625</v>
      </c>
      <c r="N241" s="75">
        <v>5870.86083984375</v>
      </c>
      <c r="O241" s="76"/>
      <c r="P241" s="77"/>
      <c r="Q241" s="77"/>
      <c r="R241" s="84"/>
      <c r="S241" s="48">
        <v>0</v>
      </c>
      <c r="T241" s="48">
        <v>1</v>
      </c>
      <c r="U241" s="49">
        <v>0</v>
      </c>
      <c r="V241" s="49">
        <v>0.001443</v>
      </c>
      <c r="W241" s="49">
        <v>0.003169</v>
      </c>
      <c r="X241" s="49">
        <v>0.528578</v>
      </c>
      <c r="Y241" s="49">
        <v>0</v>
      </c>
      <c r="Z241" s="49">
        <v>0</v>
      </c>
      <c r="AA241" s="72">
        <v>241</v>
      </c>
      <c r="AB241" s="72"/>
      <c r="AC241" s="73"/>
      <c r="AD241" s="79" t="s">
        <v>1253</v>
      </c>
      <c r="AE241" s="98" t="s">
        <v>1588</v>
      </c>
      <c r="AF241" s="79" t="str">
        <f>REPLACE(INDEX(GroupVertices[Group],MATCH(Vertices[[#This Row],[Vertex]],GroupVertices[Vertex],0)),1,1,"")</f>
        <v>1</v>
      </c>
      <c r="AG241" s="48">
        <v>0</v>
      </c>
      <c r="AH241" s="49">
        <v>0</v>
      </c>
      <c r="AI241" s="48">
        <v>0</v>
      </c>
      <c r="AJ241" s="49">
        <v>0</v>
      </c>
      <c r="AK241" s="48">
        <v>0</v>
      </c>
      <c r="AL241" s="49">
        <v>0</v>
      </c>
      <c r="AM241" s="48">
        <v>8</v>
      </c>
      <c r="AN241" s="49">
        <v>100</v>
      </c>
      <c r="AO241" s="48">
        <v>8</v>
      </c>
      <c r="AP241" s="118" t="s">
        <v>2770</v>
      </c>
      <c r="AQ241" s="118" t="s">
        <v>2770</v>
      </c>
      <c r="AR241" s="118" t="s">
        <v>3098</v>
      </c>
      <c r="AS241" s="118" t="s">
        <v>3098</v>
      </c>
      <c r="AT241" s="2"/>
      <c r="AU241" s="3"/>
      <c r="AV241" s="3"/>
      <c r="AW241" s="3"/>
      <c r="AX241" s="3"/>
    </row>
    <row r="242" spans="1:50" ht="15">
      <c r="A242" s="65" t="s">
        <v>420</v>
      </c>
      <c r="B242" s="66"/>
      <c r="C242" s="66"/>
      <c r="D242" s="67">
        <v>50</v>
      </c>
      <c r="E242" s="69"/>
      <c r="F242" s="66"/>
      <c r="G242" s="66"/>
      <c r="H242" s="70" t="s">
        <v>420</v>
      </c>
      <c r="I242" s="71"/>
      <c r="J242" s="71" t="s">
        <v>159</v>
      </c>
      <c r="K242" s="70"/>
      <c r="L242" s="74">
        <v>1</v>
      </c>
      <c r="M242" s="75">
        <v>4383.0224609375</v>
      </c>
      <c r="N242" s="75">
        <v>2645.017822265625</v>
      </c>
      <c r="O242" s="76"/>
      <c r="P242" s="77"/>
      <c r="Q242" s="77"/>
      <c r="R242" s="84"/>
      <c r="S242" s="48">
        <v>0</v>
      </c>
      <c r="T242" s="48">
        <v>1</v>
      </c>
      <c r="U242" s="49">
        <v>0</v>
      </c>
      <c r="V242" s="49">
        <v>0.001443</v>
      </c>
      <c r="W242" s="49">
        <v>0.003169</v>
      </c>
      <c r="X242" s="49">
        <v>0.528578</v>
      </c>
      <c r="Y242" s="49">
        <v>0</v>
      </c>
      <c r="Z242" s="49">
        <v>0</v>
      </c>
      <c r="AA242" s="72">
        <v>242</v>
      </c>
      <c r="AB242" s="72"/>
      <c r="AC242" s="73"/>
      <c r="AD242" s="79" t="s">
        <v>1254</v>
      </c>
      <c r="AE242" s="98" t="s">
        <v>1589</v>
      </c>
      <c r="AF242" s="79" t="str">
        <f>REPLACE(INDEX(GroupVertices[Group],MATCH(Vertices[[#This Row],[Vertex]],GroupVertices[Vertex],0)),1,1,"")</f>
        <v>1</v>
      </c>
      <c r="AG242" s="48">
        <v>2</v>
      </c>
      <c r="AH242" s="49">
        <v>3.6363636363636362</v>
      </c>
      <c r="AI242" s="48">
        <v>0</v>
      </c>
      <c r="AJ242" s="49">
        <v>0</v>
      </c>
      <c r="AK242" s="48">
        <v>0</v>
      </c>
      <c r="AL242" s="49">
        <v>0</v>
      </c>
      <c r="AM242" s="48">
        <v>53</v>
      </c>
      <c r="AN242" s="49">
        <v>96.36363636363636</v>
      </c>
      <c r="AO242" s="48">
        <v>55</v>
      </c>
      <c r="AP242" s="118" t="s">
        <v>2771</v>
      </c>
      <c r="AQ242" s="118" t="s">
        <v>2771</v>
      </c>
      <c r="AR242" s="118" t="s">
        <v>3099</v>
      </c>
      <c r="AS242" s="118" t="s">
        <v>3099</v>
      </c>
      <c r="AT242" s="2"/>
      <c r="AU242" s="3"/>
      <c r="AV242" s="3"/>
      <c r="AW242" s="3"/>
      <c r="AX242" s="3"/>
    </row>
    <row r="243" spans="1:50" ht="15">
      <c r="A243" s="65" t="s">
        <v>421</v>
      </c>
      <c r="B243" s="66"/>
      <c r="C243" s="66"/>
      <c r="D243" s="67">
        <v>50</v>
      </c>
      <c r="E243" s="69"/>
      <c r="F243" s="66"/>
      <c r="G243" s="66"/>
      <c r="H243" s="70" t="s">
        <v>421</v>
      </c>
      <c r="I243" s="71"/>
      <c r="J243" s="71" t="s">
        <v>159</v>
      </c>
      <c r="K243" s="70"/>
      <c r="L243" s="74">
        <v>1</v>
      </c>
      <c r="M243" s="75">
        <v>7657.80322265625</v>
      </c>
      <c r="N243" s="75">
        <v>2146.48779296875</v>
      </c>
      <c r="O243" s="76"/>
      <c r="P243" s="77"/>
      <c r="Q243" s="77"/>
      <c r="R243" s="84"/>
      <c r="S243" s="48">
        <v>0</v>
      </c>
      <c r="T243" s="48">
        <v>1</v>
      </c>
      <c r="U243" s="49">
        <v>0</v>
      </c>
      <c r="V243" s="49">
        <v>0.001443</v>
      </c>
      <c r="W243" s="49">
        <v>0.003169</v>
      </c>
      <c r="X243" s="49">
        <v>0.528578</v>
      </c>
      <c r="Y243" s="49">
        <v>0</v>
      </c>
      <c r="Z243" s="49">
        <v>0</v>
      </c>
      <c r="AA243" s="72">
        <v>243</v>
      </c>
      <c r="AB243" s="72"/>
      <c r="AC243" s="73"/>
      <c r="AD243" s="79" t="s">
        <v>1255</v>
      </c>
      <c r="AE243" s="98" t="s">
        <v>1590</v>
      </c>
      <c r="AF243" s="79" t="str">
        <f>REPLACE(INDEX(GroupVertices[Group],MATCH(Vertices[[#This Row],[Vertex]],GroupVertices[Vertex],0)),1,1,"")</f>
        <v>1</v>
      </c>
      <c r="AG243" s="48">
        <v>0</v>
      </c>
      <c r="AH243" s="49">
        <v>0</v>
      </c>
      <c r="AI243" s="48">
        <v>0</v>
      </c>
      <c r="AJ243" s="49">
        <v>0</v>
      </c>
      <c r="AK243" s="48">
        <v>0</v>
      </c>
      <c r="AL243" s="49">
        <v>0</v>
      </c>
      <c r="AM243" s="48">
        <v>61</v>
      </c>
      <c r="AN243" s="49">
        <v>100</v>
      </c>
      <c r="AO243" s="48">
        <v>61</v>
      </c>
      <c r="AP243" s="118" t="s">
        <v>2772</v>
      </c>
      <c r="AQ243" s="118" t="s">
        <v>2772</v>
      </c>
      <c r="AR243" s="118" t="s">
        <v>3100</v>
      </c>
      <c r="AS243" s="118" t="s">
        <v>3100</v>
      </c>
      <c r="AT243" s="2"/>
      <c r="AU243" s="3"/>
      <c r="AV243" s="3"/>
      <c r="AW243" s="3"/>
      <c r="AX243" s="3"/>
    </row>
    <row r="244" spans="1:50" ht="15">
      <c r="A244" s="65" t="s">
        <v>422</v>
      </c>
      <c r="B244" s="66"/>
      <c r="C244" s="66"/>
      <c r="D244" s="67">
        <v>50</v>
      </c>
      <c r="E244" s="69"/>
      <c r="F244" s="66"/>
      <c r="G244" s="66"/>
      <c r="H244" s="70" t="s">
        <v>422</v>
      </c>
      <c r="I244" s="71"/>
      <c r="J244" s="71" t="s">
        <v>159</v>
      </c>
      <c r="K244" s="70"/>
      <c r="L244" s="74">
        <v>1</v>
      </c>
      <c r="M244" s="75">
        <v>3701.952392578125</v>
      </c>
      <c r="N244" s="75">
        <v>9665.263671875</v>
      </c>
      <c r="O244" s="76"/>
      <c r="P244" s="77"/>
      <c r="Q244" s="77"/>
      <c r="R244" s="84"/>
      <c r="S244" s="48">
        <v>0</v>
      </c>
      <c r="T244" s="48">
        <v>1</v>
      </c>
      <c r="U244" s="49">
        <v>0</v>
      </c>
      <c r="V244" s="49">
        <v>0.001443</v>
      </c>
      <c r="W244" s="49">
        <v>0.003169</v>
      </c>
      <c r="X244" s="49">
        <v>0.528578</v>
      </c>
      <c r="Y244" s="49">
        <v>0</v>
      </c>
      <c r="Z244" s="49">
        <v>0</v>
      </c>
      <c r="AA244" s="72">
        <v>244</v>
      </c>
      <c r="AB244" s="72"/>
      <c r="AC244" s="73"/>
      <c r="AD244" s="79" t="s">
        <v>1256</v>
      </c>
      <c r="AE244" s="98" t="s">
        <v>1591</v>
      </c>
      <c r="AF244" s="79" t="str">
        <f>REPLACE(INDEX(GroupVertices[Group],MATCH(Vertices[[#This Row],[Vertex]],GroupVertices[Vertex],0)),1,1,"")</f>
        <v>1</v>
      </c>
      <c r="AG244" s="48">
        <v>2</v>
      </c>
      <c r="AH244" s="49">
        <v>2</v>
      </c>
      <c r="AI244" s="48">
        <v>4</v>
      </c>
      <c r="AJ244" s="49">
        <v>4</v>
      </c>
      <c r="AK244" s="48">
        <v>0</v>
      </c>
      <c r="AL244" s="49">
        <v>0</v>
      </c>
      <c r="AM244" s="48">
        <v>94</v>
      </c>
      <c r="AN244" s="49">
        <v>94</v>
      </c>
      <c r="AO244" s="48">
        <v>100</v>
      </c>
      <c r="AP244" s="118" t="s">
        <v>2773</v>
      </c>
      <c r="AQ244" s="118" t="s">
        <v>2773</v>
      </c>
      <c r="AR244" s="118" t="s">
        <v>3101</v>
      </c>
      <c r="AS244" s="118" t="s">
        <v>3101</v>
      </c>
      <c r="AT244" s="2"/>
      <c r="AU244" s="3"/>
      <c r="AV244" s="3"/>
      <c r="AW244" s="3"/>
      <c r="AX244" s="3"/>
    </row>
    <row r="245" spans="1:50" ht="15">
      <c r="A245" s="65" t="s">
        <v>423</v>
      </c>
      <c r="B245" s="66"/>
      <c r="C245" s="66"/>
      <c r="D245" s="67">
        <v>50</v>
      </c>
      <c r="E245" s="69"/>
      <c r="F245" s="66"/>
      <c r="G245" s="66"/>
      <c r="H245" s="70" t="s">
        <v>423</v>
      </c>
      <c r="I245" s="71"/>
      <c r="J245" s="71" t="s">
        <v>159</v>
      </c>
      <c r="K245" s="70"/>
      <c r="L245" s="74">
        <v>1</v>
      </c>
      <c r="M245" s="75">
        <v>2006.228759765625</v>
      </c>
      <c r="N245" s="75">
        <v>7702.666015625</v>
      </c>
      <c r="O245" s="76"/>
      <c r="P245" s="77"/>
      <c r="Q245" s="77"/>
      <c r="R245" s="84"/>
      <c r="S245" s="48">
        <v>0</v>
      </c>
      <c r="T245" s="48">
        <v>1</v>
      </c>
      <c r="U245" s="49">
        <v>0</v>
      </c>
      <c r="V245" s="49">
        <v>0.001443</v>
      </c>
      <c r="W245" s="49">
        <v>0.003169</v>
      </c>
      <c r="X245" s="49">
        <v>0.528578</v>
      </c>
      <c r="Y245" s="49">
        <v>0</v>
      </c>
      <c r="Z245" s="49">
        <v>0</v>
      </c>
      <c r="AA245" s="72">
        <v>245</v>
      </c>
      <c r="AB245" s="72"/>
      <c r="AC245" s="73"/>
      <c r="AD245" s="79" t="s">
        <v>1257</v>
      </c>
      <c r="AE245" s="98" t="s">
        <v>1592</v>
      </c>
      <c r="AF245" s="79" t="str">
        <f>REPLACE(INDEX(GroupVertices[Group],MATCH(Vertices[[#This Row],[Vertex]],GroupVertices[Vertex],0)),1,1,"")</f>
        <v>1</v>
      </c>
      <c r="AG245" s="48">
        <v>0</v>
      </c>
      <c r="AH245" s="49">
        <v>0</v>
      </c>
      <c r="AI245" s="48">
        <v>0</v>
      </c>
      <c r="AJ245" s="49">
        <v>0</v>
      </c>
      <c r="AK245" s="48">
        <v>0</v>
      </c>
      <c r="AL245" s="49">
        <v>0</v>
      </c>
      <c r="AM245" s="48">
        <v>36</v>
      </c>
      <c r="AN245" s="49">
        <v>100</v>
      </c>
      <c r="AO245" s="48">
        <v>36</v>
      </c>
      <c r="AP245" s="118" t="s">
        <v>2774</v>
      </c>
      <c r="AQ245" s="118" t="s">
        <v>2774</v>
      </c>
      <c r="AR245" s="118" t="s">
        <v>3102</v>
      </c>
      <c r="AS245" s="118" t="s">
        <v>3102</v>
      </c>
      <c r="AT245" s="2"/>
      <c r="AU245" s="3"/>
      <c r="AV245" s="3"/>
      <c r="AW245" s="3"/>
      <c r="AX245" s="3"/>
    </row>
    <row r="246" spans="1:50" ht="15">
      <c r="A246" s="65" t="s">
        <v>424</v>
      </c>
      <c r="B246" s="66"/>
      <c r="C246" s="66"/>
      <c r="D246" s="67">
        <v>50</v>
      </c>
      <c r="E246" s="69"/>
      <c r="F246" s="66"/>
      <c r="G246" s="66"/>
      <c r="H246" s="70" t="s">
        <v>424</v>
      </c>
      <c r="I246" s="71"/>
      <c r="J246" s="71" t="s">
        <v>159</v>
      </c>
      <c r="K246" s="70"/>
      <c r="L246" s="74">
        <v>1</v>
      </c>
      <c r="M246" s="75">
        <v>1160.1700439453125</v>
      </c>
      <c r="N246" s="75">
        <v>7862.732421875</v>
      </c>
      <c r="O246" s="76"/>
      <c r="P246" s="77"/>
      <c r="Q246" s="77"/>
      <c r="R246" s="84"/>
      <c r="S246" s="48">
        <v>0</v>
      </c>
      <c r="T246" s="48">
        <v>1</v>
      </c>
      <c r="U246" s="49">
        <v>0</v>
      </c>
      <c r="V246" s="49">
        <v>0.001443</v>
      </c>
      <c r="W246" s="49">
        <v>0.003169</v>
      </c>
      <c r="X246" s="49">
        <v>0.528578</v>
      </c>
      <c r="Y246" s="49">
        <v>0</v>
      </c>
      <c r="Z246" s="49">
        <v>0</v>
      </c>
      <c r="AA246" s="72">
        <v>246</v>
      </c>
      <c r="AB246" s="72"/>
      <c r="AC246" s="73"/>
      <c r="AD246" s="79" t="s">
        <v>1258</v>
      </c>
      <c r="AE246" s="98" t="s">
        <v>1593</v>
      </c>
      <c r="AF246" s="79" t="str">
        <f>REPLACE(INDEX(GroupVertices[Group],MATCH(Vertices[[#This Row],[Vertex]],GroupVertices[Vertex],0)),1,1,"")</f>
        <v>1</v>
      </c>
      <c r="AG246" s="48">
        <v>1</v>
      </c>
      <c r="AH246" s="49">
        <v>11.11111111111111</v>
      </c>
      <c r="AI246" s="48">
        <v>0</v>
      </c>
      <c r="AJ246" s="49">
        <v>0</v>
      </c>
      <c r="AK246" s="48">
        <v>0</v>
      </c>
      <c r="AL246" s="49">
        <v>0</v>
      </c>
      <c r="AM246" s="48">
        <v>8</v>
      </c>
      <c r="AN246" s="49">
        <v>88.88888888888889</v>
      </c>
      <c r="AO246" s="48">
        <v>9</v>
      </c>
      <c r="AP246" s="118" t="s">
        <v>2775</v>
      </c>
      <c r="AQ246" s="118" t="s">
        <v>2775</v>
      </c>
      <c r="AR246" s="118" t="s">
        <v>3103</v>
      </c>
      <c r="AS246" s="118" t="s">
        <v>3103</v>
      </c>
      <c r="AT246" s="2"/>
      <c r="AU246" s="3"/>
      <c r="AV246" s="3"/>
      <c r="AW246" s="3"/>
      <c r="AX246" s="3"/>
    </row>
    <row r="247" spans="1:50" ht="15">
      <c r="A247" s="65" t="s">
        <v>425</v>
      </c>
      <c r="B247" s="66"/>
      <c r="C247" s="66"/>
      <c r="D247" s="67">
        <v>50</v>
      </c>
      <c r="E247" s="69"/>
      <c r="F247" s="66"/>
      <c r="G247" s="66"/>
      <c r="H247" s="70" t="s">
        <v>425</v>
      </c>
      <c r="I247" s="71"/>
      <c r="J247" s="71" t="s">
        <v>159</v>
      </c>
      <c r="K247" s="70"/>
      <c r="L247" s="74">
        <v>1</v>
      </c>
      <c r="M247" s="75">
        <v>8230.5458984375</v>
      </c>
      <c r="N247" s="75">
        <v>6060.3544921875</v>
      </c>
      <c r="O247" s="76"/>
      <c r="P247" s="77"/>
      <c r="Q247" s="77"/>
      <c r="R247" s="84"/>
      <c r="S247" s="48">
        <v>0</v>
      </c>
      <c r="T247" s="48">
        <v>1</v>
      </c>
      <c r="U247" s="49">
        <v>0</v>
      </c>
      <c r="V247" s="49">
        <v>0.001443</v>
      </c>
      <c r="W247" s="49">
        <v>0.003169</v>
      </c>
      <c r="X247" s="49">
        <v>0.528578</v>
      </c>
      <c r="Y247" s="49">
        <v>0</v>
      </c>
      <c r="Z247" s="49">
        <v>0</v>
      </c>
      <c r="AA247" s="72">
        <v>247</v>
      </c>
      <c r="AB247" s="72"/>
      <c r="AC247" s="73"/>
      <c r="AD247" s="79" t="s">
        <v>1259</v>
      </c>
      <c r="AE247" s="98" t="s">
        <v>1594</v>
      </c>
      <c r="AF247" s="79" t="str">
        <f>REPLACE(INDEX(GroupVertices[Group],MATCH(Vertices[[#This Row],[Vertex]],GroupVertices[Vertex],0)),1,1,"")</f>
        <v>1</v>
      </c>
      <c r="AG247" s="48">
        <v>2</v>
      </c>
      <c r="AH247" s="49">
        <v>3.225806451612903</v>
      </c>
      <c r="AI247" s="48">
        <v>0</v>
      </c>
      <c r="AJ247" s="49">
        <v>0</v>
      </c>
      <c r="AK247" s="48">
        <v>0</v>
      </c>
      <c r="AL247" s="49">
        <v>0</v>
      </c>
      <c r="AM247" s="48">
        <v>60</v>
      </c>
      <c r="AN247" s="49">
        <v>96.7741935483871</v>
      </c>
      <c r="AO247" s="48">
        <v>62</v>
      </c>
      <c r="AP247" s="118" t="s">
        <v>2776</v>
      </c>
      <c r="AQ247" s="118" t="s">
        <v>2776</v>
      </c>
      <c r="AR247" s="118" t="s">
        <v>3104</v>
      </c>
      <c r="AS247" s="118" t="s">
        <v>3104</v>
      </c>
      <c r="AT247" s="2"/>
      <c r="AU247" s="3"/>
      <c r="AV247" s="3"/>
      <c r="AW247" s="3"/>
      <c r="AX247" s="3"/>
    </row>
    <row r="248" spans="1:50" ht="15">
      <c r="A248" s="65" t="s">
        <v>426</v>
      </c>
      <c r="B248" s="66"/>
      <c r="C248" s="66"/>
      <c r="D248" s="67">
        <v>50</v>
      </c>
      <c r="E248" s="69"/>
      <c r="F248" s="66"/>
      <c r="G248" s="66"/>
      <c r="H248" s="70" t="s">
        <v>426</v>
      </c>
      <c r="I248" s="71"/>
      <c r="J248" s="71" t="s">
        <v>159</v>
      </c>
      <c r="K248" s="70"/>
      <c r="L248" s="74">
        <v>1</v>
      </c>
      <c r="M248" s="75">
        <v>8226.134765625</v>
      </c>
      <c r="N248" s="75">
        <v>4574.4658203125</v>
      </c>
      <c r="O248" s="76"/>
      <c r="P248" s="77"/>
      <c r="Q248" s="77"/>
      <c r="R248" s="84"/>
      <c r="S248" s="48">
        <v>0</v>
      </c>
      <c r="T248" s="48">
        <v>1</v>
      </c>
      <c r="U248" s="49">
        <v>0</v>
      </c>
      <c r="V248" s="49">
        <v>0.001443</v>
      </c>
      <c r="W248" s="49">
        <v>0.003169</v>
      </c>
      <c r="X248" s="49">
        <v>0.528578</v>
      </c>
      <c r="Y248" s="49">
        <v>0</v>
      </c>
      <c r="Z248" s="49">
        <v>0</v>
      </c>
      <c r="AA248" s="72">
        <v>248</v>
      </c>
      <c r="AB248" s="72"/>
      <c r="AC248" s="73"/>
      <c r="AD248" s="79" t="s">
        <v>1260</v>
      </c>
      <c r="AE248" s="98" t="s">
        <v>1595</v>
      </c>
      <c r="AF248" s="79" t="str">
        <f>REPLACE(INDEX(GroupVertices[Group],MATCH(Vertices[[#This Row],[Vertex]],GroupVertices[Vertex],0)),1,1,"")</f>
        <v>1</v>
      </c>
      <c r="AG248" s="48">
        <v>0</v>
      </c>
      <c r="AH248" s="49">
        <v>0</v>
      </c>
      <c r="AI248" s="48">
        <v>2</v>
      </c>
      <c r="AJ248" s="49">
        <v>6.896551724137931</v>
      </c>
      <c r="AK248" s="48">
        <v>0</v>
      </c>
      <c r="AL248" s="49">
        <v>0</v>
      </c>
      <c r="AM248" s="48">
        <v>27</v>
      </c>
      <c r="AN248" s="49">
        <v>93.10344827586206</v>
      </c>
      <c r="AO248" s="48">
        <v>29</v>
      </c>
      <c r="AP248" s="118" t="s">
        <v>2777</v>
      </c>
      <c r="AQ248" s="118" t="s">
        <v>2777</v>
      </c>
      <c r="AR248" s="118" t="s">
        <v>3105</v>
      </c>
      <c r="AS248" s="118" t="s">
        <v>3105</v>
      </c>
      <c r="AT248" s="2"/>
      <c r="AU248" s="3"/>
      <c r="AV248" s="3"/>
      <c r="AW248" s="3"/>
      <c r="AX248" s="3"/>
    </row>
    <row r="249" spans="1:50" ht="15">
      <c r="A249" s="65" t="s">
        <v>427</v>
      </c>
      <c r="B249" s="66"/>
      <c r="C249" s="66"/>
      <c r="D249" s="67">
        <v>50</v>
      </c>
      <c r="E249" s="69"/>
      <c r="F249" s="66"/>
      <c r="G249" s="66"/>
      <c r="H249" s="70" t="s">
        <v>427</v>
      </c>
      <c r="I249" s="71"/>
      <c r="J249" s="71" t="s">
        <v>159</v>
      </c>
      <c r="K249" s="70"/>
      <c r="L249" s="74">
        <v>1</v>
      </c>
      <c r="M249" s="75">
        <v>948.0305786132812</v>
      </c>
      <c r="N249" s="75">
        <v>2641.92041015625</v>
      </c>
      <c r="O249" s="76"/>
      <c r="P249" s="77"/>
      <c r="Q249" s="77"/>
      <c r="R249" s="84"/>
      <c r="S249" s="48">
        <v>0</v>
      </c>
      <c r="T249" s="48">
        <v>1</v>
      </c>
      <c r="U249" s="49">
        <v>0</v>
      </c>
      <c r="V249" s="49">
        <v>0.001443</v>
      </c>
      <c r="W249" s="49">
        <v>0.003169</v>
      </c>
      <c r="X249" s="49">
        <v>0.528578</v>
      </c>
      <c r="Y249" s="49">
        <v>0</v>
      </c>
      <c r="Z249" s="49">
        <v>0</v>
      </c>
      <c r="AA249" s="72">
        <v>249</v>
      </c>
      <c r="AB249" s="72"/>
      <c r="AC249" s="73"/>
      <c r="AD249" s="79" t="s">
        <v>1261</v>
      </c>
      <c r="AE249" s="98" t="s">
        <v>1596</v>
      </c>
      <c r="AF249" s="79" t="str">
        <f>REPLACE(INDEX(GroupVertices[Group],MATCH(Vertices[[#This Row],[Vertex]],GroupVertices[Vertex],0)),1,1,"")</f>
        <v>1</v>
      </c>
      <c r="AG249" s="48">
        <v>0</v>
      </c>
      <c r="AH249" s="49">
        <v>0</v>
      </c>
      <c r="AI249" s="48">
        <v>0</v>
      </c>
      <c r="AJ249" s="49">
        <v>0</v>
      </c>
      <c r="AK249" s="48">
        <v>0</v>
      </c>
      <c r="AL249" s="49">
        <v>0</v>
      </c>
      <c r="AM249" s="48">
        <v>9</v>
      </c>
      <c r="AN249" s="49">
        <v>100</v>
      </c>
      <c r="AO249" s="48">
        <v>9</v>
      </c>
      <c r="AP249" s="118" t="s">
        <v>2778</v>
      </c>
      <c r="AQ249" s="118" t="s">
        <v>2778</v>
      </c>
      <c r="AR249" s="118" t="s">
        <v>3106</v>
      </c>
      <c r="AS249" s="118" t="s">
        <v>3106</v>
      </c>
      <c r="AT249" s="2"/>
      <c r="AU249" s="3"/>
      <c r="AV249" s="3"/>
      <c r="AW249" s="3"/>
      <c r="AX249" s="3"/>
    </row>
    <row r="250" spans="1:50" ht="15">
      <c r="A250" s="65" t="s">
        <v>428</v>
      </c>
      <c r="B250" s="66"/>
      <c r="C250" s="66"/>
      <c r="D250" s="67">
        <v>50</v>
      </c>
      <c r="E250" s="69"/>
      <c r="F250" s="66"/>
      <c r="G250" s="66"/>
      <c r="H250" s="70" t="s">
        <v>428</v>
      </c>
      <c r="I250" s="71"/>
      <c r="J250" s="71" t="s">
        <v>159</v>
      </c>
      <c r="K250" s="70"/>
      <c r="L250" s="74">
        <v>1</v>
      </c>
      <c r="M250" s="75">
        <v>2340.662353515625</v>
      </c>
      <c r="N250" s="75">
        <v>9062.0771484375</v>
      </c>
      <c r="O250" s="76"/>
      <c r="P250" s="77"/>
      <c r="Q250" s="77"/>
      <c r="R250" s="84"/>
      <c r="S250" s="48">
        <v>0</v>
      </c>
      <c r="T250" s="48">
        <v>1</v>
      </c>
      <c r="U250" s="49">
        <v>0</v>
      </c>
      <c r="V250" s="49">
        <v>0.001443</v>
      </c>
      <c r="W250" s="49">
        <v>0.003169</v>
      </c>
      <c r="X250" s="49">
        <v>0.528578</v>
      </c>
      <c r="Y250" s="49">
        <v>0</v>
      </c>
      <c r="Z250" s="49">
        <v>0</v>
      </c>
      <c r="AA250" s="72">
        <v>250</v>
      </c>
      <c r="AB250" s="72"/>
      <c r="AC250" s="73"/>
      <c r="AD250" s="79" t="s">
        <v>1262</v>
      </c>
      <c r="AE250" s="98" t="s">
        <v>1597</v>
      </c>
      <c r="AF250" s="79" t="str">
        <f>REPLACE(INDEX(GroupVertices[Group],MATCH(Vertices[[#This Row],[Vertex]],GroupVertices[Vertex],0)),1,1,"")</f>
        <v>1</v>
      </c>
      <c r="AG250" s="48">
        <v>4</v>
      </c>
      <c r="AH250" s="49">
        <v>21.05263157894737</v>
      </c>
      <c r="AI250" s="48">
        <v>0</v>
      </c>
      <c r="AJ250" s="49">
        <v>0</v>
      </c>
      <c r="AK250" s="48">
        <v>0</v>
      </c>
      <c r="AL250" s="49">
        <v>0</v>
      </c>
      <c r="AM250" s="48">
        <v>15</v>
      </c>
      <c r="AN250" s="49">
        <v>78.94736842105263</v>
      </c>
      <c r="AO250" s="48">
        <v>19</v>
      </c>
      <c r="AP250" s="118" t="s">
        <v>2779</v>
      </c>
      <c r="AQ250" s="118" t="s">
        <v>2779</v>
      </c>
      <c r="AR250" s="118" t="s">
        <v>3107</v>
      </c>
      <c r="AS250" s="118" t="s">
        <v>3107</v>
      </c>
      <c r="AT250" s="2"/>
      <c r="AU250" s="3"/>
      <c r="AV250" s="3"/>
      <c r="AW250" s="3"/>
      <c r="AX250" s="3"/>
    </row>
    <row r="251" spans="1:50" ht="15">
      <c r="A251" s="65" t="s">
        <v>429</v>
      </c>
      <c r="B251" s="66"/>
      <c r="C251" s="66"/>
      <c r="D251" s="67">
        <v>50</v>
      </c>
      <c r="E251" s="69"/>
      <c r="F251" s="66"/>
      <c r="G251" s="66"/>
      <c r="H251" s="70" t="s">
        <v>429</v>
      </c>
      <c r="I251" s="71"/>
      <c r="J251" s="71" t="s">
        <v>159</v>
      </c>
      <c r="K251" s="70"/>
      <c r="L251" s="74">
        <v>1</v>
      </c>
      <c r="M251" s="75">
        <v>774.7723999023438</v>
      </c>
      <c r="N251" s="75">
        <v>6599.7841796875</v>
      </c>
      <c r="O251" s="76"/>
      <c r="P251" s="77"/>
      <c r="Q251" s="77"/>
      <c r="R251" s="84"/>
      <c r="S251" s="48">
        <v>0</v>
      </c>
      <c r="T251" s="48">
        <v>1</v>
      </c>
      <c r="U251" s="49">
        <v>0</v>
      </c>
      <c r="V251" s="49">
        <v>0.001443</v>
      </c>
      <c r="W251" s="49">
        <v>0.003169</v>
      </c>
      <c r="X251" s="49">
        <v>0.528578</v>
      </c>
      <c r="Y251" s="49">
        <v>0</v>
      </c>
      <c r="Z251" s="49">
        <v>0</v>
      </c>
      <c r="AA251" s="72">
        <v>251</v>
      </c>
      <c r="AB251" s="72"/>
      <c r="AC251" s="73"/>
      <c r="AD251" s="79" t="s">
        <v>1263</v>
      </c>
      <c r="AE251" s="98" t="s">
        <v>1598</v>
      </c>
      <c r="AF251" s="79" t="str">
        <f>REPLACE(INDEX(GroupVertices[Group],MATCH(Vertices[[#This Row],[Vertex]],GroupVertices[Vertex],0)),1,1,"")</f>
        <v>1</v>
      </c>
      <c r="AG251" s="48">
        <v>0</v>
      </c>
      <c r="AH251" s="49">
        <v>0</v>
      </c>
      <c r="AI251" s="48">
        <v>0</v>
      </c>
      <c r="AJ251" s="49">
        <v>0</v>
      </c>
      <c r="AK251" s="48">
        <v>0</v>
      </c>
      <c r="AL251" s="49">
        <v>0</v>
      </c>
      <c r="AM251" s="48">
        <v>10</v>
      </c>
      <c r="AN251" s="49">
        <v>100</v>
      </c>
      <c r="AO251" s="48">
        <v>10</v>
      </c>
      <c r="AP251" s="118" t="s">
        <v>1772</v>
      </c>
      <c r="AQ251" s="118" t="s">
        <v>1772</v>
      </c>
      <c r="AR251" s="118" t="s">
        <v>2551</v>
      </c>
      <c r="AS251" s="118" t="s">
        <v>2551</v>
      </c>
      <c r="AT251" s="2"/>
      <c r="AU251" s="3"/>
      <c r="AV251" s="3"/>
      <c r="AW251" s="3"/>
      <c r="AX251" s="3"/>
    </row>
    <row r="252" spans="1:50" ht="15">
      <c r="A252" s="65" t="s">
        <v>430</v>
      </c>
      <c r="B252" s="66"/>
      <c r="C252" s="66"/>
      <c r="D252" s="67">
        <v>50</v>
      </c>
      <c r="E252" s="69"/>
      <c r="F252" s="66"/>
      <c r="G252" s="66"/>
      <c r="H252" s="70" t="s">
        <v>430</v>
      </c>
      <c r="I252" s="71"/>
      <c r="J252" s="71" t="s">
        <v>159</v>
      </c>
      <c r="K252" s="70"/>
      <c r="L252" s="74">
        <v>1</v>
      </c>
      <c r="M252" s="75">
        <v>4411.5341796875</v>
      </c>
      <c r="N252" s="75">
        <v>266.4235534667969</v>
      </c>
      <c r="O252" s="76"/>
      <c r="P252" s="77"/>
      <c r="Q252" s="77"/>
      <c r="R252" s="84"/>
      <c r="S252" s="48">
        <v>0</v>
      </c>
      <c r="T252" s="48">
        <v>1</v>
      </c>
      <c r="U252" s="49">
        <v>0</v>
      </c>
      <c r="V252" s="49">
        <v>0.001443</v>
      </c>
      <c r="W252" s="49">
        <v>0.003169</v>
      </c>
      <c r="X252" s="49">
        <v>0.528578</v>
      </c>
      <c r="Y252" s="49">
        <v>0</v>
      </c>
      <c r="Z252" s="49">
        <v>0</v>
      </c>
      <c r="AA252" s="72">
        <v>252</v>
      </c>
      <c r="AB252" s="72"/>
      <c r="AC252" s="73"/>
      <c r="AD252" s="79" t="s">
        <v>1264</v>
      </c>
      <c r="AE252" s="98" t="s">
        <v>1599</v>
      </c>
      <c r="AF252" s="79" t="str">
        <f>REPLACE(INDEX(GroupVertices[Group],MATCH(Vertices[[#This Row],[Vertex]],GroupVertices[Vertex],0)),1,1,"")</f>
        <v>1</v>
      </c>
      <c r="AG252" s="48">
        <v>0</v>
      </c>
      <c r="AH252" s="49">
        <v>0</v>
      </c>
      <c r="AI252" s="48">
        <v>0</v>
      </c>
      <c r="AJ252" s="49">
        <v>0</v>
      </c>
      <c r="AK252" s="48">
        <v>0</v>
      </c>
      <c r="AL252" s="49">
        <v>0</v>
      </c>
      <c r="AM252" s="48">
        <v>10</v>
      </c>
      <c r="AN252" s="49">
        <v>100</v>
      </c>
      <c r="AO252" s="48">
        <v>10</v>
      </c>
      <c r="AP252" s="118" t="s">
        <v>2780</v>
      </c>
      <c r="AQ252" s="118" t="s">
        <v>2780</v>
      </c>
      <c r="AR252" s="118" t="s">
        <v>3108</v>
      </c>
      <c r="AS252" s="118" t="s">
        <v>3108</v>
      </c>
      <c r="AT252" s="2"/>
      <c r="AU252" s="3"/>
      <c r="AV252" s="3"/>
      <c r="AW252" s="3"/>
      <c r="AX252" s="3"/>
    </row>
    <row r="253" spans="1:50" ht="15">
      <c r="A253" s="65" t="s">
        <v>431</v>
      </c>
      <c r="B253" s="66"/>
      <c r="C253" s="66"/>
      <c r="D253" s="67">
        <v>50</v>
      </c>
      <c r="E253" s="69"/>
      <c r="F253" s="66"/>
      <c r="G253" s="66"/>
      <c r="H253" s="70" t="s">
        <v>431</v>
      </c>
      <c r="I253" s="71"/>
      <c r="J253" s="71" t="s">
        <v>159</v>
      </c>
      <c r="K253" s="70"/>
      <c r="L253" s="74">
        <v>1</v>
      </c>
      <c r="M253" s="75">
        <v>5781.96240234375</v>
      </c>
      <c r="N253" s="75">
        <v>9427.4287109375</v>
      </c>
      <c r="O253" s="76"/>
      <c r="P253" s="77"/>
      <c r="Q253" s="77"/>
      <c r="R253" s="84"/>
      <c r="S253" s="48">
        <v>0</v>
      </c>
      <c r="T253" s="48">
        <v>1</v>
      </c>
      <c r="U253" s="49">
        <v>0</v>
      </c>
      <c r="V253" s="49">
        <v>0.001443</v>
      </c>
      <c r="W253" s="49">
        <v>0.003169</v>
      </c>
      <c r="X253" s="49">
        <v>0.528578</v>
      </c>
      <c r="Y253" s="49">
        <v>0</v>
      </c>
      <c r="Z253" s="49">
        <v>0</v>
      </c>
      <c r="AA253" s="72">
        <v>253</v>
      </c>
      <c r="AB253" s="72"/>
      <c r="AC253" s="73"/>
      <c r="AD253" s="79" t="s">
        <v>1265</v>
      </c>
      <c r="AE253" s="98" t="s">
        <v>1600</v>
      </c>
      <c r="AF253" s="79" t="str">
        <f>REPLACE(INDEX(GroupVertices[Group],MATCH(Vertices[[#This Row],[Vertex]],GroupVertices[Vertex],0)),1,1,"")</f>
        <v>1</v>
      </c>
      <c r="AG253" s="48">
        <v>1</v>
      </c>
      <c r="AH253" s="49">
        <v>50</v>
      </c>
      <c r="AI253" s="48">
        <v>0</v>
      </c>
      <c r="AJ253" s="49">
        <v>0</v>
      </c>
      <c r="AK253" s="48">
        <v>0</v>
      </c>
      <c r="AL253" s="49">
        <v>0</v>
      </c>
      <c r="AM253" s="48">
        <v>1</v>
      </c>
      <c r="AN253" s="49">
        <v>50</v>
      </c>
      <c r="AO253" s="48">
        <v>2</v>
      </c>
      <c r="AP253" s="118" t="s">
        <v>1776</v>
      </c>
      <c r="AQ253" s="118" t="s">
        <v>1776</v>
      </c>
      <c r="AR253" s="118" t="s">
        <v>2551</v>
      </c>
      <c r="AS253" s="118" t="s">
        <v>2551</v>
      </c>
      <c r="AT253" s="2"/>
      <c r="AU253" s="3"/>
      <c r="AV253" s="3"/>
      <c r="AW253" s="3"/>
      <c r="AX253" s="3"/>
    </row>
    <row r="254" spans="1:50" ht="15">
      <c r="A254" s="65" t="s">
        <v>432</v>
      </c>
      <c r="B254" s="66"/>
      <c r="C254" s="66"/>
      <c r="D254" s="67">
        <v>50</v>
      </c>
      <c r="E254" s="69"/>
      <c r="F254" s="66"/>
      <c r="G254" s="66"/>
      <c r="H254" s="70" t="s">
        <v>432</v>
      </c>
      <c r="I254" s="71"/>
      <c r="J254" s="71" t="s">
        <v>159</v>
      </c>
      <c r="K254" s="70"/>
      <c r="L254" s="74">
        <v>1</v>
      </c>
      <c r="M254" s="75">
        <v>6280.107421875</v>
      </c>
      <c r="N254" s="75">
        <v>1384.1036376953125</v>
      </c>
      <c r="O254" s="76"/>
      <c r="P254" s="77"/>
      <c r="Q254" s="77"/>
      <c r="R254" s="84"/>
      <c r="S254" s="48">
        <v>0</v>
      </c>
      <c r="T254" s="48">
        <v>1</v>
      </c>
      <c r="U254" s="49">
        <v>0</v>
      </c>
      <c r="V254" s="49">
        <v>0.001443</v>
      </c>
      <c r="W254" s="49">
        <v>0.003169</v>
      </c>
      <c r="X254" s="49">
        <v>0.528578</v>
      </c>
      <c r="Y254" s="49">
        <v>0</v>
      </c>
      <c r="Z254" s="49">
        <v>0</v>
      </c>
      <c r="AA254" s="72">
        <v>254</v>
      </c>
      <c r="AB254" s="72"/>
      <c r="AC254" s="73"/>
      <c r="AD254" s="79" t="s">
        <v>1266</v>
      </c>
      <c r="AE254" s="98" t="s">
        <v>1601</v>
      </c>
      <c r="AF254" s="79" t="str">
        <f>REPLACE(INDEX(GroupVertices[Group],MATCH(Vertices[[#This Row],[Vertex]],GroupVertices[Vertex],0)),1,1,"")</f>
        <v>1</v>
      </c>
      <c r="AG254" s="48">
        <v>1</v>
      </c>
      <c r="AH254" s="49">
        <v>1.0416666666666667</v>
      </c>
      <c r="AI254" s="48">
        <v>0</v>
      </c>
      <c r="AJ254" s="49">
        <v>0</v>
      </c>
      <c r="AK254" s="48">
        <v>0</v>
      </c>
      <c r="AL254" s="49">
        <v>0</v>
      </c>
      <c r="AM254" s="48">
        <v>95</v>
      </c>
      <c r="AN254" s="49">
        <v>98.95833333333333</v>
      </c>
      <c r="AO254" s="48">
        <v>96</v>
      </c>
      <c r="AP254" s="118" t="s">
        <v>2781</v>
      </c>
      <c r="AQ254" s="118" t="s">
        <v>2781</v>
      </c>
      <c r="AR254" s="118" t="s">
        <v>3109</v>
      </c>
      <c r="AS254" s="118" t="s">
        <v>3109</v>
      </c>
      <c r="AT254" s="2"/>
      <c r="AU254" s="3"/>
      <c r="AV254" s="3"/>
      <c r="AW254" s="3"/>
      <c r="AX254" s="3"/>
    </row>
    <row r="255" spans="1:50" ht="15">
      <c r="A255" s="65" t="s">
        <v>433</v>
      </c>
      <c r="B255" s="66"/>
      <c r="C255" s="66"/>
      <c r="D255" s="67">
        <v>50</v>
      </c>
      <c r="E255" s="69"/>
      <c r="F255" s="66"/>
      <c r="G255" s="66"/>
      <c r="H255" s="70" t="s">
        <v>433</v>
      </c>
      <c r="I255" s="71"/>
      <c r="J255" s="71" t="s">
        <v>159</v>
      </c>
      <c r="K255" s="70"/>
      <c r="L255" s="74">
        <v>1</v>
      </c>
      <c r="M255" s="75">
        <v>7365.16796875</v>
      </c>
      <c r="N255" s="75">
        <v>2082.014892578125</v>
      </c>
      <c r="O255" s="76"/>
      <c r="P255" s="77"/>
      <c r="Q255" s="77"/>
      <c r="R255" s="84"/>
      <c r="S255" s="48">
        <v>0</v>
      </c>
      <c r="T255" s="48">
        <v>1</v>
      </c>
      <c r="U255" s="49">
        <v>0</v>
      </c>
      <c r="V255" s="49">
        <v>0.001443</v>
      </c>
      <c r="W255" s="49">
        <v>0.003169</v>
      </c>
      <c r="X255" s="49">
        <v>0.528578</v>
      </c>
      <c r="Y255" s="49">
        <v>0</v>
      </c>
      <c r="Z255" s="49">
        <v>0</v>
      </c>
      <c r="AA255" s="72">
        <v>255</v>
      </c>
      <c r="AB255" s="72"/>
      <c r="AC255" s="73"/>
      <c r="AD255" s="79" t="s">
        <v>1267</v>
      </c>
      <c r="AE255" s="98" t="s">
        <v>1602</v>
      </c>
      <c r="AF255" s="79" t="str">
        <f>REPLACE(INDEX(GroupVertices[Group],MATCH(Vertices[[#This Row],[Vertex]],GroupVertices[Vertex],0)),1,1,"")</f>
        <v>1</v>
      </c>
      <c r="AG255" s="48">
        <v>1</v>
      </c>
      <c r="AH255" s="49">
        <v>100</v>
      </c>
      <c r="AI255" s="48">
        <v>0</v>
      </c>
      <c r="AJ255" s="49">
        <v>0</v>
      </c>
      <c r="AK255" s="48">
        <v>0</v>
      </c>
      <c r="AL255" s="49">
        <v>0</v>
      </c>
      <c r="AM255" s="48">
        <v>0</v>
      </c>
      <c r="AN255" s="49">
        <v>0</v>
      </c>
      <c r="AO255" s="48">
        <v>1</v>
      </c>
      <c r="AP255" s="118" t="s">
        <v>1776</v>
      </c>
      <c r="AQ255" s="118" t="s">
        <v>1776</v>
      </c>
      <c r="AR255" s="118" t="s">
        <v>2551</v>
      </c>
      <c r="AS255" s="118" t="s">
        <v>2551</v>
      </c>
      <c r="AT255" s="2"/>
      <c r="AU255" s="3"/>
      <c r="AV255" s="3"/>
      <c r="AW255" s="3"/>
      <c r="AX255" s="3"/>
    </row>
    <row r="256" spans="1:50" ht="15">
      <c r="A256" s="65" t="s">
        <v>434</v>
      </c>
      <c r="B256" s="66"/>
      <c r="C256" s="66"/>
      <c r="D256" s="67">
        <v>50</v>
      </c>
      <c r="E256" s="69"/>
      <c r="F256" s="66"/>
      <c r="G256" s="66"/>
      <c r="H256" s="70" t="s">
        <v>434</v>
      </c>
      <c r="I256" s="71"/>
      <c r="J256" s="71" t="s">
        <v>159</v>
      </c>
      <c r="K256" s="70"/>
      <c r="L256" s="74">
        <v>1</v>
      </c>
      <c r="M256" s="75">
        <v>3249.173583984375</v>
      </c>
      <c r="N256" s="75">
        <v>826.8219604492188</v>
      </c>
      <c r="O256" s="76"/>
      <c r="P256" s="77"/>
      <c r="Q256" s="77"/>
      <c r="R256" s="84"/>
      <c r="S256" s="48">
        <v>0</v>
      </c>
      <c r="T256" s="48">
        <v>1</v>
      </c>
      <c r="U256" s="49">
        <v>0</v>
      </c>
      <c r="V256" s="49">
        <v>0.001443</v>
      </c>
      <c r="W256" s="49">
        <v>0.003169</v>
      </c>
      <c r="X256" s="49">
        <v>0.528578</v>
      </c>
      <c r="Y256" s="49">
        <v>0</v>
      </c>
      <c r="Z256" s="49">
        <v>0</v>
      </c>
      <c r="AA256" s="72">
        <v>256</v>
      </c>
      <c r="AB256" s="72"/>
      <c r="AC256" s="73"/>
      <c r="AD256" s="79" t="s">
        <v>1268</v>
      </c>
      <c r="AE256" s="98" t="s">
        <v>1603</v>
      </c>
      <c r="AF256" s="79" t="str">
        <f>REPLACE(INDEX(GroupVertices[Group],MATCH(Vertices[[#This Row],[Vertex]],GroupVertices[Vertex],0)),1,1,"")</f>
        <v>1</v>
      </c>
      <c r="AG256" s="48">
        <v>0</v>
      </c>
      <c r="AH256" s="49">
        <v>0</v>
      </c>
      <c r="AI256" s="48">
        <v>3</v>
      </c>
      <c r="AJ256" s="49">
        <v>25</v>
      </c>
      <c r="AK256" s="48">
        <v>0</v>
      </c>
      <c r="AL256" s="49">
        <v>0</v>
      </c>
      <c r="AM256" s="48">
        <v>9</v>
      </c>
      <c r="AN256" s="49">
        <v>75</v>
      </c>
      <c r="AO256" s="48">
        <v>12</v>
      </c>
      <c r="AP256" s="118" t="s">
        <v>2782</v>
      </c>
      <c r="AQ256" s="118" t="s">
        <v>2782</v>
      </c>
      <c r="AR256" s="118" t="s">
        <v>3110</v>
      </c>
      <c r="AS256" s="118" t="s">
        <v>3110</v>
      </c>
      <c r="AT256" s="2"/>
      <c r="AU256" s="3"/>
      <c r="AV256" s="3"/>
      <c r="AW256" s="3"/>
      <c r="AX256" s="3"/>
    </row>
    <row r="257" spans="1:50" ht="15">
      <c r="A257" s="65" t="s">
        <v>435</v>
      </c>
      <c r="B257" s="66"/>
      <c r="C257" s="66"/>
      <c r="D257" s="67">
        <v>50</v>
      </c>
      <c r="E257" s="69"/>
      <c r="F257" s="66"/>
      <c r="G257" s="66"/>
      <c r="H257" s="70" t="s">
        <v>435</v>
      </c>
      <c r="I257" s="71"/>
      <c r="J257" s="71" t="s">
        <v>159</v>
      </c>
      <c r="K257" s="70"/>
      <c r="L257" s="74">
        <v>1</v>
      </c>
      <c r="M257" s="75">
        <v>2772.722900390625</v>
      </c>
      <c r="N257" s="75">
        <v>6478.46044921875</v>
      </c>
      <c r="O257" s="76"/>
      <c r="P257" s="77"/>
      <c r="Q257" s="77"/>
      <c r="R257" s="84"/>
      <c r="S257" s="48">
        <v>0</v>
      </c>
      <c r="T257" s="48">
        <v>1</v>
      </c>
      <c r="U257" s="49">
        <v>0</v>
      </c>
      <c r="V257" s="49">
        <v>0.001443</v>
      </c>
      <c r="W257" s="49">
        <v>0.003169</v>
      </c>
      <c r="X257" s="49">
        <v>0.528578</v>
      </c>
      <c r="Y257" s="49">
        <v>0</v>
      </c>
      <c r="Z257" s="49">
        <v>0</v>
      </c>
      <c r="AA257" s="72">
        <v>257</v>
      </c>
      <c r="AB257" s="72"/>
      <c r="AC257" s="73"/>
      <c r="AD257" s="79" t="s">
        <v>1269</v>
      </c>
      <c r="AE257" s="98" t="s">
        <v>1604</v>
      </c>
      <c r="AF257" s="79" t="str">
        <f>REPLACE(INDEX(GroupVertices[Group],MATCH(Vertices[[#This Row],[Vertex]],GroupVertices[Vertex],0)),1,1,"")</f>
        <v>1</v>
      </c>
      <c r="AG257" s="48">
        <v>2</v>
      </c>
      <c r="AH257" s="49">
        <v>28.571428571428573</v>
      </c>
      <c r="AI257" s="48">
        <v>0</v>
      </c>
      <c r="AJ257" s="49">
        <v>0</v>
      </c>
      <c r="AK257" s="48">
        <v>0</v>
      </c>
      <c r="AL257" s="49">
        <v>0</v>
      </c>
      <c r="AM257" s="48">
        <v>5</v>
      </c>
      <c r="AN257" s="49">
        <v>71.42857142857143</v>
      </c>
      <c r="AO257" s="48">
        <v>7</v>
      </c>
      <c r="AP257" s="118" t="s">
        <v>2783</v>
      </c>
      <c r="AQ257" s="118" t="s">
        <v>2783</v>
      </c>
      <c r="AR257" s="118" t="s">
        <v>3111</v>
      </c>
      <c r="AS257" s="118" t="s">
        <v>3111</v>
      </c>
      <c r="AT257" s="2"/>
      <c r="AU257" s="3"/>
      <c r="AV257" s="3"/>
      <c r="AW257" s="3"/>
      <c r="AX257" s="3"/>
    </row>
    <row r="258" spans="1:50" ht="15">
      <c r="A258" s="65" t="s">
        <v>436</v>
      </c>
      <c r="B258" s="66"/>
      <c r="C258" s="66"/>
      <c r="D258" s="67">
        <v>50</v>
      </c>
      <c r="E258" s="69"/>
      <c r="F258" s="66"/>
      <c r="G258" s="66"/>
      <c r="H258" s="70" t="s">
        <v>436</v>
      </c>
      <c r="I258" s="71"/>
      <c r="J258" s="71" t="s">
        <v>159</v>
      </c>
      <c r="K258" s="70"/>
      <c r="L258" s="74">
        <v>1</v>
      </c>
      <c r="M258" s="75">
        <v>4720.31787109375</v>
      </c>
      <c r="N258" s="75">
        <v>9677.6123046875</v>
      </c>
      <c r="O258" s="76"/>
      <c r="P258" s="77"/>
      <c r="Q258" s="77"/>
      <c r="R258" s="84"/>
      <c r="S258" s="48">
        <v>0</v>
      </c>
      <c r="T258" s="48">
        <v>1</v>
      </c>
      <c r="U258" s="49">
        <v>0</v>
      </c>
      <c r="V258" s="49">
        <v>0.001443</v>
      </c>
      <c r="W258" s="49">
        <v>0.003169</v>
      </c>
      <c r="X258" s="49">
        <v>0.528578</v>
      </c>
      <c r="Y258" s="49">
        <v>0</v>
      </c>
      <c r="Z258" s="49">
        <v>0</v>
      </c>
      <c r="AA258" s="72">
        <v>258</v>
      </c>
      <c r="AB258" s="72"/>
      <c r="AC258" s="73"/>
      <c r="AD258" s="79" t="s">
        <v>1270</v>
      </c>
      <c r="AE258" s="98" t="s">
        <v>1605</v>
      </c>
      <c r="AF258" s="79" t="str">
        <f>REPLACE(INDEX(GroupVertices[Group],MATCH(Vertices[[#This Row],[Vertex]],GroupVertices[Vertex],0)),1,1,"")</f>
        <v>1</v>
      </c>
      <c r="AG258" s="48">
        <v>1</v>
      </c>
      <c r="AH258" s="49">
        <v>50</v>
      </c>
      <c r="AI258" s="48">
        <v>0</v>
      </c>
      <c r="AJ258" s="49">
        <v>0</v>
      </c>
      <c r="AK258" s="48">
        <v>0</v>
      </c>
      <c r="AL258" s="49">
        <v>0</v>
      </c>
      <c r="AM258" s="48">
        <v>1</v>
      </c>
      <c r="AN258" s="49">
        <v>50</v>
      </c>
      <c r="AO258" s="48">
        <v>2</v>
      </c>
      <c r="AP258" s="118" t="s">
        <v>2001</v>
      </c>
      <c r="AQ258" s="118" t="s">
        <v>2001</v>
      </c>
      <c r="AR258" s="118" t="s">
        <v>2551</v>
      </c>
      <c r="AS258" s="118" t="s">
        <v>2551</v>
      </c>
      <c r="AT258" s="2"/>
      <c r="AU258" s="3"/>
      <c r="AV258" s="3"/>
      <c r="AW258" s="3"/>
      <c r="AX258" s="3"/>
    </row>
    <row r="259" spans="1:50" ht="15">
      <c r="A259" s="65" t="s">
        <v>437</v>
      </c>
      <c r="B259" s="66"/>
      <c r="C259" s="66"/>
      <c r="D259" s="67">
        <v>50</v>
      </c>
      <c r="E259" s="69"/>
      <c r="F259" s="66"/>
      <c r="G259" s="66"/>
      <c r="H259" s="70" t="s">
        <v>437</v>
      </c>
      <c r="I259" s="71"/>
      <c r="J259" s="71" t="s">
        <v>159</v>
      </c>
      <c r="K259" s="70"/>
      <c r="L259" s="74">
        <v>1</v>
      </c>
      <c r="M259" s="75">
        <v>6649.08154296875</v>
      </c>
      <c r="N259" s="75">
        <v>3703.18017578125</v>
      </c>
      <c r="O259" s="76"/>
      <c r="P259" s="77"/>
      <c r="Q259" s="77"/>
      <c r="R259" s="84"/>
      <c r="S259" s="48">
        <v>0</v>
      </c>
      <c r="T259" s="48">
        <v>1</v>
      </c>
      <c r="U259" s="49">
        <v>0</v>
      </c>
      <c r="V259" s="49">
        <v>0.001443</v>
      </c>
      <c r="W259" s="49">
        <v>0.003169</v>
      </c>
      <c r="X259" s="49">
        <v>0.528578</v>
      </c>
      <c r="Y259" s="49">
        <v>0</v>
      </c>
      <c r="Z259" s="49">
        <v>0</v>
      </c>
      <c r="AA259" s="72">
        <v>259</v>
      </c>
      <c r="AB259" s="72"/>
      <c r="AC259" s="73"/>
      <c r="AD259" s="79" t="s">
        <v>1271</v>
      </c>
      <c r="AE259" s="98" t="s">
        <v>1606</v>
      </c>
      <c r="AF259" s="79" t="str">
        <f>REPLACE(INDEX(GroupVertices[Group],MATCH(Vertices[[#This Row],[Vertex]],GroupVertices[Vertex],0)),1,1,"")</f>
        <v>1</v>
      </c>
      <c r="AG259" s="48">
        <v>0</v>
      </c>
      <c r="AH259" s="49">
        <v>0</v>
      </c>
      <c r="AI259" s="48">
        <v>0</v>
      </c>
      <c r="AJ259" s="49">
        <v>0</v>
      </c>
      <c r="AK259" s="48">
        <v>0</v>
      </c>
      <c r="AL259" s="49">
        <v>0</v>
      </c>
      <c r="AM259" s="48">
        <v>4</v>
      </c>
      <c r="AN259" s="49">
        <v>100</v>
      </c>
      <c r="AO259" s="48">
        <v>4</v>
      </c>
      <c r="AP259" s="118" t="s">
        <v>2784</v>
      </c>
      <c r="AQ259" s="118" t="s">
        <v>2784</v>
      </c>
      <c r="AR259" s="118" t="s">
        <v>3112</v>
      </c>
      <c r="AS259" s="118" t="s">
        <v>3112</v>
      </c>
      <c r="AT259" s="2"/>
      <c r="AU259" s="3"/>
      <c r="AV259" s="3"/>
      <c r="AW259" s="3"/>
      <c r="AX259" s="3"/>
    </row>
    <row r="260" spans="1:50" ht="15">
      <c r="A260" s="65" t="s">
        <v>438</v>
      </c>
      <c r="B260" s="66"/>
      <c r="C260" s="66"/>
      <c r="D260" s="67">
        <v>50</v>
      </c>
      <c r="E260" s="69"/>
      <c r="F260" s="66"/>
      <c r="G260" s="66"/>
      <c r="H260" s="70" t="s">
        <v>438</v>
      </c>
      <c r="I260" s="71"/>
      <c r="J260" s="71" t="s">
        <v>159</v>
      </c>
      <c r="K260" s="70"/>
      <c r="L260" s="74">
        <v>1</v>
      </c>
      <c r="M260" s="75">
        <v>6496.37890625</v>
      </c>
      <c r="N260" s="75">
        <v>9197.8740234375</v>
      </c>
      <c r="O260" s="76"/>
      <c r="P260" s="77"/>
      <c r="Q260" s="77"/>
      <c r="R260" s="84"/>
      <c r="S260" s="48">
        <v>0</v>
      </c>
      <c r="T260" s="48">
        <v>1</v>
      </c>
      <c r="U260" s="49">
        <v>0</v>
      </c>
      <c r="V260" s="49">
        <v>0.001443</v>
      </c>
      <c r="W260" s="49">
        <v>0.003169</v>
      </c>
      <c r="X260" s="49">
        <v>0.528578</v>
      </c>
      <c r="Y260" s="49">
        <v>0</v>
      </c>
      <c r="Z260" s="49">
        <v>0</v>
      </c>
      <c r="AA260" s="72">
        <v>260</v>
      </c>
      <c r="AB260" s="72"/>
      <c r="AC260" s="73"/>
      <c r="AD260" s="79" t="s">
        <v>1272</v>
      </c>
      <c r="AE260" s="98" t="s">
        <v>1607</v>
      </c>
      <c r="AF260" s="79" t="str">
        <f>REPLACE(INDEX(GroupVertices[Group],MATCH(Vertices[[#This Row],[Vertex]],GroupVertices[Vertex],0)),1,1,"")</f>
        <v>1</v>
      </c>
      <c r="AG260" s="48">
        <v>1</v>
      </c>
      <c r="AH260" s="49">
        <v>50</v>
      </c>
      <c r="AI260" s="48">
        <v>0</v>
      </c>
      <c r="AJ260" s="49">
        <v>0</v>
      </c>
      <c r="AK260" s="48">
        <v>0</v>
      </c>
      <c r="AL260" s="49">
        <v>0</v>
      </c>
      <c r="AM260" s="48">
        <v>1</v>
      </c>
      <c r="AN260" s="49">
        <v>50</v>
      </c>
      <c r="AO260" s="48">
        <v>2</v>
      </c>
      <c r="AP260" s="118" t="s">
        <v>2551</v>
      </c>
      <c r="AQ260" s="118" t="s">
        <v>2551</v>
      </c>
      <c r="AR260" s="118" t="s">
        <v>2551</v>
      </c>
      <c r="AS260" s="118" t="s">
        <v>2551</v>
      </c>
      <c r="AT260" s="2"/>
      <c r="AU260" s="3"/>
      <c r="AV260" s="3"/>
      <c r="AW260" s="3"/>
      <c r="AX260" s="3"/>
    </row>
    <row r="261" spans="1:50" ht="15">
      <c r="A261" s="65" t="s">
        <v>439</v>
      </c>
      <c r="B261" s="66"/>
      <c r="C261" s="66"/>
      <c r="D261" s="67">
        <v>50</v>
      </c>
      <c r="E261" s="69"/>
      <c r="F261" s="66"/>
      <c r="G261" s="66"/>
      <c r="H261" s="70" t="s">
        <v>439</v>
      </c>
      <c r="I261" s="71"/>
      <c r="J261" s="71" t="s">
        <v>159</v>
      </c>
      <c r="K261" s="70"/>
      <c r="L261" s="74">
        <v>1</v>
      </c>
      <c r="M261" s="75">
        <v>6841.13916015625</v>
      </c>
      <c r="N261" s="75">
        <v>8831.890625</v>
      </c>
      <c r="O261" s="76"/>
      <c r="P261" s="77"/>
      <c r="Q261" s="77"/>
      <c r="R261" s="84"/>
      <c r="S261" s="48">
        <v>0</v>
      </c>
      <c r="T261" s="48">
        <v>1</v>
      </c>
      <c r="U261" s="49">
        <v>0</v>
      </c>
      <c r="V261" s="49">
        <v>0.001443</v>
      </c>
      <c r="W261" s="49">
        <v>0.003169</v>
      </c>
      <c r="X261" s="49">
        <v>0.528578</v>
      </c>
      <c r="Y261" s="49">
        <v>0</v>
      </c>
      <c r="Z261" s="49">
        <v>0</v>
      </c>
      <c r="AA261" s="72">
        <v>261</v>
      </c>
      <c r="AB261" s="72"/>
      <c r="AC261" s="73"/>
      <c r="AD261" s="79" t="s">
        <v>1273</v>
      </c>
      <c r="AE261" s="98" t="s">
        <v>1608</v>
      </c>
      <c r="AF261" s="79" t="str">
        <f>REPLACE(INDEX(GroupVertices[Group],MATCH(Vertices[[#This Row],[Vertex]],GroupVertices[Vertex],0)),1,1,"")</f>
        <v>1</v>
      </c>
      <c r="AG261" s="48">
        <v>6</v>
      </c>
      <c r="AH261" s="49">
        <v>13.953488372093023</v>
      </c>
      <c r="AI261" s="48">
        <v>1</v>
      </c>
      <c r="AJ261" s="49">
        <v>2.3255813953488373</v>
      </c>
      <c r="AK261" s="48">
        <v>0</v>
      </c>
      <c r="AL261" s="49">
        <v>0</v>
      </c>
      <c r="AM261" s="48">
        <v>36</v>
      </c>
      <c r="AN261" s="49">
        <v>83.72093023255815</v>
      </c>
      <c r="AO261" s="48">
        <v>43</v>
      </c>
      <c r="AP261" s="118" t="s">
        <v>2785</v>
      </c>
      <c r="AQ261" s="118" t="s">
        <v>2785</v>
      </c>
      <c r="AR261" s="118" t="s">
        <v>3113</v>
      </c>
      <c r="AS261" s="118" t="s">
        <v>3113</v>
      </c>
      <c r="AT261" s="2"/>
      <c r="AU261" s="3"/>
      <c r="AV261" s="3"/>
      <c r="AW261" s="3"/>
      <c r="AX261" s="3"/>
    </row>
    <row r="262" spans="1:50" ht="15">
      <c r="A262" s="65" t="s">
        <v>440</v>
      </c>
      <c r="B262" s="66"/>
      <c r="C262" s="66"/>
      <c r="D262" s="67">
        <v>50</v>
      </c>
      <c r="E262" s="69"/>
      <c r="F262" s="66"/>
      <c r="G262" s="66"/>
      <c r="H262" s="70" t="s">
        <v>440</v>
      </c>
      <c r="I262" s="71"/>
      <c r="J262" s="71" t="s">
        <v>159</v>
      </c>
      <c r="K262" s="70"/>
      <c r="L262" s="74">
        <v>1</v>
      </c>
      <c r="M262" s="75">
        <v>5503.68408203125</v>
      </c>
      <c r="N262" s="75">
        <v>8772.6943359375</v>
      </c>
      <c r="O262" s="76"/>
      <c r="P262" s="77"/>
      <c r="Q262" s="77"/>
      <c r="R262" s="84"/>
      <c r="S262" s="48">
        <v>0</v>
      </c>
      <c r="T262" s="48">
        <v>1</v>
      </c>
      <c r="U262" s="49">
        <v>0</v>
      </c>
      <c r="V262" s="49">
        <v>0.001443</v>
      </c>
      <c r="W262" s="49">
        <v>0.003169</v>
      </c>
      <c r="X262" s="49">
        <v>0.528578</v>
      </c>
      <c r="Y262" s="49">
        <v>0</v>
      </c>
      <c r="Z262" s="49">
        <v>0</v>
      </c>
      <c r="AA262" s="72">
        <v>262</v>
      </c>
      <c r="AB262" s="72"/>
      <c r="AC262" s="73"/>
      <c r="AD262" s="79" t="s">
        <v>1274</v>
      </c>
      <c r="AE262" s="98" t="s">
        <v>1609</v>
      </c>
      <c r="AF262" s="79" t="str">
        <f>REPLACE(INDEX(GroupVertices[Group],MATCH(Vertices[[#This Row],[Vertex]],GroupVertices[Vertex],0)),1,1,"")</f>
        <v>1</v>
      </c>
      <c r="AG262" s="48">
        <v>3</v>
      </c>
      <c r="AH262" s="49">
        <v>2.272727272727273</v>
      </c>
      <c r="AI262" s="48">
        <v>8</v>
      </c>
      <c r="AJ262" s="49">
        <v>6.0606060606060606</v>
      </c>
      <c r="AK262" s="48">
        <v>0</v>
      </c>
      <c r="AL262" s="49">
        <v>0</v>
      </c>
      <c r="AM262" s="48">
        <v>121</v>
      </c>
      <c r="AN262" s="49">
        <v>91.66666666666667</v>
      </c>
      <c r="AO262" s="48">
        <v>132</v>
      </c>
      <c r="AP262" s="118" t="s">
        <v>2786</v>
      </c>
      <c r="AQ262" s="118" t="s">
        <v>2786</v>
      </c>
      <c r="AR262" s="118" t="s">
        <v>3114</v>
      </c>
      <c r="AS262" s="118" t="s">
        <v>3114</v>
      </c>
      <c r="AT262" s="2"/>
      <c r="AU262" s="3"/>
      <c r="AV262" s="3"/>
      <c r="AW262" s="3"/>
      <c r="AX262" s="3"/>
    </row>
    <row r="263" spans="1:50" ht="15">
      <c r="A263" s="65" t="s">
        <v>441</v>
      </c>
      <c r="B263" s="66"/>
      <c r="C263" s="66"/>
      <c r="D263" s="67">
        <v>50</v>
      </c>
      <c r="E263" s="69"/>
      <c r="F263" s="66"/>
      <c r="G263" s="66"/>
      <c r="H263" s="70" t="s">
        <v>441</v>
      </c>
      <c r="I263" s="71"/>
      <c r="J263" s="71" t="s">
        <v>159</v>
      </c>
      <c r="K263" s="70"/>
      <c r="L263" s="74">
        <v>1</v>
      </c>
      <c r="M263" s="75">
        <v>4771.59130859375</v>
      </c>
      <c r="N263" s="75">
        <v>9352.1611328125</v>
      </c>
      <c r="O263" s="76"/>
      <c r="P263" s="77"/>
      <c r="Q263" s="77"/>
      <c r="R263" s="84"/>
      <c r="S263" s="48">
        <v>0</v>
      </c>
      <c r="T263" s="48">
        <v>1</v>
      </c>
      <c r="U263" s="49">
        <v>0</v>
      </c>
      <c r="V263" s="49">
        <v>0.001443</v>
      </c>
      <c r="W263" s="49">
        <v>0.003169</v>
      </c>
      <c r="X263" s="49">
        <v>0.528578</v>
      </c>
      <c r="Y263" s="49">
        <v>0</v>
      </c>
      <c r="Z263" s="49">
        <v>0</v>
      </c>
      <c r="AA263" s="72">
        <v>263</v>
      </c>
      <c r="AB263" s="72"/>
      <c r="AC263" s="73"/>
      <c r="AD263" s="79" t="s">
        <v>1275</v>
      </c>
      <c r="AE263" s="98" t="s">
        <v>1610</v>
      </c>
      <c r="AF263" s="79" t="str">
        <f>REPLACE(INDEX(GroupVertices[Group],MATCH(Vertices[[#This Row],[Vertex]],GroupVertices[Vertex],0)),1,1,"")</f>
        <v>1</v>
      </c>
      <c r="AG263" s="48">
        <v>0</v>
      </c>
      <c r="AH263" s="49">
        <v>0</v>
      </c>
      <c r="AI263" s="48">
        <v>0</v>
      </c>
      <c r="AJ263" s="49">
        <v>0</v>
      </c>
      <c r="AK263" s="48">
        <v>0</v>
      </c>
      <c r="AL263" s="49">
        <v>0</v>
      </c>
      <c r="AM263" s="48">
        <v>7</v>
      </c>
      <c r="AN263" s="49">
        <v>100</v>
      </c>
      <c r="AO263" s="48">
        <v>7</v>
      </c>
      <c r="AP263" s="118" t="s">
        <v>2787</v>
      </c>
      <c r="AQ263" s="118" t="s">
        <v>2787</v>
      </c>
      <c r="AR263" s="118" t="s">
        <v>3115</v>
      </c>
      <c r="AS263" s="118" t="s">
        <v>3115</v>
      </c>
      <c r="AT263" s="2"/>
      <c r="AU263" s="3"/>
      <c r="AV263" s="3"/>
      <c r="AW263" s="3"/>
      <c r="AX263" s="3"/>
    </row>
    <row r="264" spans="1:50" ht="15">
      <c r="A264" s="65" t="s">
        <v>442</v>
      </c>
      <c r="B264" s="66"/>
      <c r="C264" s="66"/>
      <c r="D264" s="67">
        <v>50</v>
      </c>
      <c r="E264" s="69"/>
      <c r="F264" s="66"/>
      <c r="G264" s="66"/>
      <c r="H264" s="70" t="s">
        <v>442</v>
      </c>
      <c r="I264" s="71"/>
      <c r="J264" s="71" t="s">
        <v>159</v>
      </c>
      <c r="K264" s="70"/>
      <c r="L264" s="74">
        <v>1</v>
      </c>
      <c r="M264" s="75">
        <v>3720.463623046875</v>
      </c>
      <c r="N264" s="75">
        <v>9346.0068359375</v>
      </c>
      <c r="O264" s="76"/>
      <c r="P264" s="77"/>
      <c r="Q264" s="77"/>
      <c r="R264" s="84"/>
      <c r="S264" s="48">
        <v>0</v>
      </c>
      <c r="T264" s="48">
        <v>1</v>
      </c>
      <c r="U264" s="49">
        <v>0</v>
      </c>
      <c r="V264" s="49">
        <v>0.001443</v>
      </c>
      <c r="W264" s="49">
        <v>0.003169</v>
      </c>
      <c r="X264" s="49">
        <v>0.528578</v>
      </c>
      <c r="Y264" s="49">
        <v>0</v>
      </c>
      <c r="Z264" s="49">
        <v>0</v>
      </c>
      <c r="AA264" s="72">
        <v>264</v>
      </c>
      <c r="AB264" s="72"/>
      <c r="AC264" s="73"/>
      <c r="AD264" s="79" t="s">
        <v>1276</v>
      </c>
      <c r="AE264" s="98" t="s">
        <v>1611</v>
      </c>
      <c r="AF264" s="79" t="str">
        <f>REPLACE(INDEX(GroupVertices[Group],MATCH(Vertices[[#This Row],[Vertex]],GroupVertices[Vertex],0)),1,1,"")</f>
        <v>1</v>
      </c>
      <c r="AG264" s="48">
        <v>5</v>
      </c>
      <c r="AH264" s="49">
        <v>3.816793893129771</v>
      </c>
      <c r="AI264" s="48">
        <v>4</v>
      </c>
      <c r="AJ264" s="49">
        <v>3.053435114503817</v>
      </c>
      <c r="AK264" s="48">
        <v>0</v>
      </c>
      <c r="AL264" s="49">
        <v>0</v>
      </c>
      <c r="AM264" s="48">
        <v>122</v>
      </c>
      <c r="AN264" s="49">
        <v>93.12977099236642</v>
      </c>
      <c r="AO264" s="48">
        <v>131</v>
      </c>
      <c r="AP264" s="118" t="s">
        <v>2788</v>
      </c>
      <c r="AQ264" s="118" t="s">
        <v>2788</v>
      </c>
      <c r="AR264" s="118" t="s">
        <v>3116</v>
      </c>
      <c r="AS264" s="118" t="s">
        <v>3116</v>
      </c>
      <c r="AT264" s="2"/>
      <c r="AU264" s="3"/>
      <c r="AV264" s="3"/>
      <c r="AW264" s="3"/>
      <c r="AX264" s="3"/>
    </row>
    <row r="265" spans="1:50" ht="15">
      <c r="A265" s="65" t="s">
        <v>443</v>
      </c>
      <c r="B265" s="66"/>
      <c r="C265" s="66"/>
      <c r="D265" s="67">
        <v>50</v>
      </c>
      <c r="E265" s="69"/>
      <c r="F265" s="66"/>
      <c r="G265" s="66"/>
      <c r="H265" s="70" t="s">
        <v>443</v>
      </c>
      <c r="I265" s="71"/>
      <c r="J265" s="71" t="s">
        <v>159</v>
      </c>
      <c r="K265" s="70"/>
      <c r="L265" s="74">
        <v>1</v>
      </c>
      <c r="M265" s="75">
        <v>6219.04443359375</v>
      </c>
      <c r="N265" s="75">
        <v>2485.187744140625</v>
      </c>
      <c r="O265" s="76"/>
      <c r="P265" s="77"/>
      <c r="Q265" s="77"/>
      <c r="R265" s="84"/>
      <c r="S265" s="48">
        <v>0</v>
      </c>
      <c r="T265" s="48">
        <v>1</v>
      </c>
      <c r="U265" s="49">
        <v>0</v>
      </c>
      <c r="V265" s="49">
        <v>0.001443</v>
      </c>
      <c r="W265" s="49">
        <v>0.003169</v>
      </c>
      <c r="X265" s="49">
        <v>0.528578</v>
      </c>
      <c r="Y265" s="49">
        <v>0</v>
      </c>
      <c r="Z265" s="49">
        <v>0</v>
      </c>
      <c r="AA265" s="72">
        <v>265</v>
      </c>
      <c r="AB265" s="72"/>
      <c r="AC265" s="73"/>
      <c r="AD265" s="79" t="s">
        <v>1277</v>
      </c>
      <c r="AE265" s="98" t="s">
        <v>1612</v>
      </c>
      <c r="AF265" s="79" t="str">
        <f>REPLACE(INDEX(GroupVertices[Group],MATCH(Vertices[[#This Row],[Vertex]],GroupVertices[Vertex],0)),1,1,"")</f>
        <v>1</v>
      </c>
      <c r="AG265" s="48">
        <v>3</v>
      </c>
      <c r="AH265" s="49">
        <v>5.357142857142857</v>
      </c>
      <c r="AI265" s="48">
        <v>0</v>
      </c>
      <c r="AJ265" s="49">
        <v>0</v>
      </c>
      <c r="AK265" s="48">
        <v>0</v>
      </c>
      <c r="AL265" s="49">
        <v>0</v>
      </c>
      <c r="AM265" s="48">
        <v>53</v>
      </c>
      <c r="AN265" s="49">
        <v>94.64285714285714</v>
      </c>
      <c r="AO265" s="48">
        <v>56</v>
      </c>
      <c r="AP265" s="118" t="s">
        <v>2789</v>
      </c>
      <c r="AQ265" s="118" t="s">
        <v>2789</v>
      </c>
      <c r="AR265" s="118" t="s">
        <v>3117</v>
      </c>
      <c r="AS265" s="118" t="s">
        <v>3117</v>
      </c>
      <c r="AT265" s="2"/>
      <c r="AU265" s="3"/>
      <c r="AV265" s="3"/>
      <c r="AW265" s="3"/>
      <c r="AX265" s="3"/>
    </row>
    <row r="266" spans="1:50" ht="15">
      <c r="A266" s="65" t="s">
        <v>444</v>
      </c>
      <c r="B266" s="66"/>
      <c r="C266" s="66"/>
      <c r="D266" s="67">
        <v>50</v>
      </c>
      <c r="E266" s="69"/>
      <c r="F266" s="66"/>
      <c r="G266" s="66"/>
      <c r="H266" s="70" t="s">
        <v>444</v>
      </c>
      <c r="I266" s="71"/>
      <c r="J266" s="71" t="s">
        <v>159</v>
      </c>
      <c r="K266" s="70"/>
      <c r="L266" s="74">
        <v>1</v>
      </c>
      <c r="M266" s="75">
        <v>5484.26806640625</v>
      </c>
      <c r="N266" s="75">
        <v>9283.3779296875</v>
      </c>
      <c r="O266" s="76"/>
      <c r="P266" s="77"/>
      <c r="Q266" s="77"/>
      <c r="R266" s="84"/>
      <c r="S266" s="48">
        <v>0</v>
      </c>
      <c r="T266" s="48">
        <v>1</v>
      </c>
      <c r="U266" s="49">
        <v>0</v>
      </c>
      <c r="V266" s="49">
        <v>0.001443</v>
      </c>
      <c r="W266" s="49">
        <v>0.003169</v>
      </c>
      <c r="X266" s="49">
        <v>0.528578</v>
      </c>
      <c r="Y266" s="49">
        <v>0</v>
      </c>
      <c r="Z266" s="49">
        <v>0</v>
      </c>
      <c r="AA266" s="72">
        <v>266</v>
      </c>
      <c r="AB266" s="72"/>
      <c r="AC266" s="73"/>
      <c r="AD266" s="79" t="s">
        <v>1278</v>
      </c>
      <c r="AE266" s="98" t="s">
        <v>1613</v>
      </c>
      <c r="AF266" s="79" t="str">
        <f>REPLACE(INDEX(GroupVertices[Group],MATCH(Vertices[[#This Row],[Vertex]],GroupVertices[Vertex],0)),1,1,"")</f>
        <v>1</v>
      </c>
      <c r="AG266" s="48">
        <v>0</v>
      </c>
      <c r="AH266" s="49">
        <v>0</v>
      </c>
      <c r="AI266" s="48">
        <v>0</v>
      </c>
      <c r="AJ266" s="49">
        <v>0</v>
      </c>
      <c r="AK266" s="48">
        <v>0</v>
      </c>
      <c r="AL266" s="49">
        <v>0</v>
      </c>
      <c r="AM266" s="48">
        <v>5</v>
      </c>
      <c r="AN266" s="49">
        <v>100</v>
      </c>
      <c r="AO266" s="48">
        <v>5</v>
      </c>
      <c r="AP266" s="118" t="s">
        <v>2790</v>
      </c>
      <c r="AQ266" s="118" t="s">
        <v>2790</v>
      </c>
      <c r="AR266" s="118" t="s">
        <v>3118</v>
      </c>
      <c r="AS266" s="118" t="s">
        <v>3118</v>
      </c>
      <c r="AT266" s="2"/>
      <c r="AU266" s="3"/>
      <c r="AV266" s="3"/>
      <c r="AW266" s="3"/>
      <c r="AX266" s="3"/>
    </row>
    <row r="267" spans="1:50" ht="15">
      <c r="A267" s="65" t="s">
        <v>445</v>
      </c>
      <c r="B267" s="66"/>
      <c r="C267" s="66"/>
      <c r="D267" s="67">
        <v>50</v>
      </c>
      <c r="E267" s="69"/>
      <c r="F267" s="66"/>
      <c r="G267" s="66"/>
      <c r="H267" s="70" t="s">
        <v>445</v>
      </c>
      <c r="I267" s="71"/>
      <c r="J267" s="71" t="s">
        <v>159</v>
      </c>
      <c r="K267" s="70"/>
      <c r="L267" s="74">
        <v>1</v>
      </c>
      <c r="M267" s="75">
        <v>6297.0400390625</v>
      </c>
      <c r="N267" s="75">
        <v>3448.072998046875</v>
      </c>
      <c r="O267" s="76"/>
      <c r="P267" s="77"/>
      <c r="Q267" s="77"/>
      <c r="R267" s="84"/>
      <c r="S267" s="48">
        <v>0</v>
      </c>
      <c r="T267" s="48">
        <v>1</v>
      </c>
      <c r="U267" s="49">
        <v>0</v>
      </c>
      <c r="V267" s="49">
        <v>0.001443</v>
      </c>
      <c r="W267" s="49">
        <v>0.003169</v>
      </c>
      <c r="X267" s="49">
        <v>0.528578</v>
      </c>
      <c r="Y267" s="49">
        <v>0</v>
      </c>
      <c r="Z267" s="49">
        <v>0</v>
      </c>
      <c r="AA267" s="72">
        <v>267</v>
      </c>
      <c r="AB267" s="72"/>
      <c r="AC267" s="73"/>
      <c r="AD267" s="79" t="s">
        <v>1279</v>
      </c>
      <c r="AE267" s="98" t="s">
        <v>1614</v>
      </c>
      <c r="AF267" s="79" t="str">
        <f>REPLACE(INDEX(GroupVertices[Group],MATCH(Vertices[[#This Row],[Vertex]],GroupVertices[Vertex],0)),1,1,"")</f>
        <v>1</v>
      </c>
      <c r="AG267" s="48">
        <v>1</v>
      </c>
      <c r="AH267" s="49">
        <v>33.333333333333336</v>
      </c>
      <c r="AI267" s="48">
        <v>0</v>
      </c>
      <c r="AJ267" s="49">
        <v>0</v>
      </c>
      <c r="AK267" s="48">
        <v>0</v>
      </c>
      <c r="AL267" s="49">
        <v>0</v>
      </c>
      <c r="AM267" s="48">
        <v>2</v>
      </c>
      <c r="AN267" s="49">
        <v>66.66666666666667</v>
      </c>
      <c r="AO267" s="48">
        <v>3</v>
      </c>
      <c r="AP267" s="118" t="s">
        <v>2791</v>
      </c>
      <c r="AQ267" s="118" t="s">
        <v>2791</v>
      </c>
      <c r="AR267" s="118" t="s">
        <v>3119</v>
      </c>
      <c r="AS267" s="118" t="s">
        <v>3119</v>
      </c>
      <c r="AT267" s="2"/>
      <c r="AU267" s="3"/>
      <c r="AV267" s="3"/>
      <c r="AW267" s="3"/>
      <c r="AX267" s="3"/>
    </row>
    <row r="268" spans="1:50" ht="15">
      <c r="A268" s="65" t="s">
        <v>446</v>
      </c>
      <c r="B268" s="66"/>
      <c r="C268" s="66"/>
      <c r="D268" s="67">
        <v>50</v>
      </c>
      <c r="E268" s="69"/>
      <c r="F268" s="66"/>
      <c r="G268" s="66"/>
      <c r="H268" s="70" t="s">
        <v>446</v>
      </c>
      <c r="I268" s="71"/>
      <c r="J268" s="71" t="s">
        <v>159</v>
      </c>
      <c r="K268" s="70"/>
      <c r="L268" s="74">
        <v>1</v>
      </c>
      <c r="M268" s="75">
        <v>6954.28173828125</v>
      </c>
      <c r="N268" s="75">
        <v>8563.556640625</v>
      </c>
      <c r="O268" s="76"/>
      <c r="P268" s="77"/>
      <c r="Q268" s="77"/>
      <c r="R268" s="84"/>
      <c r="S268" s="48">
        <v>0</v>
      </c>
      <c r="T268" s="48">
        <v>1</v>
      </c>
      <c r="U268" s="49">
        <v>0</v>
      </c>
      <c r="V268" s="49">
        <v>0.001443</v>
      </c>
      <c r="W268" s="49">
        <v>0.003169</v>
      </c>
      <c r="X268" s="49">
        <v>0.528578</v>
      </c>
      <c r="Y268" s="49">
        <v>0</v>
      </c>
      <c r="Z268" s="49">
        <v>0</v>
      </c>
      <c r="AA268" s="72">
        <v>268</v>
      </c>
      <c r="AB268" s="72"/>
      <c r="AC268" s="73"/>
      <c r="AD268" s="79" t="s">
        <v>1280</v>
      </c>
      <c r="AE268" s="98" t="s">
        <v>1615</v>
      </c>
      <c r="AF268" s="79" t="str">
        <f>REPLACE(INDEX(GroupVertices[Group],MATCH(Vertices[[#This Row],[Vertex]],GroupVertices[Vertex],0)),1,1,"")</f>
        <v>1</v>
      </c>
      <c r="AG268" s="48">
        <v>7</v>
      </c>
      <c r="AH268" s="49">
        <v>4.294478527607362</v>
      </c>
      <c r="AI268" s="48">
        <v>7</v>
      </c>
      <c r="AJ268" s="49">
        <v>4.294478527607362</v>
      </c>
      <c r="AK268" s="48">
        <v>0</v>
      </c>
      <c r="AL268" s="49">
        <v>0</v>
      </c>
      <c r="AM268" s="48">
        <v>149</v>
      </c>
      <c r="AN268" s="49">
        <v>91.41104294478528</v>
      </c>
      <c r="AO268" s="48">
        <v>163</v>
      </c>
      <c r="AP268" s="118" t="s">
        <v>2792</v>
      </c>
      <c r="AQ268" s="118" t="s">
        <v>2792</v>
      </c>
      <c r="AR268" s="118" t="s">
        <v>3120</v>
      </c>
      <c r="AS268" s="118" t="s">
        <v>3120</v>
      </c>
      <c r="AT268" s="2"/>
      <c r="AU268" s="3"/>
      <c r="AV268" s="3"/>
      <c r="AW268" s="3"/>
      <c r="AX268" s="3"/>
    </row>
    <row r="269" spans="1:50" ht="15">
      <c r="A269" s="65" t="s">
        <v>447</v>
      </c>
      <c r="B269" s="66"/>
      <c r="C269" s="66"/>
      <c r="D269" s="67">
        <v>50</v>
      </c>
      <c r="E269" s="69"/>
      <c r="F269" s="66"/>
      <c r="G269" s="66"/>
      <c r="H269" s="70" t="s">
        <v>447</v>
      </c>
      <c r="I269" s="71"/>
      <c r="J269" s="71" t="s">
        <v>159</v>
      </c>
      <c r="K269" s="70"/>
      <c r="L269" s="74">
        <v>1</v>
      </c>
      <c r="M269" s="75">
        <v>4168.306640625</v>
      </c>
      <c r="N269" s="75">
        <v>1552.7025146484375</v>
      </c>
      <c r="O269" s="76"/>
      <c r="P269" s="77"/>
      <c r="Q269" s="77"/>
      <c r="R269" s="84"/>
      <c r="S269" s="48">
        <v>0</v>
      </c>
      <c r="T269" s="48">
        <v>1</v>
      </c>
      <c r="U269" s="49">
        <v>0</v>
      </c>
      <c r="V269" s="49">
        <v>0.001443</v>
      </c>
      <c r="W269" s="49">
        <v>0.003169</v>
      </c>
      <c r="X269" s="49">
        <v>0.528578</v>
      </c>
      <c r="Y269" s="49">
        <v>0</v>
      </c>
      <c r="Z269" s="49">
        <v>0</v>
      </c>
      <c r="AA269" s="72">
        <v>269</v>
      </c>
      <c r="AB269" s="72"/>
      <c r="AC269" s="73"/>
      <c r="AD269" s="79" t="s">
        <v>1281</v>
      </c>
      <c r="AE269" s="98" t="s">
        <v>1616</v>
      </c>
      <c r="AF269" s="79" t="str">
        <f>REPLACE(INDEX(GroupVertices[Group],MATCH(Vertices[[#This Row],[Vertex]],GroupVertices[Vertex],0)),1,1,"")</f>
        <v>1</v>
      </c>
      <c r="AG269" s="48">
        <v>0</v>
      </c>
      <c r="AH269" s="49">
        <v>0</v>
      </c>
      <c r="AI269" s="48">
        <v>0</v>
      </c>
      <c r="AJ269" s="49">
        <v>0</v>
      </c>
      <c r="AK269" s="48">
        <v>0</v>
      </c>
      <c r="AL269" s="49">
        <v>0</v>
      </c>
      <c r="AM269" s="48">
        <v>18</v>
      </c>
      <c r="AN269" s="49">
        <v>100</v>
      </c>
      <c r="AO269" s="48">
        <v>18</v>
      </c>
      <c r="AP269" s="118" t="s">
        <v>2793</v>
      </c>
      <c r="AQ269" s="118" t="s">
        <v>2793</v>
      </c>
      <c r="AR269" s="118" t="s">
        <v>3121</v>
      </c>
      <c r="AS269" s="118" t="s">
        <v>3121</v>
      </c>
      <c r="AT269" s="2"/>
      <c r="AU269" s="3"/>
      <c r="AV269" s="3"/>
      <c r="AW269" s="3"/>
      <c r="AX269" s="3"/>
    </row>
    <row r="270" spans="1:50" ht="15">
      <c r="A270" s="65" t="s">
        <v>448</v>
      </c>
      <c r="B270" s="66"/>
      <c r="C270" s="66"/>
      <c r="D270" s="67">
        <v>50</v>
      </c>
      <c r="E270" s="69"/>
      <c r="F270" s="66"/>
      <c r="G270" s="66"/>
      <c r="H270" s="70" t="s">
        <v>448</v>
      </c>
      <c r="I270" s="71"/>
      <c r="J270" s="71" t="s">
        <v>159</v>
      </c>
      <c r="K270" s="70"/>
      <c r="L270" s="74">
        <v>1</v>
      </c>
      <c r="M270" s="75">
        <v>4876.89013671875</v>
      </c>
      <c r="N270" s="75">
        <v>3350.4833984375</v>
      </c>
      <c r="O270" s="76"/>
      <c r="P270" s="77"/>
      <c r="Q270" s="77"/>
      <c r="R270" s="84"/>
      <c r="S270" s="48">
        <v>0</v>
      </c>
      <c r="T270" s="48">
        <v>1</v>
      </c>
      <c r="U270" s="49">
        <v>0</v>
      </c>
      <c r="V270" s="49">
        <v>0.001443</v>
      </c>
      <c r="W270" s="49">
        <v>0.003169</v>
      </c>
      <c r="X270" s="49">
        <v>0.528578</v>
      </c>
      <c r="Y270" s="49">
        <v>0</v>
      </c>
      <c r="Z270" s="49">
        <v>0</v>
      </c>
      <c r="AA270" s="72">
        <v>270</v>
      </c>
      <c r="AB270" s="72"/>
      <c r="AC270" s="73"/>
      <c r="AD270" s="79" t="s">
        <v>1282</v>
      </c>
      <c r="AE270" s="98" t="s">
        <v>1617</v>
      </c>
      <c r="AF270" s="79" t="str">
        <f>REPLACE(INDEX(GroupVertices[Group],MATCH(Vertices[[#This Row],[Vertex]],GroupVertices[Vertex],0)),1,1,"")</f>
        <v>1</v>
      </c>
      <c r="AG270" s="48">
        <v>1</v>
      </c>
      <c r="AH270" s="49">
        <v>4.166666666666667</v>
      </c>
      <c r="AI270" s="48">
        <v>2</v>
      </c>
      <c r="AJ270" s="49">
        <v>8.333333333333334</v>
      </c>
      <c r="AK270" s="48">
        <v>0</v>
      </c>
      <c r="AL270" s="49">
        <v>0</v>
      </c>
      <c r="AM270" s="48">
        <v>21</v>
      </c>
      <c r="AN270" s="49">
        <v>87.5</v>
      </c>
      <c r="AO270" s="48">
        <v>24</v>
      </c>
      <c r="AP270" s="118" t="s">
        <v>2794</v>
      </c>
      <c r="AQ270" s="118" t="s">
        <v>2794</v>
      </c>
      <c r="AR270" s="118" t="s">
        <v>3122</v>
      </c>
      <c r="AS270" s="118" t="s">
        <v>3122</v>
      </c>
      <c r="AT270" s="2"/>
      <c r="AU270" s="3"/>
      <c r="AV270" s="3"/>
      <c r="AW270" s="3"/>
      <c r="AX270" s="3"/>
    </row>
    <row r="271" spans="1:50" ht="15">
      <c r="A271" s="65" t="s">
        <v>449</v>
      </c>
      <c r="B271" s="66"/>
      <c r="C271" s="66"/>
      <c r="D271" s="67">
        <v>50</v>
      </c>
      <c r="E271" s="69"/>
      <c r="F271" s="66"/>
      <c r="G271" s="66"/>
      <c r="H271" s="70" t="s">
        <v>449</v>
      </c>
      <c r="I271" s="71"/>
      <c r="J271" s="71" t="s">
        <v>159</v>
      </c>
      <c r="K271" s="70"/>
      <c r="L271" s="74">
        <v>1</v>
      </c>
      <c r="M271" s="75">
        <v>7576.70751953125</v>
      </c>
      <c r="N271" s="75">
        <v>7231.9443359375</v>
      </c>
      <c r="O271" s="76"/>
      <c r="P271" s="77"/>
      <c r="Q271" s="77"/>
      <c r="R271" s="84"/>
      <c r="S271" s="48">
        <v>0</v>
      </c>
      <c r="T271" s="48">
        <v>1</v>
      </c>
      <c r="U271" s="49">
        <v>0</v>
      </c>
      <c r="V271" s="49">
        <v>0.001443</v>
      </c>
      <c r="W271" s="49">
        <v>0.003169</v>
      </c>
      <c r="X271" s="49">
        <v>0.528578</v>
      </c>
      <c r="Y271" s="49">
        <v>0</v>
      </c>
      <c r="Z271" s="49">
        <v>0</v>
      </c>
      <c r="AA271" s="72">
        <v>271</v>
      </c>
      <c r="AB271" s="72"/>
      <c r="AC271" s="73"/>
      <c r="AD271" s="79" t="s">
        <v>1283</v>
      </c>
      <c r="AE271" s="98" t="s">
        <v>1618</v>
      </c>
      <c r="AF271" s="79" t="str">
        <f>REPLACE(INDEX(GroupVertices[Group],MATCH(Vertices[[#This Row],[Vertex]],GroupVertices[Vertex],0)),1,1,"")</f>
        <v>1</v>
      </c>
      <c r="AG271" s="48">
        <v>1</v>
      </c>
      <c r="AH271" s="49">
        <v>11.11111111111111</v>
      </c>
      <c r="AI271" s="48">
        <v>0</v>
      </c>
      <c r="AJ271" s="49">
        <v>0</v>
      </c>
      <c r="AK271" s="48">
        <v>0</v>
      </c>
      <c r="AL271" s="49">
        <v>0</v>
      </c>
      <c r="AM271" s="48">
        <v>8</v>
      </c>
      <c r="AN271" s="49">
        <v>88.88888888888889</v>
      </c>
      <c r="AO271" s="48">
        <v>9</v>
      </c>
      <c r="AP271" s="118" t="s">
        <v>2795</v>
      </c>
      <c r="AQ271" s="118" t="s">
        <v>2795</v>
      </c>
      <c r="AR271" s="118" t="s">
        <v>3123</v>
      </c>
      <c r="AS271" s="118" t="s">
        <v>3123</v>
      </c>
      <c r="AT271" s="2"/>
      <c r="AU271" s="3"/>
      <c r="AV271" s="3"/>
      <c r="AW271" s="3"/>
      <c r="AX271" s="3"/>
    </row>
    <row r="272" spans="1:50" ht="15">
      <c r="A272" s="65" t="s">
        <v>450</v>
      </c>
      <c r="B272" s="66"/>
      <c r="C272" s="66"/>
      <c r="D272" s="67">
        <v>50</v>
      </c>
      <c r="E272" s="69"/>
      <c r="F272" s="66"/>
      <c r="G272" s="66"/>
      <c r="H272" s="70" t="s">
        <v>450</v>
      </c>
      <c r="I272" s="71"/>
      <c r="J272" s="71" t="s">
        <v>159</v>
      </c>
      <c r="K272" s="70"/>
      <c r="L272" s="74">
        <v>1</v>
      </c>
      <c r="M272" s="75">
        <v>1773.716796875</v>
      </c>
      <c r="N272" s="75">
        <v>7968.33935546875</v>
      </c>
      <c r="O272" s="76"/>
      <c r="P272" s="77"/>
      <c r="Q272" s="77"/>
      <c r="R272" s="84"/>
      <c r="S272" s="48">
        <v>0</v>
      </c>
      <c r="T272" s="48">
        <v>1</v>
      </c>
      <c r="U272" s="49">
        <v>0</v>
      </c>
      <c r="V272" s="49">
        <v>0.001443</v>
      </c>
      <c r="W272" s="49">
        <v>0.003169</v>
      </c>
      <c r="X272" s="49">
        <v>0.528578</v>
      </c>
      <c r="Y272" s="49">
        <v>0</v>
      </c>
      <c r="Z272" s="49">
        <v>0</v>
      </c>
      <c r="AA272" s="72">
        <v>272</v>
      </c>
      <c r="AB272" s="72"/>
      <c r="AC272" s="73"/>
      <c r="AD272" s="79" t="s">
        <v>1284</v>
      </c>
      <c r="AE272" s="98" t="s">
        <v>1619</v>
      </c>
      <c r="AF272" s="79" t="str">
        <f>REPLACE(INDEX(GroupVertices[Group],MATCH(Vertices[[#This Row],[Vertex]],GroupVertices[Vertex],0)),1,1,"")</f>
        <v>1</v>
      </c>
      <c r="AG272" s="48">
        <v>0</v>
      </c>
      <c r="AH272" s="49">
        <v>0</v>
      </c>
      <c r="AI272" s="48">
        <v>0</v>
      </c>
      <c r="AJ272" s="49">
        <v>0</v>
      </c>
      <c r="AK272" s="48">
        <v>0</v>
      </c>
      <c r="AL272" s="49">
        <v>0</v>
      </c>
      <c r="AM272" s="48">
        <v>4</v>
      </c>
      <c r="AN272" s="49">
        <v>100</v>
      </c>
      <c r="AO272" s="48">
        <v>4</v>
      </c>
      <c r="AP272" s="118" t="s">
        <v>1802</v>
      </c>
      <c r="AQ272" s="118" t="s">
        <v>1802</v>
      </c>
      <c r="AR272" s="118" t="s">
        <v>2551</v>
      </c>
      <c r="AS272" s="118" t="s">
        <v>2551</v>
      </c>
      <c r="AT272" s="2"/>
      <c r="AU272" s="3"/>
      <c r="AV272" s="3"/>
      <c r="AW272" s="3"/>
      <c r="AX272" s="3"/>
    </row>
    <row r="273" spans="1:50" ht="15">
      <c r="A273" s="65" t="s">
        <v>451</v>
      </c>
      <c r="B273" s="66"/>
      <c r="C273" s="66"/>
      <c r="D273" s="67">
        <v>50</v>
      </c>
      <c r="E273" s="69"/>
      <c r="F273" s="66"/>
      <c r="G273" s="66"/>
      <c r="H273" s="70" t="s">
        <v>451</v>
      </c>
      <c r="I273" s="71"/>
      <c r="J273" s="71" t="s">
        <v>159</v>
      </c>
      <c r="K273" s="70"/>
      <c r="L273" s="74">
        <v>1</v>
      </c>
      <c r="M273" s="75">
        <v>1285.388916015625</v>
      </c>
      <c r="N273" s="75">
        <v>4372.9384765625</v>
      </c>
      <c r="O273" s="76"/>
      <c r="P273" s="77"/>
      <c r="Q273" s="77"/>
      <c r="R273" s="84"/>
      <c r="S273" s="48">
        <v>0</v>
      </c>
      <c r="T273" s="48">
        <v>1</v>
      </c>
      <c r="U273" s="49">
        <v>0</v>
      </c>
      <c r="V273" s="49">
        <v>0.001443</v>
      </c>
      <c r="W273" s="49">
        <v>0.003169</v>
      </c>
      <c r="X273" s="49">
        <v>0.528578</v>
      </c>
      <c r="Y273" s="49">
        <v>0</v>
      </c>
      <c r="Z273" s="49">
        <v>0</v>
      </c>
      <c r="AA273" s="72">
        <v>273</v>
      </c>
      <c r="AB273" s="72"/>
      <c r="AC273" s="73"/>
      <c r="AD273" s="79" t="s">
        <v>1285</v>
      </c>
      <c r="AE273" s="98" t="s">
        <v>1620</v>
      </c>
      <c r="AF273" s="79" t="str">
        <f>REPLACE(INDEX(GroupVertices[Group],MATCH(Vertices[[#This Row],[Vertex]],GroupVertices[Vertex],0)),1,1,"")</f>
        <v>1</v>
      </c>
      <c r="AG273" s="48">
        <v>0</v>
      </c>
      <c r="AH273" s="49">
        <v>0</v>
      </c>
      <c r="AI273" s="48">
        <v>0</v>
      </c>
      <c r="AJ273" s="49">
        <v>0</v>
      </c>
      <c r="AK273" s="48">
        <v>0</v>
      </c>
      <c r="AL273" s="49">
        <v>0</v>
      </c>
      <c r="AM273" s="48">
        <v>6</v>
      </c>
      <c r="AN273" s="49">
        <v>100</v>
      </c>
      <c r="AO273" s="48">
        <v>6</v>
      </c>
      <c r="AP273" s="118" t="s">
        <v>2796</v>
      </c>
      <c r="AQ273" s="118" t="s">
        <v>2796</v>
      </c>
      <c r="AR273" s="118" t="s">
        <v>3124</v>
      </c>
      <c r="AS273" s="118" t="s">
        <v>3124</v>
      </c>
      <c r="AT273" s="2"/>
      <c r="AU273" s="3"/>
      <c r="AV273" s="3"/>
      <c r="AW273" s="3"/>
      <c r="AX273" s="3"/>
    </row>
    <row r="274" spans="1:50" ht="15">
      <c r="A274" s="65" t="s">
        <v>452</v>
      </c>
      <c r="B274" s="66"/>
      <c r="C274" s="66"/>
      <c r="D274" s="67">
        <v>50</v>
      </c>
      <c r="E274" s="69"/>
      <c r="F274" s="66"/>
      <c r="G274" s="66"/>
      <c r="H274" s="70" t="s">
        <v>452</v>
      </c>
      <c r="I274" s="71"/>
      <c r="J274" s="71" t="s">
        <v>159</v>
      </c>
      <c r="K274" s="70"/>
      <c r="L274" s="74">
        <v>1</v>
      </c>
      <c r="M274" s="75">
        <v>1072.37451171875</v>
      </c>
      <c r="N274" s="75">
        <v>4263.29833984375</v>
      </c>
      <c r="O274" s="76"/>
      <c r="P274" s="77"/>
      <c r="Q274" s="77"/>
      <c r="R274" s="84"/>
      <c r="S274" s="48">
        <v>0</v>
      </c>
      <c r="T274" s="48">
        <v>1</v>
      </c>
      <c r="U274" s="49">
        <v>0</v>
      </c>
      <c r="V274" s="49">
        <v>0.001443</v>
      </c>
      <c r="W274" s="49">
        <v>0.003169</v>
      </c>
      <c r="X274" s="49">
        <v>0.528578</v>
      </c>
      <c r="Y274" s="49">
        <v>0</v>
      </c>
      <c r="Z274" s="49">
        <v>0</v>
      </c>
      <c r="AA274" s="72">
        <v>274</v>
      </c>
      <c r="AB274" s="72"/>
      <c r="AC274" s="73"/>
      <c r="AD274" s="79" t="s">
        <v>1286</v>
      </c>
      <c r="AE274" s="98" t="s">
        <v>1621</v>
      </c>
      <c r="AF274" s="79" t="str">
        <f>REPLACE(INDEX(GroupVertices[Group],MATCH(Vertices[[#This Row],[Vertex]],GroupVertices[Vertex],0)),1,1,"")</f>
        <v>1</v>
      </c>
      <c r="AG274" s="48">
        <v>1</v>
      </c>
      <c r="AH274" s="49">
        <v>33.333333333333336</v>
      </c>
      <c r="AI274" s="48">
        <v>0</v>
      </c>
      <c r="AJ274" s="49">
        <v>0</v>
      </c>
      <c r="AK274" s="48">
        <v>0</v>
      </c>
      <c r="AL274" s="49">
        <v>0</v>
      </c>
      <c r="AM274" s="48">
        <v>2</v>
      </c>
      <c r="AN274" s="49">
        <v>66.66666666666667</v>
      </c>
      <c r="AO274" s="48">
        <v>3</v>
      </c>
      <c r="AP274" s="118" t="s">
        <v>589</v>
      </c>
      <c r="AQ274" s="118" t="s">
        <v>589</v>
      </c>
      <c r="AR274" s="118" t="s">
        <v>2551</v>
      </c>
      <c r="AS274" s="118" t="s">
        <v>2551</v>
      </c>
      <c r="AT274" s="2"/>
      <c r="AU274" s="3"/>
      <c r="AV274" s="3"/>
      <c r="AW274" s="3"/>
      <c r="AX274" s="3"/>
    </row>
    <row r="275" spans="1:50" ht="15">
      <c r="A275" s="65" t="s">
        <v>453</v>
      </c>
      <c r="B275" s="66"/>
      <c r="C275" s="66"/>
      <c r="D275" s="67">
        <v>50</v>
      </c>
      <c r="E275" s="69"/>
      <c r="F275" s="66"/>
      <c r="G275" s="66"/>
      <c r="H275" s="70" t="s">
        <v>453</v>
      </c>
      <c r="I275" s="71"/>
      <c r="J275" s="71" t="s">
        <v>159</v>
      </c>
      <c r="K275" s="70"/>
      <c r="L275" s="74">
        <v>1</v>
      </c>
      <c r="M275" s="75">
        <v>6352.8974609375</v>
      </c>
      <c r="N275" s="75">
        <v>6670.6220703125</v>
      </c>
      <c r="O275" s="76"/>
      <c r="P275" s="77"/>
      <c r="Q275" s="77"/>
      <c r="R275" s="84"/>
      <c r="S275" s="48">
        <v>0</v>
      </c>
      <c r="T275" s="48">
        <v>1</v>
      </c>
      <c r="U275" s="49">
        <v>0</v>
      </c>
      <c r="V275" s="49">
        <v>0.001443</v>
      </c>
      <c r="W275" s="49">
        <v>0.003169</v>
      </c>
      <c r="X275" s="49">
        <v>0.528578</v>
      </c>
      <c r="Y275" s="49">
        <v>0</v>
      </c>
      <c r="Z275" s="49">
        <v>0</v>
      </c>
      <c r="AA275" s="72">
        <v>275</v>
      </c>
      <c r="AB275" s="72"/>
      <c r="AC275" s="73"/>
      <c r="AD275" s="79" t="s">
        <v>1287</v>
      </c>
      <c r="AE275" s="98" t="s">
        <v>1622</v>
      </c>
      <c r="AF275" s="79" t="str">
        <f>REPLACE(INDEX(GroupVertices[Group],MATCH(Vertices[[#This Row],[Vertex]],GroupVertices[Vertex],0)),1,1,"")</f>
        <v>1</v>
      </c>
      <c r="AG275" s="48">
        <v>0</v>
      </c>
      <c r="AH275" s="49">
        <v>0</v>
      </c>
      <c r="AI275" s="48">
        <v>2</v>
      </c>
      <c r="AJ275" s="49">
        <v>13.333333333333334</v>
      </c>
      <c r="AK275" s="48">
        <v>0</v>
      </c>
      <c r="AL275" s="49">
        <v>0</v>
      </c>
      <c r="AM275" s="48">
        <v>13</v>
      </c>
      <c r="AN275" s="49">
        <v>86.66666666666667</v>
      </c>
      <c r="AO275" s="48">
        <v>15</v>
      </c>
      <c r="AP275" s="118" t="s">
        <v>2797</v>
      </c>
      <c r="AQ275" s="118" t="s">
        <v>2797</v>
      </c>
      <c r="AR275" s="118" t="s">
        <v>3125</v>
      </c>
      <c r="AS275" s="118" t="s">
        <v>3125</v>
      </c>
      <c r="AT275" s="2"/>
      <c r="AU275" s="3"/>
      <c r="AV275" s="3"/>
      <c r="AW275" s="3"/>
      <c r="AX275" s="3"/>
    </row>
    <row r="276" spans="1:50" ht="15">
      <c r="A276" s="65" t="s">
        <v>454</v>
      </c>
      <c r="B276" s="66"/>
      <c r="C276" s="66"/>
      <c r="D276" s="67">
        <v>50</v>
      </c>
      <c r="E276" s="69"/>
      <c r="F276" s="66"/>
      <c r="G276" s="66"/>
      <c r="H276" s="70" t="s">
        <v>454</v>
      </c>
      <c r="I276" s="71"/>
      <c r="J276" s="71" t="s">
        <v>159</v>
      </c>
      <c r="K276" s="70"/>
      <c r="L276" s="74">
        <v>1</v>
      </c>
      <c r="M276" s="75">
        <v>6782.9990234375</v>
      </c>
      <c r="N276" s="75">
        <v>4067.018310546875</v>
      </c>
      <c r="O276" s="76"/>
      <c r="P276" s="77"/>
      <c r="Q276" s="77"/>
      <c r="R276" s="84"/>
      <c r="S276" s="48">
        <v>0</v>
      </c>
      <c r="T276" s="48">
        <v>1</v>
      </c>
      <c r="U276" s="49">
        <v>0</v>
      </c>
      <c r="V276" s="49">
        <v>0.001443</v>
      </c>
      <c r="W276" s="49">
        <v>0.003169</v>
      </c>
      <c r="X276" s="49">
        <v>0.528578</v>
      </c>
      <c r="Y276" s="49">
        <v>0</v>
      </c>
      <c r="Z276" s="49">
        <v>0</v>
      </c>
      <c r="AA276" s="72">
        <v>276</v>
      </c>
      <c r="AB276" s="72"/>
      <c r="AC276" s="73"/>
      <c r="AD276" s="79" t="s">
        <v>1288</v>
      </c>
      <c r="AE276" s="98" t="s">
        <v>1623</v>
      </c>
      <c r="AF276" s="79" t="str">
        <f>REPLACE(INDEX(GroupVertices[Group],MATCH(Vertices[[#This Row],[Vertex]],GroupVertices[Vertex],0)),1,1,"")</f>
        <v>1</v>
      </c>
      <c r="AG276" s="48">
        <v>0</v>
      </c>
      <c r="AH276" s="49">
        <v>0</v>
      </c>
      <c r="AI276" s="48">
        <v>0</v>
      </c>
      <c r="AJ276" s="49">
        <v>0</v>
      </c>
      <c r="AK276" s="48">
        <v>0</v>
      </c>
      <c r="AL276" s="49">
        <v>0</v>
      </c>
      <c r="AM276" s="48">
        <v>24</v>
      </c>
      <c r="AN276" s="49">
        <v>100</v>
      </c>
      <c r="AO276" s="48">
        <v>24</v>
      </c>
      <c r="AP276" s="118" t="s">
        <v>2798</v>
      </c>
      <c r="AQ276" s="118" t="s">
        <v>2798</v>
      </c>
      <c r="AR276" s="118" t="s">
        <v>2551</v>
      </c>
      <c r="AS276" s="118" t="s">
        <v>2551</v>
      </c>
      <c r="AT276" s="2"/>
      <c r="AU276" s="3"/>
      <c r="AV276" s="3"/>
      <c r="AW276" s="3"/>
      <c r="AX276" s="3"/>
    </row>
    <row r="277" spans="1:50" ht="15">
      <c r="A277" s="65" t="s">
        <v>455</v>
      </c>
      <c r="B277" s="66"/>
      <c r="C277" s="66"/>
      <c r="D277" s="67">
        <v>50</v>
      </c>
      <c r="E277" s="69"/>
      <c r="F277" s="66"/>
      <c r="G277" s="66"/>
      <c r="H277" s="70" t="s">
        <v>455</v>
      </c>
      <c r="I277" s="71"/>
      <c r="J277" s="71" t="s">
        <v>159</v>
      </c>
      <c r="K277" s="70"/>
      <c r="L277" s="74">
        <v>1</v>
      </c>
      <c r="M277" s="75">
        <v>7605.87646484375</v>
      </c>
      <c r="N277" s="75">
        <v>4014.828857421875</v>
      </c>
      <c r="O277" s="76"/>
      <c r="P277" s="77"/>
      <c r="Q277" s="77"/>
      <c r="R277" s="84"/>
      <c r="S277" s="48">
        <v>0</v>
      </c>
      <c r="T277" s="48">
        <v>1</v>
      </c>
      <c r="U277" s="49">
        <v>0</v>
      </c>
      <c r="V277" s="49">
        <v>0.001443</v>
      </c>
      <c r="W277" s="49">
        <v>0.003169</v>
      </c>
      <c r="X277" s="49">
        <v>0.528578</v>
      </c>
      <c r="Y277" s="49">
        <v>0</v>
      </c>
      <c r="Z277" s="49">
        <v>0</v>
      </c>
      <c r="AA277" s="72">
        <v>277</v>
      </c>
      <c r="AB277" s="72"/>
      <c r="AC277" s="73"/>
      <c r="AD277" s="79" t="s">
        <v>1289</v>
      </c>
      <c r="AE277" s="98" t="s">
        <v>1624</v>
      </c>
      <c r="AF277" s="79" t="str">
        <f>REPLACE(INDEX(GroupVertices[Group],MATCH(Vertices[[#This Row],[Vertex]],GroupVertices[Vertex],0)),1,1,"")</f>
        <v>1</v>
      </c>
      <c r="AG277" s="48">
        <v>3</v>
      </c>
      <c r="AH277" s="49">
        <v>5.660377358490566</v>
      </c>
      <c r="AI277" s="48">
        <v>2</v>
      </c>
      <c r="AJ277" s="49">
        <v>3.7735849056603774</v>
      </c>
      <c r="AK277" s="48">
        <v>0</v>
      </c>
      <c r="AL277" s="49">
        <v>0</v>
      </c>
      <c r="AM277" s="48">
        <v>48</v>
      </c>
      <c r="AN277" s="49">
        <v>90.56603773584905</v>
      </c>
      <c r="AO277" s="48">
        <v>53</v>
      </c>
      <c r="AP277" s="118" t="s">
        <v>2799</v>
      </c>
      <c r="AQ277" s="118" t="s">
        <v>2799</v>
      </c>
      <c r="AR277" s="118" t="s">
        <v>3126</v>
      </c>
      <c r="AS277" s="118" t="s">
        <v>3126</v>
      </c>
      <c r="AT277" s="2"/>
      <c r="AU277" s="3"/>
      <c r="AV277" s="3"/>
      <c r="AW277" s="3"/>
      <c r="AX277" s="3"/>
    </row>
    <row r="278" spans="1:50" ht="15">
      <c r="A278" s="65" t="s">
        <v>456</v>
      </c>
      <c r="B278" s="66"/>
      <c r="C278" s="66"/>
      <c r="D278" s="67">
        <v>50</v>
      </c>
      <c r="E278" s="69"/>
      <c r="F278" s="66"/>
      <c r="G278" s="66"/>
      <c r="H278" s="70" t="s">
        <v>456</v>
      </c>
      <c r="I278" s="71"/>
      <c r="J278" s="71" t="s">
        <v>159</v>
      </c>
      <c r="K278" s="70"/>
      <c r="L278" s="74">
        <v>1</v>
      </c>
      <c r="M278" s="75">
        <v>8352.9541015625</v>
      </c>
      <c r="N278" s="75">
        <v>6268.5712890625</v>
      </c>
      <c r="O278" s="76"/>
      <c r="P278" s="77"/>
      <c r="Q278" s="77"/>
      <c r="R278" s="84"/>
      <c r="S278" s="48">
        <v>0</v>
      </c>
      <c r="T278" s="48">
        <v>1</v>
      </c>
      <c r="U278" s="49">
        <v>0</v>
      </c>
      <c r="V278" s="49">
        <v>0.001443</v>
      </c>
      <c r="W278" s="49">
        <v>0.003169</v>
      </c>
      <c r="X278" s="49">
        <v>0.528578</v>
      </c>
      <c r="Y278" s="49">
        <v>0</v>
      </c>
      <c r="Z278" s="49">
        <v>0</v>
      </c>
      <c r="AA278" s="72">
        <v>278</v>
      </c>
      <c r="AB278" s="72"/>
      <c r="AC278" s="73"/>
      <c r="AD278" s="79" t="s">
        <v>1290</v>
      </c>
      <c r="AE278" s="98" t="s">
        <v>1625</v>
      </c>
      <c r="AF278" s="79" t="str">
        <f>REPLACE(INDEX(GroupVertices[Group],MATCH(Vertices[[#This Row],[Vertex]],GroupVertices[Vertex],0)),1,1,"")</f>
        <v>1</v>
      </c>
      <c r="AG278" s="48">
        <v>1</v>
      </c>
      <c r="AH278" s="49">
        <v>5.555555555555555</v>
      </c>
      <c r="AI278" s="48">
        <v>0</v>
      </c>
      <c r="AJ278" s="49">
        <v>0</v>
      </c>
      <c r="AK278" s="48">
        <v>0</v>
      </c>
      <c r="AL278" s="49">
        <v>0</v>
      </c>
      <c r="AM278" s="48">
        <v>17</v>
      </c>
      <c r="AN278" s="49">
        <v>94.44444444444444</v>
      </c>
      <c r="AO278" s="48">
        <v>18</v>
      </c>
      <c r="AP278" s="118" t="s">
        <v>2800</v>
      </c>
      <c r="AQ278" s="118" t="s">
        <v>2800</v>
      </c>
      <c r="AR278" s="118" t="s">
        <v>3127</v>
      </c>
      <c r="AS278" s="118" t="s">
        <v>3127</v>
      </c>
      <c r="AT278" s="2"/>
      <c r="AU278" s="3"/>
      <c r="AV278" s="3"/>
      <c r="AW278" s="3"/>
      <c r="AX278" s="3"/>
    </row>
    <row r="279" spans="1:50" ht="15">
      <c r="A279" s="65" t="s">
        <v>457</v>
      </c>
      <c r="B279" s="66"/>
      <c r="C279" s="66"/>
      <c r="D279" s="67">
        <v>50</v>
      </c>
      <c r="E279" s="69"/>
      <c r="F279" s="66"/>
      <c r="G279" s="66"/>
      <c r="H279" s="70" t="s">
        <v>457</v>
      </c>
      <c r="I279" s="71"/>
      <c r="J279" s="71" t="s">
        <v>159</v>
      </c>
      <c r="K279" s="70"/>
      <c r="L279" s="74">
        <v>1</v>
      </c>
      <c r="M279" s="75">
        <v>2880.035400390625</v>
      </c>
      <c r="N279" s="75">
        <v>3564.703369140625</v>
      </c>
      <c r="O279" s="76"/>
      <c r="P279" s="77"/>
      <c r="Q279" s="77"/>
      <c r="R279" s="84"/>
      <c r="S279" s="48">
        <v>0</v>
      </c>
      <c r="T279" s="48">
        <v>1</v>
      </c>
      <c r="U279" s="49">
        <v>0</v>
      </c>
      <c r="V279" s="49">
        <v>0.001443</v>
      </c>
      <c r="W279" s="49">
        <v>0.003169</v>
      </c>
      <c r="X279" s="49">
        <v>0.528578</v>
      </c>
      <c r="Y279" s="49">
        <v>0</v>
      </c>
      <c r="Z279" s="49">
        <v>0</v>
      </c>
      <c r="AA279" s="72">
        <v>279</v>
      </c>
      <c r="AB279" s="72"/>
      <c r="AC279" s="73"/>
      <c r="AD279" s="79" t="s">
        <v>1291</v>
      </c>
      <c r="AE279" s="98" t="s">
        <v>1626</v>
      </c>
      <c r="AF279" s="79" t="str">
        <f>REPLACE(INDEX(GroupVertices[Group],MATCH(Vertices[[#This Row],[Vertex]],GroupVertices[Vertex],0)),1,1,"")</f>
        <v>1</v>
      </c>
      <c r="AG279" s="48">
        <v>1</v>
      </c>
      <c r="AH279" s="49">
        <v>6.666666666666667</v>
      </c>
      <c r="AI279" s="48">
        <v>1</v>
      </c>
      <c r="AJ279" s="49">
        <v>6.666666666666667</v>
      </c>
      <c r="AK279" s="48">
        <v>0</v>
      </c>
      <c r="AL279" s="49">
        <v>0</v>
      </c>
      <c r="AM279" s="48">
        <v>13</v>
      </c>
      <c r="AN279" s="49">
        <v>86.66666666666667</v>
      </c>
      <c r="AO279" s="48">
        <v>15</v>
      </c>
      <c r="AP279" s="118" t="s">
        <v>2801</v>
      </c>
      <c r="AQ279" s="118" t="s">
        <v>2882</v>
      </c>
      <c r="AR279" s="118" t="s">
        <v>3128</v>
      </c>
      <c r="AS279" s="118" t="s">
        <v>3187</v>
      </c>
      <c r="AT279" s="2"/>
      <c r="AU279" s="3"/>
      <c r="AV279" s="3"/>
      <c r="AW279" s="3"/>
      <c r="AX279" s="3"/>
    </row>
    <row r="280" spans="1:50" ht="15">
      <c r="A280" s="65" t="s">
        <v>458</v>
      </c>
      <c r="B280" s="66"/>
      <c r="C280" s="66"/>
      <c r="D280" s="67">
        <v>50</v>
      </c>
      <c r="E280" s="69"/>
      <c r="F280" s="66"/>
      <c r="G280" s="66"/>
      <c r="H280" s="70" t="s">
        <v>458</v>
      </c>
      <c r="I280" s="71"/>
      <c r="J280" s="71" t="s">
        <v>159</v>
      </c>
      <c r="K280" s="70"/>
      <c r="L280" s="74">
        <v>1</v>
      </c>
      <c r="M280" s="75">
        <v>6661.02880859375</v>
      </c>
      <c r="N280" s="75">
        <v>5390.59765625</v>
      </c>
      <c r="O280" s="76"/>
      <c r="P280" s="77"/>
      <c r="Q280" s="77"/>
      <c r="R280" s="84"/>
      <c r="S280" s="48">
        <v>0</v>
      </c>
      <c r="T280" s="48">
        <v>1</v>
      </c>
      <c r="U280" s="49">
        <v>0</v>
      </c>
      <c r="V280" s="49">
        <v>0.001443</v>
      </c>
      <c r="W280" s="49">
        <v>0.003169</v>
      </c>
      <c r="X280" s="49">
        <v>0.528578</v>
      </c>
      <c r="Y280" s="49">
        <v>0</v>
      </c>
      <c r="Z280" s="49">
        <v>0</v>
      </c>
      <c r="AA280" s="72">
        <v>280</v>
      </c>
      <c r="AB280" s="72"/>
      <c r="AC280" s="73"/>
      <c r="AD280" s="79" t="s">
        <v>1292</v>
      </c>
      <c r="AE280" s="98" t="s">
        <v>1627</v>
      </c>
      <c r="AF280" s="79" t="str">
        <f>REPLACE(INDEX(GroupVertices[Group],MATCH(Vertices[[#This Row],[Vertex]],GroupVertices[Vertex],0)),1,1,"")</f>
        <v>1</v>
      </c>
      <c r="AG280" s="48">
        <v>1</v>
      </c>
      <c r="AH280" s="49">
        <v>33.333333333333336</v>
      </c>
      <c r="AI280" s="48">
        <v>0</v>
      </c>
      <c r="AJ280" s="49">
        <v>0</v>
      </c>
      <c r="AK280" s="48">
        <v>0</v>
      </c>
      <c r="AL280" s="49">
        <v>0</v>
      </c>
      <c r="AM280" s="48">
        <v>2</v>
      </c>
      <c r="AN280" s="49">
        <v>66.66666666666667</v>
      </c>
      <c r="AO280" s="48">
        <v>3</v>
      </c>
      <c r="AP280" s="118" t="s">
        <v>1756</v>
      </c>
      <c r="AQ280" s="118" t="s">
        <v>1756</v>
      </c>
      <c r="AR280" s="118" t="s">
        <v>2551</v>
      </c>
      <c r="AS280" s="118" t="s">
        <v>2551</v>
      </c>
      <c r="AT280" s="2"/>
      <c r="AU280" s="3"/>
      <c r="AV280" s="3"/>
      <c r="AW280" s="3"/>
      <c r="AX280" s="3"/>
    </row>
    <row r="281" spans="1:50" ht="15">
      <c r="A281" s="65" t="s">
        <v>459</v>
      </c>
      <c r="B281" s="66"/>
      <c r="C281" s="66"/>
      <c r="D281" s="67">
        <v>50</v>
      </c>
      <c r="E281" s="69"/>
      <c r="F281" s="66"/>
      <c r="G281" s="66"/>
      <c r="H281" s="70" t="s">
        <v>459</v>
      </c>
      <c r="I281" s="71"/>
      <c r="J281" s="71" t="s">
        <v>159</v>
      </c>
      <c r="K281" s="70"/>
      <c r="L281" s="74">
        <v>1</v>
      </c>
      <c r="M281" s="75">
        <v>6819.00146484375</v>
      </c>
      <c r="N281" s="75">
        <v>2809.7626953125</v>
      </c>
      <c r="O281" s="76"/>
      <c r="P281" s="77"/>
      <c r="Q281" s="77"/>
      <c r="R281" s="84"/>
      <c r="S281" s="48">
        <v>0</v>
      </c>
      <c r="T281" s="48">
        <v>1</v>
      </c>
      <c r="U281" s="49">
        <v>0</v>
      </c>
      <c r="V281" s="49">
        <v>0.001443</v>
      </c>
      <c r="W281" s="49">
        <v>0.003169</v>
      </c>
      <c r="X281" s="49">
        <v>0.528578</v>
      </c>
      <c r="Y281" s="49">
        <v>0</v>
      </c>
      <c r="Z281" s="49">
        <v>0</v>
      </c>
      <c r="AA281" s="72">
        <v>281</v>
      </c>
      <c r="AB281" s="72"/>
      <c r="AC281" s="73"/>
      <c r="AD281" s="79" t="s">
        <v>1293</v>
      </c>
      <c r="AE281" s="98" t="s">
        <v>1628</v>
      </c>
      <c r="AF281" s="79" t="str">
        <f>REPLACE(INDEX(GroupVertices[Group],MATCH(Vertices[[#This Row],[Vertex]],GroupVertices[Vertex],0)),1,1,"")</f>
        <v>1</v>
      </c>
      <c r="AG281" s="48">
        <v>0</v>
      </c>
      <c r="AH281" s="49">
        <v>0</v>
      </c>
      <c r="AI281" s="48">
        <v>0</v>
      </c>
      <c r="AJ281" s="49">
        <v>0</v>
      </c>
      <c r="AK281" s="48">
        <v>0</v>
      </c>
      <c r="AL281" s="49">
        <v>0</v>
      </c>
      <c r="AM281" s="48">
        <v>1</v>
      </c>
      <c r="AN281" s="49">
        <v>100</v>
      </c>
      <c r="AO281" s="48">
        <v>1</v>
      </c>
      <c r="AP281" s="118" t="s">
        <v>2802</v>
      </c>
      <c r="AQ281" s="118" t="s">
        <v>2802</v>
      </c>
      <c r="AR281" s="118" t="s">
        <v>2551</v>
      </c>
      <c r="AS281" s="118" t="s">
        <v>2551</v>
      </c>
      <c r="AT281" s="2"/>
      <c r="AU281" s="3"/>
      <c r="AV281" s="3"/>
      <c r="AW281" s="3"/>
      <c r="AX281" s="3"/>
    </row>
    <row r="282" spans="1:50" ht="15">
      <c r="A282" s="65" t="s">
        <v>460</v>
      </c>
      <c r="B282" s="66"/>
      <c r="C282" s="66"/>
      <c r="D282" s="67">
        <v>50</v>
      </c>
      <c r="E282" s="69"/>
      <c r="F282" s="66"/>
      <c r="G282" s="66"/>
      <c r="H282" s="70" t="s">
        <v>460</v>
      </c>
      <c r="I282" s="71"/>
      <c r="J282" s="71" t="s">
        <v>159</v>
      </c>
      <c r="K282" s="70"/>
      <c r="L282" s="74">
        <v>1</v>
      </c>
      <c r="M282" s="75">
        <v>4311.9658203125</v>
      </c>
      <c r="N282" s="75">
        <v>1802.80712890625</v>
      </c>
      <c r="O282" s="76"/>
      <c r="P282" s="77"/>
      <c r="Q282" s="77"/>
      <c r="R282" s="84"/>
      <c r="S282" s="48">
        <v>0</v>
      </c>
      <c r="T282" s="48">
        <v>1</v>
      </c>
      <c r="U282" s="49">
        <v>0</v>
      </c>
      <c r="V282" s="49">
        <v>0.001443</v>
      </c>
      <c r="W282" s="49">
        <v>0.003169</v>
      </c>
      <c r="X282" s="49">
        <v>0.528578</v>
      </c>
      <c r="Y282" s="49">
        <v>0</v>
      </c>
      <c r="Z282" s="49">
        <v>0</v>
      </c>
      <c r="AA282" s="72">
        <v>282</v>
      </c>
      <c r="AB282" s="72"/>
      <c r="AC282" s="73"/>
      <c r="AD282" s="79" t="s">
        <v>1294</v>
      </c>
      <c r="AE282" s="98" t="s">
        <v>1629</v>
      </c>
      <c r="AF282" s="79" t="str">
        <f>REPLACE(INDEX(GroupVertices[Group],MATCH(Vertices[[#This Row],[Vertex]],GroupVertices[Vertex],0)),1,1,"")</f>
        <v>1</v>
      </c>
      <c r="AG282" s="48">
        <v>2</v>
      </c>
      <c r="AH282" s="49">
        <v>2.73972602739726</v>
      </c>
      <c r="AI282" s="48">
        <v>0</v>
      </c>
      <c r="AJ282" s="49">
        <v>0</v>
      </c>
      <c r="AK282" s="48">
        <v>0</v>
      </c>
      <c r="AL282" s="49">
        <v>0</v>
      </c>
      <c r="AM282" s="48">
        <v>71</v>
      </c>
      <c r="AN282" s="49">
        <v>97.26027397260275</v>
      </c>
      <c r="AO282" s="48">
        <v>73</v>
      </c>
      <c r="AP282" s="118" t="s">
        <v>2803</v>
      </c>
      <c r="AQ282" s="118" t="s">
        <v>2803</v>
      </c>
      <c r="AR282" s="118" t="s">
        <v>3129</v>
      </c>
      <c r="AS282" s="118" t="s">
        <v>3129</v>
      </c>
      <c r="AT282" s="2"/>
      <c r="AU282" s="3"/>
      <c r="AV282" s="3"/>
      <c r="AW282" s="3"/>
      <c r="AX282" s="3"/>
    </row>
    <row r="283" spans="1:50" ht="15">
      <c r="A283" s="65" t="s">
        <v>461</v>
      </c>
      <c r="B283" s="66"/>
      <c r="C283" s="66"/>
      <c r="D283" s="67">
        <v>50</v>
      </c>
      <c r="E283" s="69"/>
      <c r="F283" s="66"/>
      <c r="G283" s="66"/>
      <c r="H283" s="70" t="s">
        <v>461</v>
      </c>
      <c r="I283" s="71"/>
      <c r="J283" s="71" t="s">
        <v>159</v>
      </c>
      <c r="K283" s="70"/>
      <c r="L283" s="74">
        <v>1</v>
      </c>
      <c r="M283" s="75">
        <v>629.3711547851562</v>
      </c>
      <c r="N283" s="75">
        <v>4931.0419921875</v>
      </c>
      <c r="O283" s="76"/>
      <c r="P283" s="77"/>
      <c r="Q283" s="77"/>
      <c r="R283" s="84"/>
      <c r="S283" s="48">
        <v>0</v>
      </c>
      <c r="T283" s="48">
        <v>1</v>
      </c>
      <c r="U283" s="49">
        <v>0</v>
      </c>
      <c r="V283" s="49">
        <v>0.001443</v>
      </c>
      <c r="W283" s="49">
        <v>0.003169</v>
      </c>
      <c r="X283" s="49">
        <v>0.528578</v>
      </c>
      <c r="Y283" s="49">
        <v>0</v>
      </c>
      <c r="Z283" s="49">
        <v>0</v>
      </c>
      <c r="AA283" s="72">
        <v>283</v>
      </c>
      <c r="AB283" s="72"/>
      <c r="AC283" s="73"/>
      <c r="AD283" s="79" t="s">
        <v>1295</v>
      </c>
      <c r="AE283" s="98" t="s">
        <v>1630</v>
      </c>
      <c r="AF283" s="79" t="str">
        <f>REPLACE(INDEX(GroupVertices[Group],MATCH(Vertices[[#This Row],[Vertex]],GroupVertices[Vertex],0)),1,1,"")</f>
        <v>1</v>
      </c>
      <c r="AG283" s="48">
        <v>11</v>
      </c>
      <c r="AH283" s="49">
        <v>5.092592592592593</v>
      </c>
      <c r="AI283" s="48">
        <v>4</v>
      </c>
      <c r="AJ283" s="49">
        <v>1.8518518518518519</v>
      </c>
      <c r="AK283" s="48">
        <v>0</v>
      </c>
      <c r="AL283" s="49">
        <v>0</v>
      </c>
      <c r="AM283" s="48">
        <v>201</v>
      </c>
      <c r="AN283" s="49">
        <v>93.05555555555556</v>
      </c>
      <c r="AO283" s="48">
        <v>216</v>
      </c>
      <c r="AP283" s="118" t="s">
        <v>2804</v>
      </c>
      <c r="AQ283" s="118" t="s">
        <v>2804</v>
      </c>
      <c r="AR283" s="118" t="s">
        <v>3130</v>
      </c>
      <c r="AS283" s="118" t="s">
        <v>3130</v>
      </c>
      <c r="AT283" s="2"/>
      <c r="AU283" s="3"/>
      <c r="AV283" s="3"/>
      <c r="AW283" s="3"/>
      <c r="AX283" s="3"/>
    </row>
    <row r="284" spans="1:50" ht="15">
      <c r="A284" s="65" t="s">
        <v>462</v>
      </c>
      <c r="B284" s="66"/>
      <c r="C284" s="66"/>
      <c r="D284" s="67">
        <v>50</v>
      </c>
      <c r="E284" s="69"/>
      <c r="F284" s="66"/>
      <c r="G284" s="66"/>
      <c r="H284" s="70" t="s">
        <v>462</v>
      </c>
      <c r="I284" s="71"/>
      <c r="J284" s="71" t="s">
        <v>159</v>
      </c>
      <c r="K284" s="70"/>
      <c r="L284" s="74">
        <v>1</v>
      </c>
      <c r="M284" s="75">
        <v>8192.3095703125</v>
      </c>
      <c r="N284" s="75">
        <v>3141.85546875</v>
      </c>
      <c r="O284" s="76"/>
      <c r="P284" s="77"/>
      <c r="Q284" s="77"/>
      <c r="R284" s="84"/>
      <c r="S284" s="48">
        <v>0</v>
      </c>
      <c r="T284" s="48">
        <v>1</v>
      </c>
      <c r="U284" s="49">
        <v>0</v>
      </c>
      <c r="V284" s="49">
        <v>0.001443</v>
      </c>
      <c r="W284" s="49">
        <v>0.003169</v>
      </c>
      <c r="X284" s="49">
        <v>0.528578</v>
      </c>
      <c r="Y284" s="49">
        <v>0</v>
      </c>
      <c r="Z284" s="49">
        <v>0</v>
      </c>
      <c r="AA284" s="72">
        <v>284</v>
      </c>
      <c r="AB284" s="72"/>
      <c r="AC284" s="73"/>
      <c r="AD284" s="79" t="s">
        <v>1296</v>
      </c>
      <c r="AE284" s="98" t="s">
        <v>1631</v>
      </c>
      <c r="AF284" s="79" t="str">
        <f>REPLACE(INDEX(GroupVertices[Group],MATCH(Vertices[[#This Row],[Vertex]],GroupVertices[Vertex],0)),1,1,"")</f>
        <v>1</v>
      </c>
      <c r="AG284" s="48">
        <v>0</v>
      </c>
      <c r="AH284" s="49">
        <v>0</v>
      </c>
      <c r="AI284" s="48">
        <v>1</v>
      </c>
      <c r="AJ284" s="49">
        <v>50</v>
      </c>
      <c r="AK284" s="48">
        <v>0</v>
      </c>
      <c r="AL284" s="49">
        <v>0</v>
      </c>
      <c r="AM284" s="48">
        <v>1</v>
      </c>
      <c r="AN284" s="49">
        <v>50</v>
      </c>
      <c r="AO284" s="48">
        <v>2</v>
      </c>
      <c r="AP284" s="118" t="s">
        <v>2805</v>
      </c>
      <c r="AQ284" s="118" t="s">
        <v>2805</v>
      </c>
      <c r="AR284" s="118" t="s">
        <v>3131</v>
      </c>
      <c r="AS284" s="118" t="s">
        <v>3131</v>
      </c>
      <c r="AT284" s="2"/>
      <c r="AU284" s="3"/>
      <c r="AV284" s="3"/>
      <c r="AW284" s="3"/>
      <c r="AX284" s="3"/>
    </row>
    <row r="285" spans="1:50" ht="15">
      <c r="A285" s="65" t="s">
        <v>463</v>
      </c>
      <c r="B285" s="66"/>
      <c r="C285" s="66"/>
      <c r="D285" s="67">
        <v>50</v>
      </c>
      <c r="E285" s="69"/>
      <c r="F285" s="66"/>
      <c r="G285" s="66"/>
      <c r="H285" s="70" t="s">
        <v>463</v>
      </c>
      <c r="I285" s="71"/>
      <c r="J285" s="71" t="s">
        <v>159</v>
      </c>
      <c r="K285" s="70"/>
      <c r="L285" s="74">
        <v>1</v>
      </c>
      <c r="M285" s="75">
        <v>3497.0234375</v>
      </c>
      <c r="N285" s="75">
        <v>570.0122680664062</v>
      </c>
      <c r="O285" s="76"/>
      <c r="P285" s="77"/>
      <c r="Q285" s="77"/>
      <c r="R285" s="84"/>
      <c r="S285" s="48">
        <v>0</v>
      </c>
      <c r="T285" s="48">
        <v>1</v>
      </c>
      <c r="U285" s="49">
        <v>0</v>
      </c>
      <c r="V285" s="49">
        <v>0.001443</v>
      </c>
      <c r="W285" s="49">
        <v>0.003169</v>
      </c>
      <c r="X285" s="49">
        <v>0.528578</v>
      </c>
      <c r="Y285" s="49">
        <v>0</v>
      </c>
      <c r="Z285" s="49">
        <v>0</v>
      </c>
      <c r="AA285" s="72">
        <v>285</v>
      </c>
      <c r="AB285" s="72"/>
      <c r="AC285" s="73"/>
      <c r="AD285" s="79" t="s">
        <v>1297</v>
      </c>
      <c r="AE285" s="98" t="s">
        <v>1632</v>
      </c>
      <c r="AF285" s="79" t="str">
        <f>REPLACE(INDEX(GroupVertices[Group],MATCH(Vertices[[#This Row],[Vertex]],GroupVertices[Vertex],0)),1,1,"")</f>
        <v>1</v>
      </c>
      <c r="AG285" s="48">
        <v>3</v>
      </c>
      <c r="AH285" s="49">
        <v>60</v>
      </c>
      <c r="AI285" s="48">
        <v>0</v>
      </c>
      <c r="AJ285" s="49">
        <v>0</v>
      </c>
      <c r="AK285" s="48">
        <v>0</v>
      </c>
      <c r="AL285" s="49">
        <v>0</v>
      </c>
      <c r="AM285" s="48">
        <v>2</v>
      </c>
      <c r="AN285" s="49">
        <v>40</v>
      </c>
      <c r="AO285" s="48">
        <v>5</v>
      </c>
      <c r="AP285" s="118" t="s">
        <v>2806</v>
      </c>
      <c r="AQ285" s="118" t="s">
        <v>2806</v>
      </c>
      <c r="AR285" s="118" t="s">
        <v>3132</v>
      </c>
      <c r="AS285" s="118" t="s">
        <v>3132</v>
      </c>
      <c r="AT285" s="2"/>
      <c r="AU285" s="3"/>
      <c r="AV285" s="3"/>
      <c r="AW285" s="3"/>
      <c r="AX285" s="3"/>
    </row>
    <row r="286" spans="1:50" ht="15">
      <c r="A286" s="65" t="s">
        <v>464</v>
      </c>
      <c r="B286" s="66"/>
      <c r="C286" s="66"/>
      <c r="D286" s="67">
        <v>50</v>
      </c>
      <c r="E286" s="69"/>
      <c r="F286" s="66"/>
      <c r="G286" s="66"/>
      <c r="H286" s="70" t="s">
        <v>464</v>
      </c>
      <c r="I286" s="71"/>
      <c r="J286" s="71" t="s">
        <v>159</v>
      </c>
      <c r="K286" s="70"/>
      <c r="L286" s="74">
        <v>1</v>
      </c>
      <c r="M286" s="75">
        <v>7684.1318359375</v>
      </c>
      <c r="N286" s="75">
        <v>6328.5908203125</v>
      </c>
      <c r="O286" s="76"/>
      <c r="P286" s="77"/>
      <c r="Q286" s="77"/>
      <c r="R286" s="84"/>
      <c r="S286" s="48">
        <v>0</v>
      </c>
      <c r="T286" s="48">
        <v>1</v>
      </c>
      <c r="U286" s="49">
        <v>0</v>
      </c>
      <c r="V286" s="49">
        <v>0.001443</v>
      </c>
      <c r="W286" s="49">
        <v>0.003169</v>
      </c>
      <c r="X286" s="49">
        <v>0.528578</v>
      </c>
      <c r="Y286" s="49">
        <v>0</v>
      </c>
      <c r="Z286" s="49">
        <v>0</v>
      </c>
      <c r="AA286" s="72">
        <v>286</v>
      </c>
      <c r="AB286" s="72"/>
      <c r="AC286" s="73"/>
      <c r="AD286" s="79" t="s">
        <v>1298</v>
      </c>
      <c r="AE286" s="98" t="s">
        <v>1633</v>
      </c>
      <c r="AF286" s="79" t="str">
        <f>REPLACE(INDEX(GroupVertices[Group],MATCH(Vertices[[#This Row],[Vertex]],GroupVertices[Vertex],0)),1,1,"")</f>
        <v>1</v>
      </c>
      <c r="AG286" s="48">
        <v>0</v>
      </c>
      <c r="AH286" s="49">
        <v>0</v>
      </c>
      <c r="AI286" s="48">
        <v>0</v>
      </c>
      <c r="AJ286" s="49">
        <v>0</v>
      </c>
      <c r="AK286" s="48">
        <v>0</v>
      </c>
      <c r="AL286" s="49">
        <v>0</v>
      </c>
      <c r="AM286" s="48">
        <v>16</v>
      </c>
      <c r="AN286" s="49">
        <v>100</v>
      </c>
      <c r="AO286" s="48">
        <v>16</v>
      </c>
      <c r="AP286" s="118" t="s">
        <v>2807</v>
      </c>
      <c r="AQ286" s="118" t="s">
        <v>2807</v>
      </c>
      <c r="AR286" s="118" t="s">
        <v>3133</v>
      </c>
      <c r="AS286" s="118" t="s">
        <v>3133</v>
      </c>
      <c r="AT286" s="2"/>
      <c r="AU286" s="3"/>
      <c r="AV286" s="3"/>
      <c r="AW286" s="3"/>
      <c r="AX286" s="3"/>
    </row>
    <row r="287" spans="1:50" ht="15">
      <c r="A287" s="65" t="s">
        <v>465</v>
      </c>
      <c r="B287" s="66"/>
      <c r="C287" s="66"/>
      <c r="D287" s="67">
        <v>50</v>
      </c>
      <c r="E287" s="69"/>
      <c r="F287" s="66"/>
      <c r="G287" s="66"/>
      <c r="H287" s="70" t="s">
        <v>465</v>
      </c>
      <c r="I287" s="71"/>
      <c r="J287" s="71" t="s">
        <v>159</v>
      </c>
      <c r="K287" s="70"/>
      <c r="L287" s="74">
        <v>1</v>
      </c>
      <c r="M287" s="75">
        <v>3740.849365234375</v>
      </c>
      <c r="N287" s="75">
        <v>343.6817626953125</v>
      </c>
      <c r="O287" s="76"/>
      <c r="P287" s="77"/>
      <c r="Q287" s="77"/>
      <c r="R287" s="84"/>
      <c r="S287" s="48">
        <v>0</v>
      </c>
      <c r="T287" s="48">
        <v>1</v>
      </c>
      <c r="U287" s="49">
        <v>0</v>
      </c>
      <c r="V287" s="49">
        <v>0.001443</v>
      </c>
      <c r="W287" s="49">
        <v>0.003169</v>
      </c>
      <c r="X287" s="49">
        <v>0.528578</v>
      </c>
      <c r="Y287" s="49">
        <v>0</v>
      </c>
      <c r="Z287" s="49">
        <v>0</v>
      </c>
      <c r="AA287" s="72">
        <v>287</v>
      </c>
      <c r="AB287" s="72"/>
      <c r="AC287" s="73"/>
      <c r="AD287" s="79" t="s">
        <v>1299</v>
      </c>
      <c r="AE287" s="98" t="s">
        <v>1634</v>
      </c>
      <c r="AF287" s="79" t="str">
        <f>REPLACE(INDEX(GroupVertices[Group],MATCH(Vertices[[#This Row],[Vertex]],GroupVertices[Vertex],0)),1,1,"")</f>
        <v>1</v>
      </c>
      <c r="AG287" s="48">
        <v>0</v>
      </c>
      <c r="AH287" s="49">
        <v>0</v>
      </c>
      <c r="AI287" s="48">
        <v>0</v>
      </c>
      <c r="AJ287" s="49">
        <v>0</v>
      </c>
      <c r="AK287" s="48">
        <v>0</v>
      </c>
      <c r="AL287" s="49">
        <v>0</v>
      </c>
      <c r="AM287" s="48">
        <v>9</v>
      </c>
      <c r="AN287" s="49">
        <v>100</v>
      </c>
      <c r="AO287" s="48">
        <v>9</v>
      </c>
      <c r="AP287" s="118" t="s">
        <v>2808</v>
      </c>
      <c r="AQ287" s="118" t="s">
        <v>2808</v>
      </c>
      <c r="AR287" s="118" t="s">
        <v>3134</v>
      </c>
      <c r="AS287" s="118" t="s">
        <v>3134</v>
      </c>
      <c r="AT287" s="2"/>
      <c r="AU287" s="3"/>
      <c r="AV287" s="3"/>
      <c r="AW287" s="3"/>
      <c r="AX287" s="3"/>
    </row>
    <row r="288" spans="1:50" ht="15">
      <c r="A288" s="65" t="s">
        <v>466</v>
      </c>
      <c r="B288" s="66"/>
      <c r="C288" s="66"/>
      <c r="D288" s="67">
        <v>50</v>
      </c>
      <c r="E288" s="69"/>
      <c r="F288" s="66"/>
      <c r="G288" s="66"/>
      <c r="H288" s="70" t="s">
        <v>466</v>
      </c>
      <c r="I288" s="71"/>
      <c r="J288" s="71" t="s">
        <v>159</v>
      </c>
      <c r="K288" s="70"/>
      <c r="L288" s="74">
        <v>1</v>
      </c>
      <c r="M288" s="75">
        <v>3471.719970703125</v>
      </c>
      <c r="N288" s="75">
        <v>3929.055908203125</v>
      </c>
      <c r="O288" s="76"/>
      <c r="P288" s="77"/>
      <c r="Q288" s="77"/>
      <c r="R288" s="84"/>
      <c r="S288" s="48">
        <v>0</v>
      </c>
      <c r="T288" s="48">
        <v>1</v>
      </c>
      <c r="U288" s="49">
        <v>0</v>
      </c>
      <c r="V288" s="49">
        <v>0.001443</v>
      </c>
      <c r="W288" s="49">
        <v>0.003169</v>
      </c>
      <c r="X288" s="49">
        <v>0.528578</v>
      </c>
      <c r="Y288" s="49">
        <v>0</v>
      </c>
      <c r="Z288" s="49">
        <v>0</v>
      </c>
      <c r="AA288" s="72">
        <v>288</v>
      </c>
      <c r="AB288" s="72"/>
      <c r="AC288" s="73"/>
      <c r="AD288" s="79" t="s">
        <v>1300</v>
      </c>
      <c r="AE288" s="98" t="s">
        <v>1635</v>
      </c>
      <c r="AF288" s="79" t="str">
        <f>REPLACE(INDEX(GroupVertices[Group],MATCH(Vertices[[#This Row],[Vertex]],GroupVertices[Vertex],0)),1,1,"")</f>
        <v>1</v>
      </c>
      <c r="AG288" s="48">
        <v>0</v>
      </c>
      <c r="AH288" s="49">
        <v>0</v>
      </c>
      <c r="AI288" s="48">
        <v>0</v>
      </c>
      <c r="AJ288" s="49">
        <v>0</v>
      </c>
      <c r="AK288" s="48">
        <v>0</v>
      </c>
      <c r="AL288" s="49">
        <v>0</v>
      </c>
      <c r="AM288" s="48">
        <v>10</v>
      </c>
      <c r="AN288" s="49">
        <v>100</v>
      </c>
      <c r="AO288" s="48">
        <v>10</v>
      </c>
      <c r="AP288" s="118" t="s">
        <v>2809</v>
      </c>
      <c r="AQ288" s="118" t="s">
        <v>2809</v>
      </c>
      <c r="AR288" s="118" t="s">
        <v>3135</v>
      </c>
      <c r="AS288" s="118" t="s">
        <v>3135</v>
      </c>
      <c r="AT288" s="2"/>
      <c r="AU288" s="3"/>
      <c r="AV288" s="3"/>
      <c r="AW288" s="3"/>
      <c r="AX288" s="3"/>
    </row>
    <row r="289" spans="1:50" ht="15">
      <c r="A289" s="65" t="s">
        <v>467</v>
      </c>
      <c r="B289" s="66"/>
      <c r="C289" s="66"/>
      <c r="D289" s="67">
        <v>50</v>
      </c>
      <c r="E289" s="69"/>
      <c r="F289" s="66"/>
      <c r="G289" s="66"/>
      <c r="H289" s="70" t="s">
        <v>467</v>
      </c>
      <c r="I289" s="71"/>
      <c r="J289" s="71" t="s">
        <v>159</v>
      </c>
      <c r="K289" s="70"/>
      <c r="L289" s="74">
        <v>1</v>
      </c>
      <c r="M289" s="75">
        <v>5029.36669921875</v>
      </c>
      <c r="N289" s="75">
        <v>1244.8251953125</v>
      </c>
      <c r="O289" s="76"/>
      <c r="P289" s="77"/>
      <c r="Q289" s="77"/>
      <c r="R289" s="84"/>
      <c r="S289" s="48">
        <v>0</v>
      </c>
      <c r="T289" s="48">
        <v>1</v>
      </c>
      <c r="U289" s="49">
        <v>0</v>
      </c>
      <c r="V289" s="49">
        <v>0.001443</v>
      </c>
      <c r="W289" s="49">
        <v>0.003169</v>
      </c>
      <c r="X289" s="49">
        <v>0.528578</v>
      </c>
      <c r="Y289" s="49">
        <v>0</v>
      </c>
      <c r="Z289" s="49">
        <v>0</v>
      </c>
      <c r="AA289" s="72">
        <v>289</v>
      </c>
      <c r="AB289" s="72"/>
      <c r="AC289" s="73"/>
      <c r="AD289" s="79" t="s">
        <v>1301</v>
      </c>
      <c r="AE289" s="98" t="s">
        <v>1636</v>
      </c>
      <c r="AF289" s="79" t="str">
        <f>REPLACE(INDEX(GroupVertices[Group],MATCH(Vertices[[#This Row],[Vertex]],GroupVertices[Vertex],0)),1,1,"")</f>
        <v>1</v>
      </c>
      <c r="AG289" s="48">
        <v>1</v>
      </c>
      <c r="AH289" s="49">
        <v>14.285714285714286</v>
      </c>
      <c r="AI289" s="48">
        <v>0</v>
      </c>
      <c r="AJ289" s="49">
        <v>0</v>
      </c>
      <c r="AK289" s="48">
        <v>0</v>
      </c>
      <c r="AL289" s="49">
        <v>0</v>
      </c>
      <c r="AM289" s="48">
        <v>6</v>
      </c>
      <c r="AN289" s="49">
        <v>85.71428571428571</v>
      </c>
      <c r="AO289" s="48">
        <v>7</v>
      </c>
      <c r="AP289" s="118" t="s">
        <v>2810</v>
      </c>
      <c r="AQ289" s="118" t="s">
        <v>2810</v>
      </c>
      <c r="AR289" s="118" t="s">
        <v>3136</v>
      </c>
      <c r="AS289" s="118" t="s">
        <v>3136</v>
      </c>
      <c r="AT289" s="2"/>
      <c r="AU289" s="3"/>
      <c r="AV289" s="3"/>
      <c r="AW289" s="3"/>
      <c r="AX289" s="3"/>
    </row>
    <row r="290" spans="1:50" ht="15">
      <c r="A290" s="65" t="s">
        <v>468</v>
      </c>
      <c r="B290" s="66"/>
      <c r="C290" s="66"/>
      <c r="D290" s="67">
        <v>50</v>
      </c>
      <c r="E290" s="69"/>
      <c r="F290" s="66"/>
      <c r="G290" s="66"/>
      <c r="H290" s="70" t="s">
        <v>468</v>
      </c>
      <c r="I290" s="71"/>
      <c r="J290" s="71" t="s">
        <v>159</v>
      </c>
      <c r="K290" s="70"/>
      <c r="L290" s="74">
        <v>1</v>
      </c>
      <c r="M290" s="75">
        <v>879.6119995117188</v>
      </c>
      <c r="N290" s="75">
        <v>3819.201904296875</v>
      </c>
      <c r="O290" s="76"/>
      <c r="P290" s="77"/>
      <c r="Q290" s="77"/>
      <c r="R290" s="84"/>
      <c r="S290" s="48">
        <v>0</v>
      </c>
      <c r="T290" s="48">
        <v>1</v>
      </c>
      <c r="U290" s="49">
        <v>0</v>
      </c>
      <c r="V290" s="49">
        <v>0.001443</v>
      </c>
      <c r="W290" s="49">
        <v>0.003169</v>
      </c>
      <c r="X290" s="49">
        <v>0.528578</v>
      </c>
      <c r="Y290" s="49">
        <v>0</v>
      </c>
      <c r="Z290" s="49">
        <v>0</v>
      </c>
      <c r="AA290" s="72">
        <v>290</v>
      </c>
      <c r="AB290" s="72"/>
      <c r="AC290" s="73"/>
      <c r="AD290" s="79" t="s">
        <v>1302</v>
      </c>
      <c r="AE290" s="98" t="s">
        <v>1637</v>
      </c>
      <c r="AF290" s="79" t="str">
        <f>REPLACE(INDEX(GroupVertices[Group],MATCH(Vertices[[#This Row],[Vertex]],GroupVertices[Vertex],0)),1,1,"")</f>
        <v>1</v>
      </c>
      <c r="AG290" s="48">
        <v>1</v>
      </c>
      <c r="AH290" s="49">
        <v>7.6923076923076925</v>
      </c>
      <c r="AI290" s="48">
        <v>1</v>
      </c>
      <c r="AJ290" s="49">
        <v>7.6923076923076925</v>
      </c>
      <c r="AK290" s="48">
        <v>0</v>
      </c>
      <c r="AL290" s="49">
        <v>0</v>
      </c>
      <c r="AM290" s="48">
        <v>11</v>
      </c>
      <c r="AN290" s="49">
        <v>84.61538461538461</v>
      </c>
      <c r="AO290" s="48">
        <v>13</v>
      </c>
      <c r="AP290" s="118" t="s">
        <v>2811</v>
      </c>
      <c r="AQ290" s="118" t="s">
        <v>2811</v>
      </c>
      <c r="AR290" s="118" t="s">
        <v>3137</v>
      </c>
      <c r="AS290" s="118" t="s">
        <v>3137</v>
      </c>
      <c r="AT290" s="2"/>
      <c r="AU290" s="3"/>
      <c r="AV290" s="3"/>
      <c r="AW290" s="3"/>
      <c r="AX290" s="3"/>
    </row>
    <row r="291" spans="1:50" ht="15">
      <c r="A291" s="65" t="s">
        <v>469</v>
      </c>
      <c r="B291" s="66"/>
      <c r="C291" s="66"/>
      <c r="D291" s="67">
        <v>50</v>
      </c>
      <c r="E291" s="69"/>
      <c r="F291" s="66"/>
      <c r="G291" s="66"/>
      <c r="H291" s="70" t="s">
        <v>469</v>
      </c>
      <c r="I291" s="71"/>
      <c r="J291" s="71" t="s">
        <v>159</v>
      </c>
      <c r="K291" s="70"/>
      <c r="L291" s="74">
        <v>1</v>
      </c>
      <c r="M291" s="75">
        <v>1302.3389892578125</v>
      </c>
      <c r="N291" s="75">
        <v>6492.49365234375</v>
      </c>
      <c r="O291" s="76"/>
      <c r="P291" s="77"/>
      <c r="Q291" s="77"/>
      <c r="R291" s="84"/>
      <c r="S291" s="48">
        <v>0</v>
      </c>
      <c r="T291" s="48">
        <v>1</v>
      </c>
      <c r="U291" s="49">
        <v>0</v>
      </c>
      <c r="V291" s="49">
        <v>0.001443</v>
      </c>
      <c r="W291" s="49">
        <v>0.003169</v>
      </c>
      <c r="X291" s="49">
        <v>0.528578</v>
      </c>
      <c r="Y291" s="49">
        <v>0</v>
      </c>
      <c r="Z291" s="49">
        <v>0</v>
      </c>
      <c r="AA291" s="72">
        <v>291</v>
      </c>
      <c r="AB291" s="72"/>
      <c r="AC291" s="73"/>
      <c r="AD291" s="79" t="s">
        <v>1303</v>
      </c>
      <c r="AE291" s="98" t="s">
        <v>1638</v>
      </c>
      <c r="AF291" s="79" t="str">
        <f>REPLACE(INDEX(GroupVertices[Group],MATCH(Vertices[[#This Row],[Vertex]],GroupVertices[Vertex],0)),1,1,"")</f>
        <v>1</v>
      </c>
      <c r="AG291" s="48">
        <v>2</v>
      </c>
      <c r="AH291" s="49">
        <v>50</v>
      </c>
      <c r="AI291" s="48">
        <v>0</v>
      </c>
      <c r="AJ291" s="49">
        <v>0</v>
      </c>
      <c r="AK291" s="48">
        <v>0</v>
      </c>
      <c r="AL291" s="49">
        <v>0</v>
      </c>
      <c r="AM291" s="48">
        <v>2</v>
      </c>
      <c r="AN291" s="49">
        <v>50</v>
      </c>
      <c r="AO291" s="48">
        <v>4</v>
      </c>
      <c r="AP291" s="118" t="s">
        <v>2812</v>
      </c>
      <c r="AQ291" s="118" t="s">
        <v>2812</v>
      </c>
      <c r="AR291" s="118" t="s">
        <v>3138</v>
      </c>
      <c r="AS291" s="118" t="s">
        <v>3138</v>
      </c>
      <c r="AT291" s="2"/>
      <c r="AU291" s="3"/>
      <c r="AV291" s="3"/>
      <c r="AW291" s="3"/>
      <c r="AX291" s="3"/>
    </row>
    <row r="292" spans="1:50" ht="15">
      <c r="A292" s="65" t="s">
        <v>470</v>
      </c>
      <c r="B292" s="66"/>
      <c r="C292" s="66"/>
      <c r="D292" s="67">
        <v>50</v>
      </c>
      <c r="E292" s="69"/>
      <c r="F292" s="66"/>
      <c r="G292" s="66"/>
      <c r="H292" s="70" t="s">
        <v>470</v>
      </c>
      <c r="I292" s="71"/>
      <c r="J292" s="71" t="s">
        <v>159</v>
      </c>
      <c r="K292" s="70"/>
      <c r="L292" s="74">
        <v>1</v>
      </c>
      <c r="M292" s="75">
        <v>3799.68359375</v>
      </c>
      <c r="N292" s="75">
        <v>608.7648315429688</v>
      </c>
      <c r="O292" s="76"/>
      <c r="P292" s="77"/>
      <c r="Q292" s="77"/>
      <c r="R292" s="84"/>
      <c r="S292" s="48">
        <v>0</v>
      </c>
      <c r="T292" s="48">
        <v>1</v>
      </c>
      <c r="U292" s="49">
        <v>0</v>
      </c>
      <c r="V292" s="49">
        <v>0.001443</v>
      </c>
      <c r="W292" s="49">
        <v>0.003169</v>
      </c>
      <c r="X292" s="49">
        <v>0.528578</v>
      </c>
      <c r="Y292" s="49">
        <v>0</v>
      </c>
      <c r="Z292" s="49">
        <v>0</v>
      </c>
      <c r="AA292" s="72">
        <v>292</v>
      </c>
      <c r="AB292" s="72"/>
      <c r="AC292" s="73"/>
      <c r="AD292" s="79" t="s">
        <v>1304</v>
      </c>
      <c r="AE292" s="98" t="s">
        <v>1639</v>
      </c>
      <c r="AF292" s="79" t="str">
        <f>REPLACE(INDEX(GroupVertices[Group],MATCH(Vertices[[#This Row],[Vertex]],GroupVertices[Vertex],0)),1,1,"")</f>
        <v>1</v>
      </c>
      <c r="AG292" s="48">
        <v>1</v>
      </c>
      <c r="AH292" s="49">
        <v>2.3255813953488373</v>
      </c>
      <c r="AI292" s="48">
        <v>0</v>
      </c>
      <c r="AJ292" s="49">
        <v>0</v>
      </c>
      <c r="AK292" s="48">
        <v>0</v>
      </c>
      <c r="AL292" s="49">
        <v>0</v>
      </c>
      <c r="AM292" s="48">
        <v>42</v>
      </c>
      <c r="AN292" s="49">
        <v>97.67441860465117</v>
      </c>
      <c r="AO292" s="48">
        <v>43</v>
      </c>
      <c r="AP292" s="118" t="s">
        <v>2813</v>
      </c>
      <c r="AQ292" s="118" t="s">
        <v>2813</v>
      </c>
      <c r="AR292" s="118" t="s">
        <v>3139</v>
      </c>
      <c r="AS292" s="118" t="s">
        <v>3139</v>
      </c>
      <c r="AT292" s="2"/>
      <c r="AU292" s="3"/>
      <c r="AV292" s="3"/>
      <c r="AW292" s="3"/>
      <c r="AX292" s="3"/>
    </row>
    <row r="293" spans="1:50" ht="15">
      <c r="A293" s="65" t="s">
        <v>471</v>
      </c>
      <c r="B293" s="66"/>
      <c r="C293" s="66"/>
      <c r="D293" s="67">
        <v>525</v>
      </c>
      <c r="E293" s="69"/>
      <c r="F293" s="66"/>
      <c r="G293" s="66"/>
      <c r="H293" s="70" t="s">
        <v>471</v>
      </c>
      <c r="I293" s="71"/>
      <c r="J293" s="71" t="s">
        <v>159</v>
      </c>
      <c r="K293" s="70"/>
      <c r="L293" s="74">
        <v>97.44372990353698</v>
      </c>
      <c r="M293" s="75">
        <v>8672.1689453125</v>
      </c>
      <c r="N293" s="75">
        <v>4320.376953125</v>
      </c>
      <c r="O293" s="76"/>
      <c r="P293" s="77"/>
      <c r="Q293" s="77"/>
      <c r="R293" s="84"/>
      <c r="S293" s="48">
        <v>3</v>
      </c>
      <c r="T293" s="48">
        <v>1</v>
      </c>
      <c r="U293" s="49">
        <v>1334</v>
      </c>
      <c r="V293" s="49">
        <v>0.001453</v>
      </c>
      <c r="W293" s="49">
        <v>0.003238</v>
      </c>
      <c r="X293" s="49">
        <v>1.838355</v>
      </c>
      <c r="Y293" s="49">
        <v>0.08333333333333333</v>
      </c>
      <c r="Z293" s="49">
        <v>0</v>
      </c>
      <c r="AA293" s="72">
        <v>293</v>
      </c>
      <c r="AB293" s="72"/>
      <c r="AC293" s="73"/>
      <c r="AD293" s="79" t="s">
        <v>1305</v>
      </c>
      <c r="AE293" s="98" t="s">
        <v>1640</v>
      </c>
      <c r="AF293" s="79" t="str">
        <f>REPLACE(INDEX(GroupVertices[Group],MATCH(Vertices[[#This Row],[Vertex]],GroupVertices[Vertex],0)),1,1,"")</f>
        <v>5</v>
      </c>
      <c r="AG293" s="48">
        <v>1</v>
      </c>
      <c r="AH293" s="49">
        <v>2.127659574468085</v>
      </c>
      <c r="AI293" s="48">
        <v>2</v>
      </c>
      <c r="AJ293" s="49">
        <v>4.25531914893617</v>
      </c>
      <c r="AK293" s="48">
        <v>0</v>
      </c>
      <c r="AL293" s="49">
        <v>0</v>
      </c>
      <c r="AM293" s="48">
        <v>44</v>
      </c>
      <c r="AN293" s="49">
        <v>93.61702127659575</v>
      </c>
      <c r="AO293" s="48">
        <v>47</v>
      </c>
      <c r="AP293" s="118" t="s">
        <v>2814</v>
      </c>
      <c r="AQ293" s="118" t="s">
        <v>2814</v>
      </c>
      <c r="AR293" s="118" t="s">
        <v>3140</v>
      </c>
      <c r="AS293" s="118" t="s">
        <v>3140</v>
      </c>
      <c r="AT293" s="2"/>
      <c r="AU293" s="3"/>
      <c r="AV293" s="3"/>
      <c r="AW293" s="3"/>
      <c r="AX293" s="3"/>
    </row>
    <row r="294" spans="1:50" ht="15">
      <c r="A294" s="65" t="s">
        <v>472</v>
      </c>
      <c r="B294" s="66"/>
      <c r="C294" s="66"/>
      <c r="D294" s="67">
        <v>366.6666666666667</v>
      </c>
      <c r="E294" s="69"/>
      <c r="F294" s="66"/>
      <c r="G294" s="66"/>
      <c r="H294" s="70" t="s">
        <v>472</v>
      </c>
      <c r="I294" s="71"/>
      <c r="J294" s="71" t="s">
        <v>159</v>
      </c>
      <c r="K294" s="70"/>
      <c r="L294" s="74">
        <v>65.29581993569131</v>
      </c>
      <c r="M294" s="75">
        <v>9064.884765625</v>
      </c>
      <c r="N294" s="75">
        <v>9406.890625</v>
      </c>
      <c r="O294" s="76"/>
      <c r="P294" s="77"/>
      <c r="Q294" s="77"/>
      <c r="R294" s="84"/>
      <c r="S294" s="48">
        <v>2</v>
      </c>
      <c r="T294" s="48">
        <v>1</v>
      </c>
      <c r="U294" s="49">
        <v>329</v>
      </c>
      <c r="V294" s="49">
        <v>0.001449</v>
      </c>
      <c r="W294" s="49">
        <v>0.003238</v>
      </c>
      <c r="X294" s="49">
        <v>1.272204</v>
      </c>
      <c r="Y294" s="49">
        <v>0.16666666666666666</v>
      </c>
      <c r="Z294" s="49">
        <v>0</v>
      </c>
      <c r="AA294" s="72">
        <v>294</v>
      </c>
      <c r="AB294" s="72"/>
      <c r="AC294" s="73"/>
      <c r="AD294" s="79" t="s">
        <v>1306</v>
      </c>
      <c r="AE294" s="98" t="s">
        <v>1641</v>
      </c>
      <c r="AF294" s="79" t="str">
        <f>REPLACE(INDEX(GroupVertices[Group],MATCH(Vertices[[#This Row],[Vertex]],GroupVertices[Vertex],0)),1,1,"")</f>
        <v>2</v>
      </c>
      <c r="AG294" s="48">
        <v>2</v>
      </c>
      <c r="AH294" s="49">
        <v>6.0606060606060606</v>
      </c>
      <c r="AI294" s="48">
        <v>1</v>
      </c>
      <c r="AJ294" s="49">
        <v>3.0303030303030303</v>
      </c>
      <c r="AK294" s="48">
        <v>0</v>
      </c>
      <c r="AL294" s="49">
        <v>0</v>
      </c>
      <c r="AM294" s="48">
        <v>30</v>
      </c>
      <c r="AN294" s="49">
        <v>90.9090909090909</v>
      </c>
      <c r="AO294" s="48">
        <v>33</v>
      </c>
      <c r="AP294" s="118" t="s">
        <v>2815</v>
      </c>
      <c r="AQ294" s="118" t="s">
        <v>2815</v>
      </c>
      <c r="AR294" s="118" t="s">
        <v>3141</v>
      </c>
      <c r="AS294" s="118" t="s">
        <v>3141</v>
      </c>
      <c r="AT294" s="2"/>
      <c r="AU294" s="3"/>
      <c r="AV294" s="3"/>
      <c r="AW294" s="3"/>
      <c r="AX294" s="3"/>
    </row>
    <row r="295" spans="1:50" ht="15">
      <c r="A295" s="65" t="s">
        <v>473</v>
      </c>
      <c r="B295" s="66"/>
      <c r="C295" s="66"/>
      <c r="D295" s="67">
        <v>208.33333333333334</v>
      </c>
      <c r="E295" s="69"/>
      <c r="F295" s="66"/>
      <c r="G295" s="66"/>
      <c r="H295" s="70" t="s">
        <v>473</v>
      </c>
      <c r="I295" s="71"/>
      <c r="J295" s="71" t="s">
        <v>159</v>
      </c>
      <c r="K295" s="70"/>
      <c r="L295" s="74">
        <v>33.147909967845656</v>
      </c>
      <c r="M295" s="75">
        <v>9340.8916015625</v>
      </c>
      <c r="N295" s="75">
        <v>2832.086669921875</v>
      </c>
      <c r="O295" s="76"/>
      <c r="P295" s="77"/>
      <c r="Q295" s="77"/>
      <c r="R295" s="84"/>
      <c r="S295" s="48">
        <v>1</v>
      </c>
      <c r="T295" s="48">
        <v>1</v>
      </c>
      <c r="U295" s="49">
        <v>333</v>
      </c>
      <c r="V295" s="49">
        <v>0.001447</v>
      </c>
      <c r="W295" s="49">
        <v>0.003189</v>
      </c>
      <c r="X295" s="49">
        <v>0.909382</v>
      </c>
      <c r="Y295" s="49">
        <v>0</v>
      </c>
      <c r="Z295" s="49">
        <v>0</v>
      </c>
      <c r="AA295" s="72">
        <v>295</v>
      </c>
      <c r="AB295" s="72"/>
      <c r="AC295" s="73"/>
      <c r="AD295" s="79" t="s">
        <v>1307</v>
      </c>
      <c r="AE295" s="98" t="s">
        <v>1642</v>
      </c>
      <c r="AF295" s="79" t="str">
        <f>REPLACE(INDEX(GroupVertices[Group],MATCH(Vertices[[#This Row],[Vertex]],GroupVertices[Vertex],0)),1,1,"")</f>
        <v>6</v>
      </c>
      <c r="AG295" s="48">
        <v>0</v>
      </c>
      <c r="AH295" s="49">
        <v>0</v>
      </c>
      <c r="AI295" s="48">
        <v>0</v>
      </c>
      <c r="AJ295" s="49">
        <v>0</v>
      </c>
      <c r="AK295" s="48">
        <v>0</v>
      </c>
      <c r="AL295" s="49">
        <v>0</v>
      </c>
      <c r="AM295" s="48">
        <v>6</v>
      </c>
      <c r="AN295" s="49">
        <v>100</v>
      </c>
      <c r="AO295" s="48">
        <v>6</v>
      </c>
      <c r="AP295" s="118" t="s">
        <v>2816</v>
      </c>
      <c r="AQ295" s="118" t="s">
        <v>2816</v>
      </c>
      <c r="AR295" s="118" t="s">
        <v>3142</v>
      </c>
      <c r="AS295" s="118" t="s">
        <v>3142</v>
      </c>
      <c r="AT295" s="2"/>
      <c r="AU295" s="3"/>
      <c r="AV295" s="3"/>
      <c r="AW295" s="3"/>
      <c r="AX295" s="3"/>
    </row>
    <row r="296" spans="1:50" ht="15">
      <c r="A296" s="65" t="s">
        <v>474</v>
      </c>
      <c r="B296" s="66"/>
      <c r="C296" s="66"/>
      <c r="D296" s="67">
        <v>366.6666666666667</v>
      </c>
      <c r="E296" s="69"/>
      <c r="F296" s="66"/>
      <c r="G296" s="66"/>
      <c r="H296" s="70" t="s">
        <v>474</v>
      </c>
      <c r="I296" s="71"/>
      <c r="J296" s="71" t="s">
        <v>159</v>
      </c>
      <c r="K296" s="70"/>
      <c r="L296" s="74">
        <v>65.29581993569131</v>
      </c>
      <c r="M296" s="75">
        <v>9859.0908203125</v>
      </c>
      <c r="N296" s="75">
        <v>1705.03173828125</v>
      </c>
      <c r="O296" s="76"/>
      <c r="P296" s="77"/>
      <c r="Q296" s="77"/>
      <c r="R296" s="84"/>
      <c r="S296" s="48">
        <v>2</v>
      </c>
      <c r="T296" s="48">
        <v>2</v>
      </c>
      <c r="U296" s="49">
        <v>333</v>
      </c>
      <c r="V296" s="49">
        <v>0.001447</v>
      </c>
      <c r="W296" s="49">
        <v>0.003238</v>
      </c>
      <c r="X296" s="49">
        <v>1.268905</v>
      </c>
      <c r="Y296" s="49">
        <v>0</v>
      </c>
      <c r="Z296" s="49">
        <v>0</v>
      </c>
      <c r="AA296" s="72">
        <v>296</v>
      </c>
      <c r="AB296" s="72"/>
      <c r="AC296" s="73"/>
      <c r="AD296" s="79" t="s">
        <v>1308</v>
      </c>
      <c r="AE296" s="98" t="s">
        <v>1643</v>
      </c>
      <c r="AF296" s="79" t="str">
        <f>REPLACE(INDEX(GroupVertices[Group],MATCH(Vertices[[#This Row],[Vertex]],GroupVertices[Vertex],0)),1,1,"")</f>
        <v>6</v>
      </c>
      <c r="AG296" s="48">
        <v>12</v>
      </c>
      <c r="AH296" s="49">
        <v>13.043478260869565</v>
      </c>
      <c r="AI296" s="48">
        <v>2</v>
      </c>
      <c r="AJ296" s="49">
        <v>2.1739130434782608</v>
      </c>
      <c r="AK296" s="48">
        <v>0</v>
      </c>
      <c r="AL296" s="49">
        <v>0</v>
      </c>
      <c r="AM296" s="48">
        <v>78</v>
      </c>
      <c r="AN296" s="49">
        <v>84.78260869565217</v>
      </c>
      <c r="AO296" s="48">
        <v>92</v>
      </c>
      <c r="AP296" s="118" t="s">
        <v>2817</v>
      </c>
      <c r="AQ296" s="118" t="s">
        <v>2883</v>
      </c>
      <c r="AR296" s="118" t="s">
        <v>3143</v>
      </c>
      <c r="AS296" s="118" t="s">
        <v>3143</v>
      </c>
      <c r="AT296" s="2"/>
      <c r="AU296" s="3"/>
      <c r="AV296" s="3"/>
      <c r="AW296" s="3"/>
      <c r="AX296" s="3"/>
    </row>
    <row r="297" spans="1:50" ht="15">
      <c r="A297" s="65" t="s">
        <v>475</v>
      </c>
      <c r="B297" s="66"/>
      <c r="C297" s="66"/>
      <c r="D297" s="67">
        <v>50</v>
      </c>
      <c r="E297" s="69"/>
      <c r="F297" s="66"/>
      <c r="G297" s="66"/>
      <c r="H297" s="70" t="s">
        <v>475</v>
      </c>
      <c r="I297" s="71"/>
      <c r="J297" s="71" t="s">
        <v>159</v>
      </c>
      <c r="K297" s="70"/>
      <c r="L297" s="74">
        <v>1</v>
      </c>
      <c r="M297" s="75">
        <v>8972.9169921875</v>
      </c>
      <c r="N297" s="75">
        <v>5195.36962890625</v>
      </c>
      <c r="O297" s="76"/>
      <c r="P297" s="77"/>
      <c r="Q297" s="77"/>
      <c r="R297" s="84"/>
      <c r="S297" s="48">
        <v>0</v>
      </c>
      <c r="T297" s="48">
        <v>2</v>
      </c>
      <c r="U297" s="49">
        <v>0</v>
      </c>
      <c r="V297" s="49">
        <v>0.001449</v>
      </c>
      <c r="W297" s="49">
        <v>0.003217</v>
      </c>
      <c r="X297" s="49">
        <v>0.919228</v>
      </c>
      <c r="Y297" s="49">
        <v>0.5</v>
      </c>
      <c r="Z297" s="49">
        <v>0</v>
      </c>
      <c r="AA297" s="72">
        <v>297</v>
      </c>
      <c r="AB297" s="72"/>
      <c r="AC297" s="73"/>
      <c r="AD297" s="79" t="s">
        <v>1309</v>
      </c>
      <c r="AE297" s="98" t="s">
        <v>1644</v>
      </c>
      <c r="AF297" s="79" t="str">
        <f>REPLACE(INDEX(GroupVertices[Group],MATCH(Vertices[[#This Row],[Vertex]],GroupVertices[Vertex],0)),1,1,"")</f>
        <v>5</v>
      </c>
      <c r="AG297" s="48">
        <v>0</v>
      </c>
      <c r="AH297" s="49">
        <v>0</v>
      </c>
      <c r="AI297" s="48">
        <v>2</v>
      </c>
      <c r="AJ297" s="49">
        <v>6.896551724137931</v>
      </c>
      <c r="AK297" s="48">
        <v>0</v>
      </c>
      <c r="AL297" s="49">
        <v>0</v>
      </c>
      <c r="AM297" s="48">
        <v>27</v>
      </c>
      <c r="AN297" s="49">
        <v>93.10344827586206</v>
      </c>
      <c r="AO297" s="48">
        <v>29</v>
      </c>
      <c r="AP297" s="118" t="s">
        <v>2818</v>
      </c>
      <c r="AQ297" s="118" t="s">
        <v>2818</v>
      </c>
      <c r="AR297" s="118" t="s">
        <v>3144</v>
      </c>
      <c r="AS297" s="118" t="s">
        <v>3144</v>
      </c>
      <c r="AT297" s="2"/>
      <c r="AU297" s="3"/>
      <c r="AV297" s="3"/>
      <c r="AW297" s="3"/>
      <c r="AX297" s="3"/>
    </row>
    <row r="298" spans="1:50" ht="15">
      <c r="A298" s="65" t="s">
        <v>476</v>
      </c>
      <c r="B298" s="66"/>
      <c r="C298" s="66"/>
      <c r="D298" s="67">
        <v>208.33333333333334</v>
      </c>
      <c r="E298" s="69"/>
      <c r="F298" s="66"/>
      <c r="G298" s="66"/>
      <c r="H298" s="70" t="s">
        <v>476</v>
      </c>
      <c r="I298" s="71"/>
      <c r="J298" s="71" t="s">
        <v>159</v>
      </c>
      <c r="K298" s="70"/>
      <c r="L298" s="74">
        <v>33.147909967845656</v>
      </c>
      <c r="M298" s="75">
        <v>8852.6181640625</v>
      </c>
      <c r="N298" s="75">
        <v>3385.981201171875</v>
      </c>
      <c r="O298" s="76"/>
      <c r="P298" s="77"/>
      <c r="Q298" s="77"/>
      <c r="R298" s="84"/>
      <c r="S298" s="48">
        <v>1</v>
      </c>
      <c r="T298" s="48">
        <v>1</v>
      </c>
      <c r="U298" s="49">
        <v>333</v>
      </c>
      <c r="V298" s="49">
        <v>0.001447</v>
      </c>
      <c r="W298" s="49">
        <v>0.003189</v>
      </c>
      <c r="X298" s="49">
        <v>0.927323</v>
      </c>
      <c r="Y298" s="49">
        <v>0</v>
      </c>
      <c r="Z298" s="49">
        <v>0</v>
      </c>
      <c r="AA298" s="72">
        <v>298</v>
      </c>
      <c r="AB298" s="72"/>
      <c r="AC298" s="73"/>
      <c r="AD298" s="79" t="s">
        <v>1310</v>
      </c>
      <c r="AE298" s="98" t="s">
        <v>1645</v>
      </c>
      <c r="AF298" s="79" t="str">
        <f>REPLACE(INDEX(GroupVertices[Group],MATCH(Vertices[[#This Row],[Vertex]],GroupVertices[Vertex],0)),1,1,"")</f>
        <v>9</v>
      </c>
      <c r="AG298" s="48">
        <v>1</v>
      </c>
      <c r="AH298" s="49">
        <v>1.492537313432836</v>
      </c>
      <c r="AI298" s="48">
        <v>2</v>
      </c>
      <c r="AJ298" s="49">
        <v>2.985074626865672</v>
      </c>
      <c r="AK298" s="48">
        <v>0</v>
      </c>
      <c r="AL298" s="49">
        <v>0</v>
      </c>
      <c r="AM298" s="48">
        <v>64</v>
      </c>
      <c r="AN298" s="49">
        <v>95.5223880597015</v>
      </c>
      <c r="AO298" s="48">
        <v>67</v>
      </c>
      <c r="AP298" s="118" t="s">
        <v>2819</v>
      </c>
      <c r="AQ298" s="118" t="s">
        <v>2819</v>
      </c>
      <c r="AR298" s="118" t="s">
        <v>3145</v>
      </c>
      <c r="AS298" s="118" t="s">
        <v>3145</v>
      </c>
      <c r="AT298" s="2"/>
      <c r="AU298" s="3"/>
      <c r="AV298" s="3"/>
      <c r="AW298" s="3"/>
      <c r="AX298" s="3"/>
    </row>
    <row r="299" spans="1:50" ht="15">
      <c r="A299" s="65" t="s">
        <v>477</v>
      </c>
      <c r="B299" s="66"/>
      <c r="C299" s="66"/>
      <c r="D299" s="67">
        <v>366.6666666666667</v>
      </c>
      <c r="E299" s="69"/>
      <c r="F299" s="66"/>
      <c r="G299" s="66"/>
      <c r="H299" s="70" t="s">
        <v>477</v>
      </c>
      <c r="I299" s="71"/>
      <c r="J299" s="71" t="s">
        <v>159</v>
      </c>
      <c r="K299" s="70"/>
      <c r="L299" s="74">
        <v>65.29581993569131</v>
      </c>
      <c r="M299" s="75">
        <v>8895.2783203125</v>
      </c>
      <c r="N299" s="75">
        <v>852.5044555664062</v>
      </c>
      <c r="O299" s="76"/>
      <c r="P299" s="77"/>
      <c r="Q299" s="77"/>
      <c r="R299" s="84"/>
      <c r="S299" s="48">
        <v>2</v>
      </c>
      <c r="T299" s="48">
        <v>1</v>
      </c>
      <c r="U299" s="49">
        <v>1334</v>
      </c>
      <c r="V299" s="49">
        <v>0.001451</v>
      </c>
      <c r="W299" s="49">
        <v>0.003189</v>
      </c>
      <c r="X299" s="49">
        <v>1.511725</v>
      </c>
      <c r="Y299" s="49">
        <v>0</v>
      </c>
      <c r="Z299" s="49">
        <v>0</v>
      </c>
      <c r="AA299" s="72">
        <v>299</v>
      </c>
      <c r="AB299" s="72"/>
      <c r="AC299" s="73"/>
      <c r="AD299" s="79" t="s">
        <v>1311</v>
      </c>
      <c r="AE299" s="98" t="s">
        <v>1646</v>
      </c>
      <c r="AF299" s="79" t="str">
        <f>REPLACE(INDEX(GroupVertices[Group],MATCH(Vertices[[#This Row],[Vertex]],GroupVertices[Vertex],0)),1,1,"")</f>
        <v>7</v>
      </c>
      <c r="AG299" s="48">
        <v>0</v>
      </c>
      <c r="AH299" s="49">
        <v>0</v>
      </c>
      <c r="AI299" s="48">
        <v>0</v>
      </c>
      <c r="AJ299" s="49">
        <v>0</v>
      </c>
      <c r="AK299" s="48">
        <v>0</v>
      </c>
      <c r="AL299" s="49">
        <v>0</v>
      </c>
      <c r="AM299" s="48">
        <v>9</v>
      </c>
      <c r="AN299" s="49">
        <v>100</v>
      </c>
      <c r="AO299" s="48">
        <v>9</v>
      </c>
      <c r="AP299" s="118" t="s">
        <v>2820</v>
      </c>
      <c r="AQ299" s="118" t="s">
        <v>2820</v>
      </c>
      <c r="AR299" s="118" t="s">
        <v>3146</v>
      </c>
      <c r="AS299" s="118" t="s">
        <v>3146</v>
      </c>
      <c r="AT299" s="2"/>
      <c r="AU299" s="3"/>
      <c r="AV299" s="3"/>
      <c r="AW299" s="3"/>
      <c r="AX299" s="3"/>
    </row>
    <row r="300" spans="1:50" ht="15">
      <c r="A300" s="65" t="s">
        <v>478</v>
      </c>
      <c r="B300" s="66"/>
      <c r="C300" s="66"/>
      <c r="D300" s="67">
        <v>841.6666666666666</v>
      </c>
      <c r="E300" s="69"/>
      <c r="F300" s="66"/>
      <c r="G300" s="66"/>
      <c r="H300" s="70" t="s">
        <v>478</v>
      </c>
      <c r="I300" s="71"/>
      <c r="J300" s="71" t="s">
        <v>75</v>
      </c>
      <c r="K300" s="70"/>
      <c r="L300" s="74">
        <v>161.7395498392283</v>
      </c>
      <c r="M300" s="75">
        <v>9201.748046875</v>
      </c>
      <c r="N300" s="75">
        <v>8533.681640625</v>
      </c>
      <c r="O300" s="76"/>
      <c r="P300" s="77"/>
      <c r="Q300" s="77"/>
      <c r="R300" s="84"/>
      <c r="S300" s="48">
        <v>5</v>
      </c>
      <c r="T300" s="48">
        <v>2</v>
      </c>
      <c r="U300" s="49">
        <v>1992.333333</v>
      </c>
      <c r="V300" s="49">
        <v>0.00146</v>
      </c>
      <c r="W300" s="49">
        <v>0.003281</v>
      </c>
      <c r="X300" s="49">
        <v>2.472113</v>
      </c>
      <c r="Y300" s="49">
        <v>0</v>
      </c>
      <c r="Z300" s="49">
        <v>0</v>
      </c>
      <c r="AA300" s="72">
        <v>300</v>
      </c>
      <c r="AB300" s="72"/>
      <c r="AC300" s="73"/>
      <c r="AD300" s="79" t="s">
        <v>1312</v>
      </c>
      <c r="AE300" s="98" t="s">
        <v>1647</v>
      </c>
      <c r="AF300" s="79" t="str">
        <f>REPLACE(INDEX(GroupVertices[Group],MATCH(Vertices[[#This Row],[Vertex]],GroupVertices[Vertex],0)),1,1,"")</f>
        <v>2</v>
      </c>
      <c r="AG300" s="48">
        <v>7</v>
      </c>
      <c r="AH300" s="49">
        <v>2.08955223880597</v>
      </c>
      <c r="AI300" s="48">
        <v>8</v>
      </c>
      <c r="AJ300" s="49">
        <v>2.388059701492537</v>
      </c>
      <c r="AK300" s="48">
        <v>0</v>
      </c>
      <c r="AL300" s="49">
        <v>0</v>
      </c>
      <c r="AM300" s="48">
        <v>320</v>
      </c>
      <c r="AN300" s="49">
        <v>95.5223880597015</v>
      </c>
      <c r="AO300" s="48">
        <v>335</v>
      </c>
      <c r="AP300" s="118" t="s">
        <v>2821</v>
      </c>
      <c r="AQ300" s="118" t="s">
        <v>2884</v>
      </c>
      <c r="AR300" s="118" t="s">
        <v>3147</v>
      </c>
      <c r="AS300" s="118" t="s">
        <v>3188</v>
      </c>
      <c r="AT300" s="2"/>
      <c r="AU300" s="3"/>
      <c r="AV300" s="3"/>
      <c r="AW300" s="3"/>
      <c r="AX300" s="3"/>
    </row>
    <row r="301" spans="1:50" ht="15">
      <c r="A301" s="65" t="s">
        <v>479</v>
      </c>
      <c r="B301" s="66"/>
      <c r="C301" s="66"/>
      <c r="D301" s="67">
        <v>525</v>
      </c>
      <c r="E301" s="69"/>
      <c r="F301" s="66"/>
      <c r="G301" s="66"/>
      <c r="H301" s="70" t="s">
        <v>479</v>
      </c>
      <c r="I301" s="71"/>
      <c r="J301" s="71" t="s">
        <v>159</v>
      </c>
      <c r="K301" s="70"/>
      <c r="L301" s="74">
        <v>97.44372990353698</v>
      </c>
      <c r="M301" s="75">
        <v>9340.8916015625</v>
      </c>
      <c r="N301" s="75">
        <v>4320.376953125</v>
      </c>
      <c r="O301" s="76"/>
      <c r="P301" s="77"/>
      <c r="Q301" s="77"/>
      <c r="R301" s="84"/>
      <c r="S301" s="48">
        <v>3</v>
      </c>
      <c r="T301" s="48">
        <v>1</v>
      </c>
      <c r="U301" s="49">
        <v>1998</v>
      </c>
      <c r="V301" s="49">
        <v>0.001456</v>
      </c>
      <c r="W301" s="49">
        <v>0.003199</v>
      </c>
      <c r="X301" s="49">
        <v>1.988709</v>
      </c>
      <c r="Y301" s="49">
        <v>0</v>
      </c>
      <c r="Z301" s="49">
        <v>0</v>
      </c>
      <c r="AA301" s="72">
        <v>301</v>
      </c>
      <c r="AB301" s="72"/>
      <c r="AC301" s="73"/>
      <c r="AD301" s="79" t="s">
        <v>1313</v>
      </c>
      <c r="AE301" s="98" t="s">
        <v>1648</v>
      </c>
      <c r="AF301" s="79" t="str">
        <f>REPLACE(INDEX(GroupVertices[Group],MATCH(Vertices[[#This Row],[Vertex]],GroupVertices[Vertex],0)),1,1,"")</f>
        <v>4</v>
      </c>
      <c r="AG301" s="48">
        <v>5</v>
      </c>
      <c r="AH301" s="49">
        <v>6.756756756756757</v>
      </c>
      <c r="AI301" s="48">
        <v>3</v>
      </c>
      <c r="AJ301" s="49">
        <v>4.054054054054054</v>
      </c>
      <c r="AK301" s="48">
        <v>0</v>
      </c>
      <c r="AL301" s="49">
        <v>0</v>
      </c>
      <c r="AM301" s="48">
        <v>66</v>
      </c>
      <c r="AN301" s="49">
        <v>89.1891891891892</v>
      </c>
      <c r="AO301" s="48">
        <v>74</v>
      </c>
      <c r="AP301" s="118" t="s">
        <v>2822</v>
      </c>
      <c r="AQ301" s="118" t="s">
        <v>2822</v>
      </c>
      <c r="AR301" s="118" t="s">
        <v>3148</v>
      </c>
      <c r="AS301" s="118" t="s">
        <v>3148</v>
      </c>
      <c r="AT301" s="2"/>
      <c r="AU301" s="3"/>
      <c r="AV301" s="3"/>
      <c r="AW301" s="3"/>
      <c r="AX301" s="3"/>
    </row>
    <row r="302" spans="1:50" ht="15">
      <c r="A302" s="65" t="s">
        <v>480</v>
      </c>
      <c r="B302" s="66"/>
      <c r="C302" s="66"/>
      <c r="D302" s="67">
        <v>208.33333333333334</v>
      </c>
      <c r="E302" s="69"/>
      <c r="F302" s="66"/>
      <c r="G302" s="66"/>
      <c r="H302" s="70" t="s">
        <v>480</v>
      </c>
      <c r="I302" s="71"/>
      <c r="J302" s="71" t="s">
        <v>159</v>
      </c>
      <c r="K302" s="70"/>
      <c r="L302" s="74">
        <v>33.147909967845656</v>
      </c>
      <c r="M302" s="75">
        <v>9245.3603515625</v>
      </c>
      <c r="N302" s="75">
        <v>765.8193359375</v>
      </c>
      <c r="O302" s="76"/>
      <c r="P302" s="77"/>
      <c r="Q302" s="77"/>
      <c r="R302" s="84"/>
      <c r="S302" s="48">
        <v>1</v>
      </c>
      <c r="T302" s="48">
        <v>1</v>
      </c>
      <c r="U302" s="49">
        <v>668</v>
      </c>
      <c r="V302" s="49">
        <v>0.001447</v>
      </c>
      <c r="W302" s="49">
        <v>0.003179</v>
      </c>
      <c r="X302" s="49">
        <v>1.027128</v>
      </c>
      <c r="Y302" s="49">
        <v>0</v>
      </c>
      <c r="Z302" s="49">
        <v>0</v>
      </c>
      <c r="AA302" s="72">
        <v>302</v>
      </c>
      <c r="AB302" s="72"/>
      <c r="AC302" s="73"/>
      <c r="AD302" s="79" t="s">
        <v>1314</v>
      </c>
      <c r="AE302" s="98" t="s">
        <v>1649</v>
      </c>
      <c r="AF302" s="79" t="str">
        <f>REPLACE(INDEX(GroupVertices[Group],MATCH(Vertices[[#This Row],[Vertex]],GroupVertices[Vertex],0)),1,1,"")</f>
        <v>11</v>
      </c>
      <c r="AG302" s="48">
        <v>2</v>
      </c>
      <c r="AH302" s="49">
        <v>3.8461538461538463</v>
      </c>
      <c r="AI302" s="48">
        <v>1</v>
      </c>
      <c r="AJ302" s="49">
        <v>1.9230769230769231</v>
      </c>
      <c r="AK302" s="48">
        <v>0</v>
      </c>
      <c r="AL302" s="49">
        <v>0</v>
      </c>
      <c r="AM302" s="48">
        <v>49</v>
      </c>
      <c r="AN302" s="49">
        <v>94.23076923076923</v>
      </c>
      <c r="AO302" s="48">
        <v>52</v>
      </c>
      <c r="AP302" s="118" t="s">
        <v>2823</v>
      </c>
      <c r="AQ302" s="118" t="s">
        <v>2823</v>
      </c>
      <c r="AR302" s="118" t="s">
        <v>3149</v>
      </c>
      <c r="AS302" s="118" t="s">
        <v>3149</v>
      </c>
      <c r="AT302" s="2"/>
      <c r="AU302" s="3"/>
      <c r="AV302" s="3"/>
      <c r="AW302" s="3"/>
      <c r="AX302" s="3"/>
    </row>
    <row r="303" spans="1:50" ht="15">
      <c r="A303" s="65" t="s">
        <v>481</v>
      </c>
      <c r="B303" s="66"/>
      <c r="C303" s="66"/>
      <c r="D303" s="67">
        <v>208.33333333333334</v>
      </c>
      <c r="E303" s="69"/>
      <c r="F303" s="66"/>
      <c r="G303" s="66"/>
      <c r="H303" s="70" t="s">
        <v>481</v>
      </c>
      <c r="I303" s="71"/>
      <c r="J303" s="71" t="s">
        <v>159</v>
      </c>
      <c r="K303" s="70"/>
      <c r="L303" s="74">
        <v>33.147909967845656</v>
      </c>
      <c r="M303" s="75">
        <v>9213.515625</v>
      </c>
      <c r="N303" s="75">
        <v>4146.98388671875</v>
      </c>
      <c r="O303" s="76"/>
      <c r="P303" s="77"/>
      <c r="Q303" s="77"/>
      <c r="R303" s="84"/>
      <c r="S303" s="48">
        <v>1</v>
      </c>
      <c r="T303" s="48">
        <v>1</v>
      </c>
      <c r="U303" s="49">
        <v>333</v>
      </c>
      <c r="V303" s="49">
        <v>0.001447</v>
      </c>
      <c r="W303" s="49">
        <v>0.003189</v>
      </c>
      <c r="X303" s="49">
        <v>0.927323</v>
      </c>
      <c r="Y303" s="49">
        <v>0</v>
      </c>
      <c r="Z303" s="49">
        <v>0</v>
      </c>
      <c r="AA303" s="72">
        <v>303</v>
      </c>
      <c r="AB303" s="72"/>
      <c r="AC303" s="73"/>
      <c r="AD303" s="79" t="s">
        <v>1315</v>
      </c>
      <c r="AE303" s="98" t="s">
        <v>1650</v>
      </c>
      <c r="AF303" s="79" t="str">
        <f>REPLACE(INDEX(GroupVertices[Group],MATCH(Vertices[[#This Row],[Vertex]],GroupVertices[Vertex],0)),1,1,"")</f>
        <v>9</v>
      </c>
      <c r="AG303" s="48">
        <v>4</v>
      </c>
      <c r="AH303" s="49">
        <v>4.705882352941177</v>
      </c>
      <c r="AI303" s="48">
        <v>7</v>
      </c>
      <c r="AJ303" s="49">
        <v>8.235294117647058</v>
      </c>
      <c r="AK303" s="48">
        <v>0</v>
      </c>
      <c r="AL303" s="49">
        <v>0</v>
      </c>
      <c r="AM303" s="48">
        <v>74</v>
      </c>
      <c r="AN303" s="49">
        <v>87.05882352941177</v>
      </c>
      <c r="AO303" s="48">
        <v>85</v>
      </c>
      <c r="AP303" s="118" t="s">
        <v>2824</v>
      </c>
      <c r="AQ303" s="118" t="s">
        <v>2824</v>
      </c>
      <c r="AR303" s="118" t="s">
        <v>3150</v>
      </c>
      <c r="AS303" s="118" t="s">
        <v>3150</v>
      </c>
      <c r="AT303" s="2"/>
      <c r="AU303" s="3"/>
      <c r="AV303" s="3"/>
      <c r="AW303" s="3"/>
      <c r="AX303" s="3"/>
    </row>
    <row r="304" spans="1:50" ht="15">
      <c r="A304" s="65" t="s">
        <v>482</v>
      </c>
      <c r="B304" s="66"/>
      <c r="C304" s="66"/>
      <c r="D304" s="67">
        <v>1000</v>
      </c>
      <c r="E304" s="69"/>
      <c r="F304" s="66"/>
      <c r="G304" s="66"/>
      <c r="H304" s="70" t="s">
        <v>482</v>
      </c>
      <c r="I304" s="71"/>
      <c r="J304" s="71" t="s">
        <v>75</v>
      </c>
      <c r="K304" s="70"/>
      <c r="L304" s="74">
        <v>193.88745980707395</v>
      </c>
      <c r="M304" s="75">
        <v>9345.59765625</v>
      </c>
      <c r="N304" s="75">
        <v>7616.14794921875</v>
      </c>
      <c r="O304" s="76"/>
      <c r="P304" s="77"/>
      <c r="Q304" s="77"/>
      <c r="R304" s="84"/>
      <c r="S304" s="48">
        <v>6</v>
      </c>
      <c r="T304" s="48">
        <v>1</v>
      </c>
      <c r="U304" s="49">
        <v>3644.666667</v>
      </c>
      <c r="V304" s="49">
        <v>0.001468</v>
      </c>
      <c r="W304" s="49">
        <v>0.003242</v>
      </c>
      <c r="X304" s="49">
        <v>3.188989</v>
      </c>
      <c r="Y304" s="49">
        <v>0</v>
      </c>
      <c r="Z304" s="49">
        <v>0</v>
      </c>
      <c r="AA304" s="72">
        <v>304</v>
      </c>
      <c r="AB304" s="72"/>
      <c r="AC304" s="73"/>
      <c r="AD304" s="79" t="s">
        <v>1316</v>
      </c>
      <c r="AE304" s="98" t="s">
        <v>1651</v>
      </c>
      <c r="AF304" s="79" t="str">
        <f>REPLACE(INDEX(GroupVertices[Group],MATCH(Vertices[[#This Row],[Vertex]],GroupVertices[Vertex],0)),1,1,"")</f>
        <v>2</v>
      </c>
      <c r="AG304" s="48">
        <v>0</v>
      </c>
      <c r="AH304" s="49">
        <v>0</v>
      </c>
      <c r="AI304" s="48">
        <v>1</v>
      </c>
      <c r="AJ304" s="49">
        <v>9.090909090909092</v>
      </c>
      <c r="AK304" s="48">
        <v>0</v>
      </c>
      <c r="AL304" s="49">
        <v>0</v>
      </c>
      <c r="AM304" s="48">
        <v>10</v>
      </c>
      <c r="AN304" s="49">
        <v>90.9090909090909</v>
      </c>
      <c r="AO304" s="48">
        <v>11</v>
      </c>
      <c r="AP304" s="118" t="s">
        <v>2825</v>
      </c>
      <c r="AQ304" s="118" t="s">
        <v>2825</v>
      </c>
      <c r="AR304" s="118" t="s">
        <v>3151</v>
      </c>
      <c r="AS304" s="118" t="s">
        <v>3151</v>
      </c>
      <c r="AT304" s="2"/>
      <c r="AU304" s="3"/>
      <c r="AV304" s="3"/>
      <c r="AW304" s="3"/>
      <c r="AX304" s="3"/>
    </row>
    <row r="305" spans="1:50" ht="15">
      <c r="A305" s="65" t="s">
        <v>483</v>
      </c>
      <c r="B305" s="66"/>
      <c r="C305" s="66"/>
      <c r="D305" s="67">
        <v>525</v>
      </c>
      <c r="E305" s="69"/>
      <c r="F305" s="66"/>
      <c r="G305" s="66"/>
      <c r="H305" s="70" t="s">
        <v>483</v>
      </c>
      <c r="I305" s="71"/>
      <c r="J305" s="71" t="s">
        <v>159</v>
      </c>
      <c r="K305" s="70"/>
      <c r="L305" s="74">
        <v>97.44372990353698</v>
      </c>
      <c r="M305" s="75">
        <v>8936.984375</v>
      </c>
      <c r="N305" s="75">
        <v>2268.30859375</v>
      </c>
      <c r="O305" s="76"/>
      <c r="P305" s="77"/>
      <c r="Q305" s="77"/>
      <c r="R305" s="84"/>
      <c r="S305" s="48">
        <v>3</v>
      </c>
      <c r="T305" s="48">
        <v>2</v>
      </c>
      <c r="U305" s="49">
        <v>1334</v>
      </c>
      <c r="V305" s="49">
        <v>0.001451</v>
      </c>
      <c r="W305" s="49">
        <v>0.003238</v>
      </c>
      <c r="X305" s="49">
        <v>1.838305</v>
      </c>
      <c r="Y305" s="49">
        <v>0</v>
      </c>
      <c r="Z305" s="49">
        <v>0</v>
      </c>
      <c r="AA305" s="72">
        <v>305</v>
      </c>
      <c r="AB305" s="72"/>
      <c r="AC305" s="73"/>
      <c r="AD305" s="79" t="s">
        <v>1317</v>
      </c>
      <c r="AE305" s="98" t="s">
        <v>1652</v>
      </c>
      <c r="AF305" s="79" t="str">
        <f>REPLACE(INDEX(GroupVertices[Group],MATCH(Vertices[[#This Row],[Vertex]],GroupVertices[Vertex],0)),1,1,"")</f>
        <v>8</v>
      </c>
      <c r="AG305" s="48">
        <v>0</v>
      </c>
      <c r="AH305" s="49">
        <v>0</v>
      </c>
      <c r="AI305" s="48">
        <v>1</v>
      </c>
      <c r="AJ305" s="49">
        <v>3.5714285714285716</v>
      </c>
      <c r="AK305" s="48">
        <v>0</v>
      </c>
      <c r="AL305" s="49">
        <v>0</v>
      </c>
      <c r="AM305" s="48">
        <v>27</v>
      </c>
      <c r="AN305" s="49">
        <v>96.42857142857143</v>
      </c>
      <c r="AO305" s="48">
        <v>28</v>
      </c>
      <c r="AP305" s="118" t="s">
        <v>2826</v>
      </c>
      <c r="AQ305" s="118" t="s">
        <v>2885</v>
      </c>
      <c r="AR305" s="118" t="s">
        <v>3152</v>
      </c>
      <c r="AS305" s="118" t="s">
        <v>3152</v>
      </c>
      <c r="AT305" s="2"/>
      <c r="AU305" s="3"/>
      <c r="AV305" s="3"/>
      <c r="AW305" s="3"/>
      <c r="AX305" s="3"/>
    </row>
    <row r="306" spans="1:50" ht="15">
      <c r="A306" s="65" t="s">
        <v>484</v>
      </c>
      <c r="B306" s="66"/>
      <c r="C306" s="66"/>
      <c r="D306" s="67">
        <v>208.33333333333334</v>
      </c>
      <c r="E306" s="69"/>
      <c r="F306" s="66"/>
      <c r="G306" s="66"/>
      <c r="H306" s="70" t="s">
        <v>484</v>
      </c>
      <c r="I306" s="71"/>
      <c r="J306" s="71" t="s">
        <v>159</v>
      </c>
      <c r="K306" s="70"/>
      <c r="L306" s="74">
        <v>33.147909967845656</v>
      </c>
      <c r="M306" s="75">
        <v>8672.1689453125</v>
      </c>
      <c r="N306" s="75">
        <v>6633.20947265625</v>
      </c>
      <c r="O306" s="76"/>
      <c r="P306" s="77"/>
      <c r="Q306" s="77"/>
      <c r="R306" s="84"/>
      <c r="S306" s="48">
        <v>1</v>
      </c>
      <c r="T306" s="48">
        <v>1</v>
      </c>
      <c r="U306" s="49">
        <v>0</v>
      </c>
      <c r="V306" s="49">
        <v>0.001445</v>
      </c>
      <c r="W306" s="49">
        <v>0.003248</v>
      </c>
      <c r="X306" s="49">
        <v>0.869812</v>
      </c>
      <c r="Y306" s="49">
        <v>0.5</v>
      </c>
      <c r="Z306" s="49">
        <v>0</v>
      </c>
      <c r="AA306" s="72">
        <v>306</v>
      </c>
      <c r="AB306" s="72"/>
      <c r="AC306" s="73"/>
      <c r="AD306" s="79" t="s">
        <v>1318</v>
      </c>
      <c r="AE306" s="98" t="s">
        <v>1653</v>
      </c>
      <c r="AF306" s="79" t="str">
        <f>REPLACE(INDEX(GroupVertices[Group],MATCH(Vertices[[#This Row],[Vertex]],GroupVertices[Vertex],0)),1,1,"")</f>
        <v>3</v>
      </c>
      <c r="AG306" s="48">
        <v>3</v>
      </c>
      <c r="AH306" s="49">
        <v>60</v>
      </c>
      <c r="AI306" s="48">
        <v>0</v>
      </c>
      <c r="AJ306" s="49">
        <v>0</v>
      </c>
      <c r="AK306" s="48">
        <v>0</v>
      </c>
      <c r="AL306" s="49">
        <v>0</v>
      </c>
      <c r="AM306" s="48">
        <v>2</v>
      </c>
      <c r="AN306" s="49">
        <v>40</v>
      </c>
      <c r="AO306" s="48">
        <v>5</v>
      </c>
      <c r="AP306" s="118" t="s">
        <v>2148</v>
      </c>
      <c r="AQ306" s="118" t="s">
        <v>2148</v>
      </c>
      <c r="AR306" s="118" t="s">
        <v>2551</v>
      </c>
      <c r="AS306" s="118" t="s">
        <v>2551</v>
      </c>
      <c r="AT306" s="2"/>
      <c r="AU306" s="3"/>
      <c r="AV306" s="3"/>
      <c r="AW306" s="3"/>
      <c r="AX306" s="3"/>
    </row>
    <row r="307" spans="1:50" ht="15">
      <c r="A307" s="65" t="s">
        <v>485</v>
      </c>
      <c r="B307" s="66"/>
      <c r="C307" s="66"/>
      <c r="D307" s="67">
        <v>208.33333333333334</v>
      </c>
      <c r="E307" s="69"/>
      <c r="F307" s="66"/>
      <c r="G307" s="66"/>
      <c r="H307" s="70" t="s">
        <v>485</v>
      </c>
      <c r="I307" s="71"/>
      <c r="J307" s="71" t="s">
        <v>159</v>
      </c>
      <c r="K307" s="70"/>
      <c r="L307" s="74">
        <v>33.147909967845656</v>
      </c>
      <c r="M307" s="75">
        <v>9871.6240234375</v>
      </c>
      <c r="N307" s="75">
        <v>6429.06787109375</v>
      </c>
      <c r="O307" s="76"/>
      <c r="P307" s="77"/>
      <c r="Q307" s="77"/>
      <c r="R307" s="84"/>
      <c r="S307" s="48">
        <v>1</v>
      </c>
      <c r="T307" s="48">
        <v>1</v>
      </c>
      <c r="U307" s="49">
        <v>0</v>
      </c>
      <c r="V307" s="49">
        <v>0.001445</v>
      </c>
      <c r="W307" s="49">
        <v>0.003248</v>
      </c>
      <c r="X307" s="49">
        <v>0.869812</v>
      </c>
      <c r="Y307" s="49">
        <v>0.5</v>
      </c>
      <c r="Z307" s="49">
        <v>0</v>
      </c>
      <c r="AA307" s="72">
        <v>307</v>
      </c>
      <c r="AB307" s="72"/>
      <c r="AC307" s="73"/>
      <c r="AD307" s="79" t="s">
        <v>1319</v>
      </c>
      <c r="AE307" s="98" t="s">
        <v>1654</v>
      </c>
      <c r="AF307" s="79" t="str">
        <f>REPLACE(INDEX(GroupVertices[Group],MATCH(Vertices[[#This Row],[Vertex]],GroupVertices[Vertex],0)),1,1,"")</f>
        <v>3</v>
      </c>
      <c r="AG307" s="48">
        <v>2</v>
      </c>
      <c r="AH307" s="49">
        <v>40</v>
      </c>
      <c r="AI307" s="48">
        <v>0</v>
      </c>
      <c r="AJ307" s="49">
        <v>0</v>
      </c>
      <c r="AK307" s="48">
        <v>0</v>
      </c>
      <c r="AL307" s="49">
        <v>0</v>
      </c>
      <c r="AM307" s="48">
        <v>3</v>
      </c>
      <c r="AN307" s="49">
        <v>60</v>
      </c>
      <c r="AO307" s="48">
        <v>5</v>
      </c>
      <c r="AP307" s="118" t="s">
        <v>2827</v>
      </c>
      <c r="AQ307" s="118" t="s">
        <v>2827</v>
      </c>
      <c r="AR307" s="118" t="s">
        <v>3153</v>
      </c>
      <c r="AS307" s="118" t="s">
        <v>3153</v>
      </c>
      <c r="AT307" s="2"/>
      <c r="AU307" s="3"/>
      <c r="AV307" s="3"/>
      <c r="AW307" s="3"/>
      <c r="AX307" s="3"/>
    </row>
    <row r="308" spans="1:50" ht="15">
      <c r="A308" s="65" t="s">
        <v>486</v>
      </c>
      <c r="B308" s="66"/>
      <c r="C308" s="66"/>
      <c r="D308" s="67">
        <v>525</v>
      </c>
      <c r="E308" s="69"/>
      <c r="F308" s="66"/>
      <c r="G308" s="66"/>
      <c r="H308" s="70" t="s">
        <v>486</v>
      </c>
      <c r="I308" s="71"/>
      <c r="J308" s="71" t="s">
        <v>159</v>
      </c>
      <c r="K308" s="70"/>
      <c r="L308" s="74">
        <v>97.44372990353698</v>
      </c>
      <c r="M308" s="75">
        <v>9600.513671875</v>
      </c>
      <c r="N308" s="75">
        <v>3575.978271484375</v>
      </c>
      <c r="O308" s="76"/>
      <c r="P308" s="77"/>
      <c r="Q308" s="77"/>
      <c r="R308" s="84"/>
      <c r="S308" s="48">
        <v>3</v>
      </c>
      <c r="T308" s="48">
        <v>2</v>
      </c>
      <c r="U308" s="49">
        <v>1334</v>
      </c>
      <c r="V308" s="49">
        <v>0.001451</v>
      </c>
      <c r="W308" s="49">
        <v>0.003238</v>
      </c>
      <c r="X308" s="49">
        <v>1.838305</v>
      </c>
      <c r="Y308" s="49">
        <v>0</v>
      </c>
      <c r="Z308" s="49">
        <v>0</v>
      </c>
      <c r="AA308" s="72">
        <v>308</v>
      </c>
      <c r="AB308" s="72"/>
      <c r="AC308" s="73"/>
      <c r="AD308" s="79" t="s">
        <v>1320</v>
      </c>
      <c r="AE308" s="98" t="s">
        <v>1655</v>
      </c>
      <c r="AF308" s="79" t="str">
        <f>REPLACE(INDEX(GroupVertices[Group],MATCH(Vertices[[#This Row],[Vertex]],GroupVertices[Vertex],0)),1,1,"")</f>
        <v>10</v>
      </c>
      <c r="AG308" s="48">
        <v>0</v>
      </c>
      <c r="AH308" s="49">
        <v>0</v>
      </c>
      <c r="AI308" s="48">
        <v>1</v>
      </c>
      <c r="AJ308" s="49">
        <v>4.545454545454546</v>
      </c>
      <c r="AK308" s="48">
        <v>0</v>
      </c>
      <c r="AL308" s="49">
        <v>0</v>
      </c>
      <c r="AM308" s="48">
        <v>21</v>
      </c>
      <c r="AN308" s="49">
        <v>95.45454545454545</v>
      </c>
      <c r="AO308" s="48">
        <v>22</v>
      </c>
      <c r="AP308" s="118" t="s">
        <v>2828</v>
      </c>
      <c r="AQ308" s="118" t="s">
        <v>2828</v>
      </c>
      <c r="AR308" s="118" t="s">
        <v>3154</v>
      </c>
      <c r="AS308" s="118" t="s">
        <v>3154</v>
      </c>
      <c r="AT308" s="2"/>
      <c r="AU308" s="3"/>
      <c r="AV308" s="3"/>
      <c r="AW308" s="3"/>
      <c r="AX308" s="3"/>
    </row>
    <row r="309" spans="1:50" ht="15">
      <c r="A309" s="65" t="s">
        <v>487</v>
      </c>
      <c r="B309" s="66"/>
      <c r="C309" s="66"/>
      <c r="D309" s="67">
        <v>208.33333333333334</v>
      </c>
      <c r="E309" s="69"/>
      <c r="F309" s="66"/>
      <c r="G309" s="66"/>
      <c r="H309" s="70" t="s">
        <v>487</v>
      </c>
      <c r="I309" s="71"/>
      <c r="J309" s="71" t="s">
        <v>159</v>
      </c>
      <c r="K309" s="70"/>
      <c r="L309" s="74">
        <v>33.147909967845656</v>
      </c>
      <c r="M309" s="75">
        <v>9404.287109375</v>
      </c>
      <c r="N309" s="75">
        <v>6993.52001953125</v>
      </c>
      <c r="O309" s="76"/>
      <c r="P309" s="77"/>
      <c r="Q309" s="77"/>
      <c r="R309" s="84"/>
      <c r="S309" s="48">
        <v>1</v>
      </c>
      <c r="T309" s="48">
        <v>1</v>
      </c>
      <c r="U309" s="49">
        <v>0</v>
      </c>
      <c r="V309" s="49">
        <v>0.001445</v>
      </c>
      <c r="W309" s="49">
        <v>0.003248</v>
      </c>
      <c r="X309" s="49">
        <v>0.869812</v>
      </c>
      <c r="Y309" s="49">
        <v>0.5</v>
      </c>
      <c r="Z309" s="49">
        <v>0</v>
      </c>
      <c r="AA309" s="72">
        <v>309</v>
      </c>
      <c r="AB309" s="72"/>
      <c r="AC309" s="73"/>
      <c r="AD309" s="79" t="s">
        <v>1321</v>
      </c>
      <c r="AE309" s="98" t="s">
        <v>1656</v>
      </c>
      <c r="AF309" s="79" t="str">
        <f>REPLACE(INDEX(GroupVertices[Group],MATCH(Vertices[[#This Row],[Vertex]],GroupVertices[Vertex],0)),1,1,"")</f>
        <v>3</v>
      </c>
      <c r="AG309" s="48">
        <v>2</v>
      </c>
      <c r="AH309" s="49">
        <v>50</v>
      </c>
      <c r="AI309" s="48">
        <v>0</v>
      </c>
      <c r="AJ309" s="49">
        <v>0</v>
      </c>
      <c r="AK309" s="48">
        <v>0</v>
      </c>
      <c r="AL309" s="49">
        <v>0</v>
      </c>
      <c r="AM309" s="48">
        <v>2</v>
      </c>
      <c r="AN309" s="49">
        <v>50</v>
      </c>
      <c r="AO309" s="48">
        <v>4</v>
      </c>
      <c r="AP309" s="118" t="s">
        <v>1771</v>
      </c>
      <c r="AQ309" s="118" t="s">
        <v>1771</v>
      </c>
      <c r="AR309" s="118" t="s">
        <v>2551</v>
      </c>
      <c r="AS309" s="118" t="s">
        <v>2551</v>
      </c>
      <c r="AT309" s="2"/>
      <c r="AU309" s="3"/>
      <c r="AV309" s="3"/>
      <c r="AW309" s="3"/>
      <c r="AX309" s="3"/>
    </row>
    <row r="310" spans="1:50" ht="15">
      <c r="A310" s="65" t="s">
        <v>488</v>
      </c>
      <c r="B310" s="66"/>
      <c r="C310" s="66"/>
      <c r="D310" s="67">
        <v>208.33333333333334</v>
      </c>
      <c r="E310" s="69"/>
      <c r="F310" s="66"/>
      <c r="G310" s="66"/>
      <c r="H310" s="70" t="s">
        <v>488</v>
      </c>
      <c r="I310" s="71"/>
      <c r="J310" s="71" t="s">
        <v>159</v>
      </c>
      <c r="K310" s="70"/>
      <c r="L310" s="74">
        <v>33.147909967845656</v>
      </c>
      <c r="M310" s="75">
        <v>9139.5068359375</v>
      </c>
      <c r="N310" s="75">
        <v>6068.75732421875</v>
      </c>
      <c r="O310" s="76"/>
      <c r="P310" s="77"/>
      <c r="Q310" s="77"/>
      <c r="R310" s="84"/>
      <c r="S310" s="48">
        <v>1</v>
      </c>
      <c r="T310" s="48">
        <v>1</v>
      </c>
      <c r="U310" s="49">
        <v>0</v>
      </c>
      <c r="V310" s="49">
        <v>0.001445</v>
      </c>
      <c r="W310" s="49">
        <v>0.003248</v>
      </c>
      <c r="X310" s="49">
        <v>0.869812</v>
      </c>
      <c r="Y310" s="49">
        <v>0.5</v>
      </c>
      <c r="Z310" s="49">
        <v>0</v>
      </c>
      <c r="AA310" s="72">
        <v>310</v>
      </c>
      <c r="AB310" s="72"/>
      <c r="AC310" s="73"/>
      <c r="AD310" s="79" t="s">
        <v>1322</v>
      </c>
      <c r="AE310" s="98" t="s">
        <v>1657</v>
      </c>
      <c r="AF310" s="79" t="str">
        <f>REPLACE(INDEX(GroupVertices[Group],MATCH(Vertices[[#This Row],[Vertex]],GroupVertices[Vertex],0)),1,1,"")</f>
        <v>3</v>
      </c>
      <c r="AG310" s="48">
        <v>2</v>
      </c>
      <c r="AH310" s="49">
        <v>12.5</v>
      </c>
      <c r="AI310" s="48">
        <v>1</v>
      </c>
      <c r="AJ310" s="49">
        <v>6.25</v>
      </c>
      <c r="AK310" s="48">
        <v>0</v>
      </c>
      <c r="AL310" s="49">
        <v>0</v>
      </c>
      <c r="AM310" s="48">
        <v>13</v>
      </c>
      <c r="AN310" s="49">
        <v>81.25</v>
      </c>
      <c r="AO310" s="48">
        <v>16</v>
      </c>
      <c r="AP310" s="118" t="s">
        <v>2829</v>
      </c>
      <c r="AQ310" s="118" t="s">
        <v>2829</v>
      </c>
      <c r="AR310" s="118" t="s">
        <v>3155</v>
      </c>
      <c r="AS310" s="118" t="s">
        <v>3155</v>
      </c>
      <c r="AT310" s="2"/>
      <c r="AU310" s="3"/>
      <c r="AV310" s="3"/>
      <c r="AW310" s="3"/>
      <c r="AX310" s="3"/>
    </row>
    <row r="311" spans="1:50" ht="15">
      <c r="A311" s="65" t="s">
        <v>489</v>
      </c>
      <c r="B311" s="66"/>
      <c r="C311" s="66"/>
      <c r="D311" s="67">
        <v>366.6666666666667</v>
      </c>
      <c r="E311" s="69"/>
      <c r="F311" s="66"/>
      <c r="G311" s="66"/>
      <c r="H311" s="70" t="s">
        <v>489</v>
      </c>
      <c r="I311" s="71"/>
      <c r="J311" s="71" t="s">
        <v>159</v>
      </c>
      <c r="K311" s="70"/>
      <c r="L311" s="74">
        <v>65.29581993569131</v>
      </c>
      <c r="M311" s="75">
        <v>9859.0908203125</v>
      </c>
      <c r="N311" s="75">
        <v>1531.638671875</v>
      </c>
      <c r="O311" s="76"/>
      <c r="P311" s="77"/>
      <c r="Q311" s="77"/>
      <c r="R311" s="84"/>
      <c r="S311" s="48">
        <v>2</v>
      </c>
      <c r="T311" s="48">
        <v>2</v>
      </c>
      <c r="U311" s="49">
        <v>668</v>
      </c>
      <c r="V311" s="49">
        <v>0.001447</v>
      </c>
      <c r="W311" s="49">
        <v>0.003228</v>
      </c>
      <c r="X311" s="49">
        <v>1.378797</v>
      </c>
      <c r="Y311" s="49">
        <v>0</v>
      </c>
      <c r="Z311" s="49">
        <v>0</v>
      </c>
      <c r="AA311" s="72">
        <v>311</v>
      </c>
      <c r="AB311" s="72"/>
      <c r="AC311" s="73"/>
      <c r="AD311" s="79" t="s">
        <v>1323</v>
      </c>
      <c r="AE311" s="98" t="s">
        <v>1658</v>
      </c>
      <c r="AF311" s="79" t="str">
        <f>REPLACE(INDEX(GroupVertices[Group],MATCH(Vertices[[#This Row],[Vertex]],GroupVertices[Vertex],0)),1,1,"")</f>
        <v>12</v>
      </c>
      <c r="AG311" s="48">
        <v>1</v>
      </c>
      <c r="AH311" s="49">
        <v>7.142857142857143</v>
      </c>
      <c r="AI311" s="48">
        <v>2</v>
      </c>
      <c r="AJ311" s="49">
        <v>14.285714285714286</v>
      </c>
      <c r="AK311" s="48">
        <v>0</v>
      </c>
      <c r="AL311" s="49">
        <v>0</v>
      </c>
      <c r="AM311" s="48">
        <v>11</v>
      </c>
      <c r="AN311" s="49">
        <v>78.57142857142857</v>
      </c>
      <c r="AO311" s="48">
        <v>14</v>
      </c>
      <c r="AP311" s="118" t="s">
        <v>2830</v>
      </c>
      <c r="AQ311" s="118" t="s">
        <v>2830</v>
      </c>
      <c r="AR311" s="118" t="s">
        <v>3156</v>
      </c>
      <c r="AS311" s="118" t="s">
        <v>3156</v>
      </c>
      <c r="AT311" s="2"/>
      <c r="AU311" s="3"/>
      <c r="AV311" s="3"/>
      <c r="AW311" s="3"/>
      <c r="AX311" s="3"/>
    </row>
    <row r="312" spans="1:50" ht="15">
      <c r="A312" s="65" t="s">
        <v>490</v>
      </c>
      <c r="B312" s="66"/>
      <c r="C312" s="66"/>
      <c r="D312" s="67">
        <v>50</v>
      </c>
      <c r="E312" s="69"/>
      <c r="F312" s="66"/>
      <c r="G312" s="66"/>
      <c r="H312" s="70" t="s">
        <v>490</v>
      </c>
      <c r="I312" s="71"/>
      <c r="J312" s="71" t="s">
        <v>159</v>
      </c>
      <c r="K312" s="70"/>
      <c r="L312" s="74">
        <v>1</v>
      </c>
      <c r="M312" s="75">
        <v>9271.8955078125</v>
      </c>
      <c r="N312" s="75">
        <v>6531.138671875</v>
      </c>
      <c r="O312" s="76"/>
      <c r="P312" s="77"/>
      <c r="Q312" s="77"/>
      <c r="R312" s="84"/>
      <c r="S312" s="48">
        <v>0</v>
      </c>
      <c r="T312" s="48">
        <v>5</v>
      </c>
      <c r="U312" s="49">
        <v>6</v>
      </c>
      <c r="V312" s="49">
        <v>0.001451</v>
      </c>
      <c r="W312" s="49">
        <v>0.003364</v>
      </c>
      <c r="X312" s="49">
        <v>2.007257</v>
      </c>
      <c r="Y312" s="49">
        <v>0.2</v>
      </c>
      <c r="Z312" s="49">
        <v>0</v>
      </c>
      <c r="AA312" s="72">
        <v>312</v>
      </c>
      <c r="AB312" s="72"/>
      <c r="AC312" s="73"/>
      <c r="AD312" s="79" t="s">
        <v>1324</v>
      </c>
      <c r="AE312" s="98" t="s">
        <v>1659</v>
      </c>
      <c r="AF312" s="79" t="str">
        <f>REPLACE(INDEX(GroupVertices[Group],MATCH(Vertices[[#This Row],[Vertex]],GroupVertices[Vertex],0)),1,1,"")</f>
        <v>3</v>
      </c>
      <c r="AG312" s="48">
        <v>7</v>
      </c>
      <c r="AH312" s="49">
        <v>21.875</v>
      </c>
      <c r="AI312" s="48">
        <v>0</v>
      </c>
      <c r="AJ312" s="49">
        <v>0</v>
      </c>
      <c r="AK312" s="48">
        <v>0</v>
      </c>
      <c r="AL312" s="49">
        <v>0</v>
      </c>
      <c r="AM312" s="48">
        <v>25</v>
      </c>
      <c r="AN312" s="49">
        <v>78.125</v>
      </c>
      <c r="AO312" s="48">
        <v>32</v>
      </c>
      <c r="AP312" s="118" t="s">
        <v>2831</v>
      </c>
      <c r="AQ312" s="118" t="s">
        <v>2831</v>
      </c>
      <c r="AR312" s="118" t="s">
        <v>3157</v>
      </c>
      <c r="AS312" s="118" t="s">
        <v>3157</v>
      </c>
      <c r="AT312" s="2"/>
      <c r="AU312" s="3"/>
      <c r="AV312" s="3"/>
      <c r="AW312" s="3"/>
      <c r="AX312" s="3"/>
    </row>
    <row r="313" spans="1:50" ht="15">
      <c r="A313" s="65" t="s">
        <v>491</v>
      </c>
      <c r="B313" s="66"/>
      <c r="C313" s="66"/>
      <c r="D313" s="67">
        <v>50</v>
      </c>
      <c r="E313" s="69"/>
      <c r="F313" s="66"/>
      <c r="G313" s="66"/>
      <c r="H313" s="70" t="s">
        <v>491</v>
      </c>
      <c r="I313" s="71"/>
      <c r="J313" s="71" t="s">
        <v>159</v>
      </c>
      <c r="K313" s="70"/>
      <c r="L313" s="74">
        <v>1</v>
      </c>
      <c r="M313" s="75">
        <v>8999.2451171875</v>
      </c>
      <c r="N313" s="75">
        <v>9825.607421875</v>
      </c>
      <c r="O313" s="76"/>
      <c r="P313" s="77"/>
      <c r="Q313" s="77"/>
      <c r="R313" s="84"/>
      <c r="S313" s="48">
        <v>0</v>
      </c>
      <c r="T313" s="48">
        <v>2</v>
      </c>
      <c r="U313" s="49">
        <v>0</v>
      </c>
      <c r="V313" s="49">
        <v>0.001447</v>
      </c>
      <c r="W313" s="49">
        <v>0.003217</v>
      </c>
      <c r="X313" s="49">
        <v>0.889036</v>
      </c>
      <c r="Y313" s="49">
        <v>0.5</v>
      </c>
      <c r="Z313" s="49">
        <v>0</v>
      </c>
      <c r="AA313" s="72">
        <v>313</v>
      </c>
      <c r="AB313" s="72"/>
      <c r="AC313" s="73"/>
      <c r="AD313" s="79" t="s">
        <v>1325</v>
      </c>
      <c r="AE313" s="98" t="s">
        <v>1660</v>
      </c>
      <c r="AF313" s="79" t="str">
        <f>REPLACE(INDEX(GroupVertices[Group],MATCH(Vertices[[#This Row],[Vertex]],GroupVertices[Vertex],0)),1,1,"")</f>
        <v>2</v>
      </c>
      <c r="AG313" s="48">
        <v>3</v>
      </c>
      <c r="AH313" s="49">
        <v>9.67741935483871</v>
      </c>
      <c r="AI313" s="48">
        <v>0</v>
      </c>
      <c r="AJ313" s="49">
        <v>0</v>
      </c>
      <c r="AK313" s="48">
        <v>0</v>
      </c>
      <c r="AL313" s="49">
        <v>0</v>
      </c>
      <c r="AM313" s="48">
        <v>28</v>
      </c>
      <c r="AN313" s="49">
        <v>90.3225806451613</v>
      </c>
      <c r="AO313" s="48">
        <v>31</v>
      </c>
      <c r="AP313" s="118" t="s">
        <v>2832</v>
      </c>
      <c r="AQ313" s="118" t="s">
        <v>2886</v>
      </c>
      <c r="AR313" s="118" t="s">
        <v>3158</v>
      </c>
      <c r="AS313" s="118" t="s">
        <v>3158</v>
      </c>
      <c r="AT313" s="2"/>
      <c r="AU313" s="3"/>
      <c r="AV313" s="3"/>
      <c r="AW313" s="3"/>
      <c r="AX313" s="3"/>
    </row>
    <row r="314" spans="1:50" ht="15">
      <c r="A314" s="65" t="s">
        <v>492</v>
      </c>
      <c r="B314" s="66"/>
      <c r="C314" s="66"/>
      <c r="D314" s="67">
        <v>50</v>
      </c>
      <c r="E314" s="69"/>
      <c r="F314" s="66"/>
      <c r="G314" s="66"/>
      <c r="H314" s="70" t="s">
        <v>492</v>
      </c>
      <c r="I314" s="71"/>
      <c r="J314" s="71" t="s">
        <v>159</v>
      </c>
      <c r="K314" s="70"/>
      <c r="L314" s="74">
        <v>1</v>
      </c>
      <c r="M314" s="75">
        <v>8107.16455078125</v>
      </c>
      <c r="N314" s="75">
        <v>6411.84228515625</v>
      </c>
      <c r="O314" s="76"/>
      <c r="P314" s="77"/>
      <c r="Q314" s="77"/>
      <c r="R314" s="84"/>
      <c r="S314" s="48">
        <v>0</v>
      </c>
      <c r="T314" s="48">
        <v>1</v>
      </c>
      <c r="U314" s="49">
        <v>0</v>
      </c>
      <c r="V314" s="49">
        <v>0.001443</v>
      </c>
      <c r="W314" s="49">
        <v>0.003169</v>
      </c>
      <c r="X314" s="49">
        <v>0.528578</v>
      </c>
      <c r="Y314" s="49">
        <v>0</v>
      </c>
      <c r="Z314" s="49">
        <v>0</v>
      </c>
      <c r="AA314" s="72">
        <v>314</v>
      </c>
      <c r="AB314" s="72"/>
      <c r="AC314" s="73"/>
      <c r="AD314" s="79" t="s">
        <v>1326</v>
      </c>
      <c r="AE314" s="98" t="s">
        <v>1661</v>
      </c>
      <c r="AF314" s="79" t="str">
        <f>REPLACE(INDEX(GroupVertices[Group],MATCH(Vertices[[#This Row],[Vertex]],GroupVertices[Vertex],0)),1,1,"")</f>
        <v>1</v>
      </c>
      <c r="AG314" s="48">
        <v>0</v>
      </c>
      <c r="AH314" s="49">
        <v>0</v>
      </c>
      <c r="AI314" s="48">
        <v>0</v>
      </c>
      <c r="AJ314" s="49">
        <v>0</v>
      </c>
      <c r="AK314" s="48">
        <v>0</v>
      </c>
      <c r="AL314" s="49">
        <v>0</v>
      </c>
      <c r="AM314" s="48">
        <v>2</v>
      </c>
      <c r="AN314" s="49">
        <v>100</v>
      </c>
      <c r="AO314" s="48">
        <v>2</v>
      </c>
      <c r="AP314" s="118" t="s">
        <v>2833</v>
      </c>
      <c r="AQ314" s="118" t="s">
        <v>2833</v>
      </c>
      <c r="AR314" s="118" t="s">
        <v>2551</v>
      </c>
      <c r="AS314" s="118" t="s">
        <v>2551</v>
      </c>
      <c r="AT314" s="2"/>
      <c r="AU314" s="3"/>
      <c r="AV314" s="3"/>
      <c r="AW314" s="3"/>
      <c r="AX314" s="3"/>
    </row>
    <row r="315" spans="1:50" ht="15">
      <c r="A315" s="65" t="s">
        <v>493</v>
      </c>
      <c r="B315" s="66"/>
      <c r="C315" s="66"/>
      <c r="D315" s="67">
        <v>50</v>
      </c>
      <c r="E315" s="69"/>
      <c r="F315" s="66"/>
      <c r="G315" s="66"/>
      <c r="H315" s="70" t="s">
        <v>493</v>
      </c>
      <c r="I315" s="71"/>
      <c r="J315" s="71" t="s">
        <v>159</v>
      </c>
      <c r="K315" s="70"/>
      <c r="L315" s="74">
        <v>1</v>
      </c>
      <c r="M315" s="75">
        <v>9871.6240234375</v>
      </c>
      <c r="N315" s="75">
        <v>3005.479736328125</v>
      </c>
      <c r="O315" s="76"/>
      <c r="P315" s="77"/>
      <c r="Q315" s="77"/>
      <c r="R315" s="84"/>
      <c r="S315" s="48">
        <v>0</v>
      </c>
      <c r="T315" s="48">
        <v>1</v>
      </c>
      <c r="U315" s="49">
        <v>0</v>
      </c>
      <c r="V315" s="49">
        <v>0.000978</v>
      </c>
      <c r="W315" s="49">
        <v>4.9E-05</v>
      </c>
      <c r="X315" s="49">
        <v>0.54064</v>
      </c>
      <c r="Y315" s="49">
        <v>0</v>
      </c>
      <c r="Z315" s="49">
        <v>0</v>
      </c>
      <c r="AA315" s="72">
        <v>315</v>
      </c>
      <c r="AB315" s="72"/>
      <c r="AC315" s="73"/>
      <c r="AD315" s="79" t="s">
        <v>1327</v>
      </c>
      <c r="AE315" s="98" t="s">
        <v>1662</v>
      </c>
      <c r="AF315" s="79" t="str">
        <f>REPLACE(INDEX(GroupVertices[Group],MATCH(Vertices[[#This Row],[Vertex]],GroupVertices[Vertex],0)),1,1,"")</f>
        <v>10</v>
      </c>
      <c r="AG315" s="48">
        <v>0</v>
      </c>
      <c r="AH315" s="49">
        <v>0</v>
      </c>
      <c r="AI315" s="48">
        <v>0</v>
      </c>
      <c r="AJ315" s="49">
        <v>0</v>
      </c>
      <c r="AK315" s="48">
        <v>0</v>
      </c>
      <c r="AL315" s="49">
        <v>0</v>
      </c>
      <c r="AM315" s="48">
        <v>2</v>
      </c>
      <c r="AN315" s="49">
        <v>100</v>
      </c>
      <c r="AO315" s="48">
        <v>2</v>
      </c>
      <c r="AP315" s="118" t="s">
        <v>1757</v>
      </c>
      <c r="AQ315" s="118" t="s">
        <v>1757</v>
      </c>
      <c r="AR315" s="118" t="s">
        <v>2551</v>
      </c>
      <c r="AS315" s="118" t="s">
        <v>2551</v>
      </c>
      <c r="AT315" s="2"/>
      <c r="AU315" s="3"/>
      <c r="AV315" s="3"/>
      <c r="AW315" s="3"/>
      <c r="AX315" s="3"/>
    </row>
    <row r="316" spans="1:50" ht="15">
      <c r="A316" s="65" t="s">
        <v>494</v>
      </c>
      <c r="B316" s="66"/>
      <c r="C316" s="66"/>
      <c r="D316" s="67">
        <v>50</v>
      </c>
      <c r="E316" s="69"/>
      <c r="F316" s="66"/>
      <c r="G316" s="66"/>
      <c r="H316" s="70" t="s">
        <v>494</v>
      </c>
      <c r="I316" s="71"/>
      <c r="J316" s="71" t="s">
        <v>159</v>
      </c>
      <c r="K316" s="70"/>
      <c r="L316" s="74">
        <v>1</v>
      </c>
      <c r="M316" s="75">
        <v>9340.8916015625</v>
      </c>
      <c r="N316" s="75">
        <v>4146.98388671875</v>
      </c>
      <c r="O316" s="76"/>
      <c r="P316" s="77"/>
      <c r="Q316" s="77"/>
      <c r="R316" s="84"/>
      <c r="S316" s="48">
        <v>0</v>
      </c>
      <c r="T316" s="48">
        <v>1</v>
      </c>
      <c r="U316" s="49">
        <v>0</v>
      </c>
      <c r="V316" s="49">
        <v>0.000978</v>
      </c>
      <c r="W316" s="49">
        <v>4.9E-05</v>
      </c>
      <c r="X316" s="49">
        <v>0.54064</v>
      </c>
      <c r="Y316" s="49">
        <v>0</v>
      </c>
      <c r="Z316" s="49">
        <v>0</v>
      </c>
      <c r="AA316" s="72">
        <v>316</v>
      </c>
      <c r="AB316" s="72"/>
      <c r="AC316" s="73"/>
      <c r="AD316" s="79" t="s">
        <v>1328</v>
      </c>
      <c r="AE316" s="98" t="s">
        <v>1663</v>
      </c>
      <c r="AF316" s="79" t="str">
        <f>REPLACE(INDEX(GroupVertices[Group],MATCH(Vertices[[#This Row],[Vertex]],GroupVertices[Vertex],0)),1,1,"")</f>
        <v>10</v>
      </c>
      <c r="AG316" s="48">
        <v>0</v>
      </c>
      <c r="AH316" s="49">
        <v>0</v>
      </c>
      <c r="AI316" s="48">
        <v>0</v>
      </c>
      <c r="AJ316" s="49">
        <v>0</v>
      </c>
      <c r="AK316" s="48">
        <v>0</v>
      </c>
      <c r="AL316" s="49">
        <v>0</v>
      </c>
      <c r="AM316" s="48">
        <v>12</v>
      </c>
      <c r="AN316" s="49">
        <v>100</v>
      </c>
      <c r="AO316" s="48">
        <v>12</v>
      </c>
      <c r="AP316" s="118" t="s">
        <v>2509</v>
      </c>
      <c r="AQ316" s="118" t="s">
        <v>2509</v>
      </c>
      <c r="AR316" s="118" t="s">
        <v>3159</v>
      </c>
      <c r="AS316" s="118" t="s">
        <v>3159</v>
      </c>
      <c r="AT316" s="2"/>
      <c r="AU316" s="3"/>
      <c r="AV316" s="3"/>
      <c r="AW316" s="3"/>
      <c r="AX316" s="3"/>
    </row>
    <row r="317" spans="1:50" ht="15">
      <c r="A317" s="65" t="s">
        <v>495</v>
      </c>
      <c r="B317" s="66"/>
      <c r="C317" s="66"/>
      <c r="D317" s="67">
        <v>50</v>
      </c>
      <c r="E317" s="69"/>
      <c r="F317" s="66"/>
      <c r="G317" s="66"/>
      <c r="H317" s="70" t="s">
        <v>495</v>
      </c>
      <c r="I317" s="71"/>
      <c r="J317" s="71" t="s">
        <v>159</v>
      </c>
      <c r="K317" s="70"/>
      <c r="L317" s="74">
        <v>1</v>
      </c>
      <c r="M317" s="75">
        <v>8672.1689453125</v>
      </c>
      <c r="N317" s="75">
        <v>3005.479736328125</v>
      </c>
      <c r="O317" s="76"/>
      <c r="P317" s="77"/>
      <c r="Q317" s="77"/>
      <c r="R317" s="84"/>
      <c r="S317" s="48">
        <v>0</v>
      </c>
      <c r="T317" s="48">
        <v>2</v>
      </c>
      <c r="U317" s="49">
        <v>1</v>
      </c>
      <c r="V317" s="49">
        <v>0.000978</v>
      </c>
      <c r="W317" s="49">
        <v>7.7E-05</v>
      </c>
      <c r="X317" s="49">
        <v>0.938225</v>
      </c>
      <c r="Y317" s="49">
        <v>0</v>
      </c>
      <c r="Z317" s="49">
        <v>0</v>
      </c>
      <c r="AA317" s="72">
        <v>317</v>
      </c>
      <c r="AB317" s="72"/>
      <c r="AC317" s="73"/>
      <c r="AD317" s="79" t="s">
        <v>1329</v>
      </c>
      <c r="AE317" s="98" t="s">
        <v>1664</v>
      </c>
      <c r="AF317" s="79" t="str">
        <f>REPLACE(INDEX(GroupVertices[Group],MATCH(Vertices[[#This Row],[Vertex]],GroupVertices[Vertex],0)),1,1,"")</f>
        <v>9</v>
      </c>
      <c r="AG317" s="48">
        <v>2</v>
      </c>
      <c r="AH317" s="49">
        <v>2.73972602739726</v>
      </c>
      <c r="AI317" s="48">
        <v>3</v>
      </c>
      <c r="AJ317" s="49">
        <v>4.109589041095891</v>
      </c>
      <c r="AK317" s="48">
        <v>0</v>
      </c>
      <c r="AL317" s="49">
        <v>0</v>
      </c>
      <c r="AM317" s="48">
        <v>68</v>
      </c>
      <c r="AN317" s="49">
        <v>93.15068493150685</v>
      </c>
      <c r="AO317" s="48">
        <v>73</v>
      </c>
      <c r="AP317" s="118" t="s">
        <v>2834</v>
      </c>
      <c r="AQ317" s="118" t="s">
        <v>2834</v>
      </c>
      <c r="AR317" s="118" t="s">
        <v>3160</v>
      </c>
      <c r="AS317" s="118" t="s">
        <v>3160</v>
      </c>
      <c r="AT317" s="2"/>
      <c r="AU317" s="3"/>
      <c r="AV317" s="3"/>
      <c r="AW317" s="3"/>
      <c r="AX317" s="3"/>
    </row>
    <row r="318" spans="1:50" ht="15">
      <c r="A318" s="65" t="s">
        <v>496</v>
      </c>
      <c r="B318" s="66"/>
      <c r="C318" s="66"/>
      <c r="D318" s="67">
        <v>50</v>
      </c>
      <c r="E318" s="69"/>
      <c r="F318" s="66"/>
      <c r="G318" s="66"/>
      <c r="H318" s="70" t="s">
        <v>496</v>
      </c>
      <c r="I318" s="71"/>
      <c r="J318" s="71" t="s">
        <v>159</v>
      </c>
      <c r="K318" s="70"/>
      <c r="L318" s="74">
        <v>1</v>
      </c>
      <c r="M318" s="75">
        <v>9213.515625</v>
      </c>
      <c r="N318" s="75">
        <v>1705.03173828125</v>
      </c>
      <c r="O318" s="76"/>
      <c r="P318" s="77"/>
      <c r="Q318" s="77"/>
      <c r="R318" s="84"/>
      <c r="S318" s="48">
        <v>0</v>
      </c>
      <c r="T318" s="48">
        <v>1</v>
      </c>
      <c r="U318" s="49">
        <v>0</v>
      </c>
      <c r="V318" s="49">
        <v>0.000978</v>
      </c>
      <c r="W318" s="49">
        <v>4.9E-05</v>
      </c>
      <c r="X318" s="49">
        <v>0.54064</v>
      </c>
      <c r="Y318" s="49">
        <v>0</v>
      </c>
      <c r="Z318" s="49">
        <v>0</v>
      </c>
      <c r="AA318" s="72">
        <v>318</v>
      </c>
      <c r="AB318" s="72"/>
      <c r="AC318" s="73"/>
      <c r="AD318" s="79" t="s">
        <v>1330</v>
      </c>
      <c r="AE318" s="98" t="s">
        <v>1665</v>
      </c>
      <c r="AF318" s="79" t="str">
        <f>REPLACE(INDEX(GroupVertices[Group],MATCH(Vertices[[#This Row],[Vertex]],GroupVertices[Vertex],0)),1,1,"")</f>
        <v>8</v>
      </c>
      <c r="AG318" s="48">
        <v>0</v>
      </c>
      <c r="AH318" s="49">
        <v>0</v>
      </c>
      <c r="AI318" s="48">
        <v>0</v>
      </c>
      <c r="AJ318" s="49">
        <v>0</v>
      </c>
      <c r="AK318" s="48">
        <v>0</v>
      </c>
      <c r="AL318" s="49">
        <v>0</v>
      </c>
      <c r="AM318" s="48">
        <v>3</v>
      </c>
      <c r="AN318" s="49">
        <v>100</v>
      </c>
      <c r="AO318" s="48">
        <v>3</v>
      </c>
      <c r="AP318" s="118" t="s">
        <v>2835</v>
      </c>
      <c r="AQ318" s="118" t="s">
        <v>2835</v>
      </c>
      <c r="AR318" s="118" t="s">
        <v>3161</v>
      </c>
      <c r="AS318" s="118" t="s">
        <v>3161</v>
      </c>
      <c r="AT318" s="2"/>
      <c r="AU318" s="3"/>
      <c r="AV318" s="3"/>
      <c r="AW318" s="3"/>
      <c r="AX318" s="3"/>
    </row>
    <row r="319" spans="1:50" ht="15">
      <c r="A319" s="65" t="s">
        <v>497</v>
      </c>
      <c r="B319" s="66"/>
      <c r="C319" s="66"/>
      <c r="D319" s="67">
        <v>50</v>
      </c>
      <c r="E319" s="69"/>
      <c r="F319" s="66"/>
      <c r="G319" s="66"/>
      <c r="H319" s="70" t="s">
        <v>497</v>
      </c>
      <c r="I319" s="71"/>
      <c r="J319" s="71" t="s">
        <v>159</v>
      </c>
      <c r="K319" s="70"/>
      <c r="L319" s="74">
        <v>1</v>
      </c>
      <c r="M319" s="75">
        <v>8672.1689453125</v>
      </c>
      <c r="N319" s="75">
        <v>2832.086669921875</v>
      </c>
      <c r="O319" s="76"/>
      <c r="P319" s="77"/>
      <c r="Q319" s="77"/>
      <c r="R319" s="84"/>
      <c r="S319" s="48">
        <v>0</v>
      </c>
      <c r="T319" s="48">
        <v>1</v>
      </c>
      <c r="U319" s="49">
        <v>0</v>
      </c>
      <c r="V319" s="49">
        <v>0.000978</v>
      </c>
      <c r="W319" s="49">
        <v>4.9E-05</v>
      </c>
      <c r="X319" s="49">
        <v>0.54064</v>
      </c>
      <c r="Y319" s="49">
        <v>0</v>
      </c>
      <c r="Z319" s="49">
        <v>0</v>
      </c>
      <c r="AA319" s="72">
        <v>319</v>
      </c>
      <c r="AB319" s="72"/>
      <c r="AC319" s="73"/>
      <c r="AD319" s="79" t="s">
        <v>1331</v>
      </c>
      <c r="AE319" s="98" t="s">
        <v>1666</v>
      </c>
      <c r="AF319" s="79" t="str">
        <f>REPLACE(INDEX(GroupVertices[Group],MATCH(Vertices[[#This Row],[Vertex]],GroupVertices[Vertex],0)),1,1,"")</f>
        <v>8</v>
      </c>
      <c r="AG319" s="48">
        <v>0</v>
      </c>
      <c r="AH319" s="49">
        <v>0</v>
      </c>
      <c r="AI319" s="48">
        <v>0</v>
      </c>
      <c r="AJ319" s="49">
        <v>0</v>
      </c>
      <c r="AK319" s="48">
        <v>0</v>
      </c>
      <c r="AL319" s="49">
        <v>0</v>
      </c>
      <c r="AM319" s="48">
        <v>28</v>
      </c>
      <c r="AN319" s="49">
        <v>100</v>
      </c>
      <c r="AO319" s="48">
        <v>28</v>
      </c>
      <c r="AP319" s="118" t="s">
        <v>2836</v>
      </c>
      <c r="AQ319" s="118" t="s">
        <v>2836</v>
      </c>
      <c r="AR319" s="118" t="s">
        <v>3162</v>
      </c>
      <c r="AS319" s="118" t="s">
        <v>3162</v>
      </c>
      <c r="AT319" s="2"/>
      <c r="AU319" s="3"/>
      <c r="AV319" s="3"/>
      <c r="AW319" s="3"/>
      <c r="AX319" s="3"/>
    </row>
    <row r="320" spans="1:50" ht="15">
      <c r="A320" s="65" t="s">
        <v>498</v>
      </c>
      <c r="B320" s="66"/>
      <c r="C320" s="66"/>
      <c r="D320" s="67">
        <v>50</v>
      </c>
      <c r="E320" s="69"/>
      <c r="F320" s="66"/>
      <c r="G320" s="66"/>
      <c r="H320" s="70" t="s">
        <v>498</v>
      </c>
      <c r="I320" s="71"/>
      <c r="J320" s="71" t="s">
        <v>159</v>
      </c>
      <c r="K320" s="70"/>
      <c r="L320" s="74">
        <v>1</v>
      </c>
      <c r="M320" s="75">
        <v>8732.318359375</v>
      </c>
      <c r="N320" s="75">
        <v>4495.37548828125</v>
      </c>
      <c r="O320" s="76"/>
      <c r="P320" s="77"/>
      <c r="Q320" s="77"/>
      <c r="R320" s="84"/>
      <c r="S320" s="48">
        <v>0</v>
      </c>
      <c r="T320" s="48">
        <v>1</v>
      </c>
      <c r="U320" s="49">
        <v>0</v>
      </c>
      <c r="V320" s="49">
        <v>0.000978</v>
      </c>
      <c r="W320" s="49">
        <v>4.9E-05</v>
      </c>
      <c r="X320" s="49">
        <v>0.54065</v>
      </c>
      <c r="Y320" s="49">
        <v>0</v>
      </c>
      <c r="Z320" s="49">
        <v>0</v>
      </c>
      <c r="AA320" s="72">
        <v>320</v>
      </c>
      <c r="AB320" s="72"/>
      <c r="AC320" s="73"/>
      <c r="AD320" s="79" t="s">
        <v>1332</v>
      </c>
      <c r="AE320" s="98" t="s">
        <v>1667</v>
      </c>
      <c r="AF320" s="79" t="str">
        <f>REPLACE(INDEX(GroupVertices[Group],MATCH(Vertices[[#This Row],[Vertex]],GroupVertices[Vertex],0)),1,1,"")</f>
        <v>5</v>
      </c>
      <c r="AG320" s="48">
        <v>0</v>
      </c>
      <c r="AH320" s="49">
        <v>0</v>
      </c>
      <c r="AI320" s="48">
        <v>1</v>
      </c>
      <c r="AJ320" s="49">
        <v>3.225806451612903</v>
      </c>
      <c r="AK320" s="48">
        <v>0</v>
      </c>
      <c r="AL320" s="49">
        <v>0</v>
      </c>
      <c r="AM320" s="48">
        <v>30</v>
      </c>
      <c r="AN320" s="49">
        <v>96.7741935483871</v>
      </c>
      <c r="AO320" s="48">
        <v>31</v>
      </c>
      <c r="AP320" s="118" t="s">
        <v>2837</v>
      </c>
      <c r="AQ320" s="118" t="s">
        <v>2837</v>
      </c>
      <c r="AR320" s="118" t="s">
        <v>3163</v>
      </c>
      <c r="AS320" s="118" t="s">
        <v>3163</v>
      </c>
      <c r="AT320" s="2"/>
      <c r="AU320" s="3"/>
      <c r="AV320" s="3"/>
      <c r="AW320" s="3"/>
      <c r="AX320" s="3"/>
    </row>
    <row r="321" spans="1:50" ht="15">
      <c r="A321" s="65" t="s">
        <v>499</v>
      </c>
      <c r="B321" s="66"/>
      <c r="C321" s="66"/>
      <c r="D321" s="67">
        <v>50</v>
      </c>
      <c r="E321" s="69"/>
      <c r="F321" s="66"/>
      <c r="G321" s="66"/>
      <c r="H321" s="70" t="s">
        <v>499</v>
      </c>
      <c r="I321" s="71"/>
      <c r="J321" s="71" t="s">
        <v>159</v>
      </c>
      <c r="K321" s="70"/>
      <c r="L321" s="74">
        <v>1</v>
      </c>
      <c r="M321" s="75">
        <v>9213.515625</v>
      </c>
      <c r="N321" s="75">
        <v>5895.3642578125</v>
      </c>
      <c r="O321" s="76"/>
      <c r="P321" s="77"/>
      <c r="Q321" s="77"/>
      <c r="R321" s="84"/>
      <c r="S321" s="48">
        <v>0</v>
      </c>
      <c r="T321" s="48">
        <v>1</v>
      </c>
      <c r="U321" s="49">
        <v>0</v>
      </c>
      <c r="V321" s="49">
        <v>0.000978</v>
      </c>
      <c r="W321" s="49">
        <v>4.9E-05</v>
      </c>
      <c r="X321" s="49">
        <v>0.54065</v>
      </c>
      <c r="Y321" s="49">
        <v>0</v>
      </c>
      <c r="Z321" s="49">
        <v>0</v>
      </c>
      <c r="AA321" s="72">
        <v>321</v>
      </c>
      <c r="AB321" s="72"/>
      <c r="AC321" s="73"/>
      <c r="AD321" s="79" t="s">
        <v>1333</v>
      </c>
      <c r="AE321" s="98" t="s">
        <v>1668</v>
      </c>
      <c r="AF321" s="79" t="str">
        <f>REPLACE(INDEX(GroupVertices[Group],MATCH(Vertices[[#This Row],[Vertex]],GroupVertices[Vertex],0)),1,1,"")</f>
        <v>5</v>
      </c>
      <c r="AG321" s="48">
        <v>0</v>
      </c>
      <c r="AH321" s="49">
        <v>0</v>
      </c>
      <c r="AI321" s="48">
        <v>3</v>
      </c>
      <c r="AJ321" s="49">
        <v>4.761904761904762</v>
      </c>
      <c r="AK321" s="48">
        <v>0</v>
      </c>
      <c r="AL321" s="49">
        <v>0</v>
      </c>
      <c r="AM321" s="48">
        <v>60</v>
      </c>
      <c r="AN321" s="49">
        <v>95.23809523809524</v>
      </c>
      <c r="AO321" s="48">
        <v>63</v>
      </c>
      <c r="AP321" s="118" t="s">
        <v>2838</v>
      </c>
      <c r="AQ321" s="118" t="s">
        <v>2838</v>
      </c>
      <c r="AR321" s="118" t="s">
        <v>3164</v>
      </c>
      <c r="AS321" s="118" t="s">
        <v>3164</v>
      </c>
      <c r="AT321" s="2"/>
      <c r="AU321" s="3"/>
      <c r="AV321" s="3"/>
      <c r="AW321" s="3"/>
      <c r="AX321" s="3"/>
    </row>
    <row r="322" spans="1:50" ht="15">
      <c r="A322" s="65" t="s">
        <v>500</v>
      </c>
      <c r="B322" s="66"/>
      <c r="C322" s="66"/>
      <c r="D322" s="67">
        <v>50</v>
      </c>
      <c r="E322" s="69"/>
      <c r="F322" s="66"/>
      <c r="G322" s="66"/>
      <c r="H322" s="70" t="s">
        <v>500</v>
      </c>
      <c r="I322" s="71"/>
      <c r="J322" s="71" t="s">
        <v>159</v>
      </c>
      <c r="K322" s="70"/>
      <c r="L322" s="74">
        <v>1</v>
      </c>
      <c r="M322" s="75">
        <v>8672.1689453125</v>
      </c>
      <c r="N322" s="75">
        <v>8574.759765625</v>
      </c>
      <c r="O322" s="76"/>
      <c r="P322" s="77"/>
      <c r="Q322" s="77"/>
      <c r="R322" s="84"/>
      <c r="S322" s="48">
        <v>0</v>
      </c>
      <c r="T322" s="48">
        <v>1</v>
      </c>
      <c r="U322" s="49">
        <v>0</v>
      </c>
      <c r="V322" s="49">
        <v>0.000981</v>
      </c>
      <c r="W322" s="49">
        <v>5E-05</v>
      </c>
      <c r="X322" s="49">
        <v>0.500216</v>
      </c>
      <c r="Y322" s="49">
        <v>0</v>
      </c>
      <c r="Z322" s="49">
        <v>0</v>
      </c>
      <c r="AA322" s="72">
        <v>322</v>
      </c>
      <c r="AB322" s="72"/>
      <c r="AC322" s="73"/>
      <c r="AD322" s="79" t="s">
        <v>1334</v>
      </c>
      <c r="AE322" s="98" t="s">
        <v>1669</v>
      </c>
      <c r="AF322" s="79" t="str">
        <f>REPLACE(INDEX(GroupVertices[Group],MATCH(Vertices[[#This Row],[Vertex]],GroupVertices[Vertex],0)),1,1,"")</f>
        <v>2</v>
      </c>
      <c r="AG322" s="48">
        <v>8</v>
      </c>
      <c r="AH322" s="49">
        <v>3.3472803347280333</v>
      </c>
      <c r="AI322" s="48">
        <v>3</v>
      </c>
      <c r="AJ322" s="49">
        <v>1.2552301255230125</v>
      </c>
      <c r="AK322" s="48">
        <v>0</v>
      </c>
      <c r="AL322" s="49">
        <v>0</v>
      </c>
      <c r="AM322" s="48">
        <v>228</v>
      </c>
      <c r="AN322" s="49">
        <v>95.39748953974896</v>
      </c>
      <c r="AO322" s="48">
        <v>239</v>
      </c>
      <c r="AP322" s="118" t="s">
        <v>2839</v>
      </c>
      <c r="AQ322" s="118" t="s">
        <v>2887</v>
      </c>
      <c r="AR322" s="118" t="s">
        <v>3165</v>
      </c>
      <c r="AS322" s="118" t="s">
        <v>3165</v>
      </c>
      <c r="AT322" s="2"/>
      <c r="AU322" s="3"/>
      <c r="AV322" s="3"/>
      <c r="AW322" s="3"/>
      <c r="AX322" s="3"/>
    </row>
    <row r="323" spans="1:50" ht="15">
      <c r="A323" s="65" t="s">
        <v>501</v>
      </c>
      <c r="B323" s="66"/>
      <c r="C323" s="66"/>
      <c r="D323" s="67">
        <v>50</v>
      </c>
      <c r="E323" s="69"/>
      <c r="F323" s="66"/>
      <c r="G323" s="66"/>
      <c r="H323" s="70" t="s">
        <v>501</v>
      </c>
      <c r="I323" s="71"/>
      <c r="J323" s="71" t="s">
        <v>159</v>
      </c>
      <c r="K323" s="70"/>
      <c r="L323" s="74">
        <v>1</v>
      </c>
      <c r="M323" s="75">
        <v>9692.4580078125</v>
      </c>
      <c r="N323" s="75">
        <v>8740.57421875</v>
      </c>
      <c r="O323" s="76"/>
      <c r="P323" s="77"/>
      <c r="Q323" s="77"/>
      <c r="R323" s="84"/>
      <c r="S323" s="48">
        <v>0</v>
      </c>
      <c r="T323" s="48">
        <v>1</v>
      </c>
      <c r="U323" s="49">
        <v>0</v>
      </c>
      <c r="V323" s="49">
        <v>0.000981</v>
      </c>
      <c r="W323" s="49">
        <v>5E-05</v>
      </c>
      <c r="X323" s="49">
        <v>0.500216</v>
      </c>
      <c r="Y323" s="49">
        <v>0</v>
      </c>
      <c r="Z323" s="49">
        <v>0</v>
      </c>
      <c r="AA323" s="72">
        <v>323</v>
      </c>
      <c r="AB323" s="72"/>
      <c r="AC323" s="73"/>
      <c r="AD323" s="79" t="s">
        <v>1335</v>
      </c>
      <c r="AE323" s="98" t="s">
        <v>1670</v>
      </c>
      <c r="AF323" s="79" t="str">
        <f>REPLACE(INDEX(GroupVertices[Group],MATCH(Vertices[[#This Row],[Vertex]],GroupVertices[Vertex],0)),1,1,"")</f>
        <v>2</v>
      </c>
      <c r="AG323" s="48">
        <v>3</v>
      </c>
      <c r="AH323" s="49">
        <v>7.5</v>
      </c>
      <c r="AI323" s="48">
        <v>0</v>
      </c>
      <c r="AJ323" s="49">
        <v>0</v>
      </c>
      <c r="AK323" s="48">
        <v>0</v>
      </c>
      <c r="AL323" s="49">
        <v>0</v>
      </c>
      <c r="AM323" s="48">
        <v>37</v>
      </c>
      <c r="AN323" s="49">
        <v>92.5</v>
      </c>
      <c r="AO323" s="48">
        <v>40</v>
      </c>
      <c r="AP323" s="118" t="s">
        <v>2840</v>
      </c>
      <c r="AQ323" s="118" t="s">
        <v>2840</v>
      </c>
      <c r="AR323" s="118" t="s">
        <v>3166</v>
      </c>
      <c r="AS323" s="118" t="s">
        <v>3166</v>
      </c>
      <c r="AT323" s="2"/>
      <c r="AU323" s="3"/>
      <c r="AV323" s="3"/>
      <c r="AW323" s="3"/>
      <c r="AX323" s="3"/>
    </row>
    <row r="324" spans="1:50" ht="15">
      <c r="A324" s="65" t="s">
        <v>502</v>
      </c>
      <c r="B324" s="66"/>
      <c r="C324" s="66"/>
      <c r="D324" s="67">
        <v>50</v>
      </c>
      <c r="E324" s="69"/>
      <c r="F324" s="66"/>
      <c r="G324" s="66"/>
      <c r="H324" s="70" t="s">
        <v>502</v>
      </c>
      <c r="I324" s="71"/>
      <c r="J324" s="71" t="s">
        <v>159</v>
      </c>
      <c r="K324" s="70"/>
      <c r="L324" s="74">
        <v>1</v>
      </c>
      <c r="M324" s="75">
        <v>9133.1552734375</v>
      </c>
      <c r="N324" s="75">
        <v>8971.2880859375</v>
      </c>
      <c r="O324" s="76"/>
      <c r="P324" s="77"/>
      <c r="Q324" s="77"/>
      <c r="R324" s="84"/>
      <c r="S324" s="48">
        <v>0</v>
      </c>
      <c r="T324" s="48">
        <v>2</v>
      </c>
      <c r="U324" s="49">
        <v>3.666667</v>
      </c>
      <c r="V324" s="49">
        <v>0.000984</v>
      </c>
      <c r="W324" s="49">
        <v>9.8E-05</v>
      </c>
      <c r="X324" s="49">
        <v>0.860674</v>
      </c>
      <c r="Y324" s="49">
        <v>0</v>
      </c>
      <c r="Z324" s="49">
        <v>0</v>
      </c>
      <c r="AA324" s="72">
        <v>324</v>
      </c>
      <c r="AB324" s="72"/>
      <c r="AC324" s="73"/>
      <c r="AD324" s="79" t="s">
        <v>1336</v>
      </c>
      <c r="AE324" s="98" t="s">
        <v>1671</v>
      </c>
      <c r="AF324" s="79" t="str">
        <f>REPLACE(INDEX(GroupVertices[Group],MATCH(Vertices[[#This Row],[Vertex]],GroupVertices[Vertex],0)),1,1,"")</f>
        <v>2</v>
      </c>
      <c r="AG324" s="48">
        <v>3</v>
      </c>
      <c r="AH324" s="49">
        <v>11.11111111111111</v>
      </c>
      <c r="AI324" s="48">
        <v>1</v>
      </c>
      <c r="AJ324" s="49">
        <v>3.7037037037037037</v>
      </c>
      <c r="AK324" s="48">
        <v>0</v>
      </c>
      <c r="AL324" s="49">
        <v>0</v>
      </c>
      <c r="AM324" s="48">
        <v>23</v>
      </c>
      <c r="AN324" s="49">
        <v>85.18518518518519</v>
      </c>
      <c r="AO324" s="48">
        <v>27</v>
      </c>
      <c r="AP324" s="118" t="s">
        <v>2841</v>
      </c>
      <c r="AQ324" s="118" t="s">
        <v>2841</v>
      </c>
      <c r="AR324" s="118" t="s">
        <v>3167</v>
      </c>
      <c r="AS324" s="118" t="s">
        <v>3167</v>
      </c>
      <c r="AT324" s="2"/>
      <c r="AU324" s="3"/>
      <c r="AV324" s="3"/>
      <c r="AW324" s="3"/>
      <c r="AX324" s="3"/>
    </row>
    <row r="325" spans="1:50" ht="15">
      <c r="A325" s="65" t="s">
        <v>503</v>
      </c>
      <c r="B325" s="66"/>
      <c r="C325" s="66"/>
      <c r="D325" s="67">
        <v>50</v>
      </c>
      <c r="E325" s="69"/>
      <c r="F325" s="66"/>
      <c r="G325" s="66"/>
      <c r="H325" s="70" t="s">
        <v>503</v>
      </c>
      <c r="I325" s="71"/>
      <c r="J325" s="71" t="s">
        <v>159</v>
      </c>
      <c r="K325" s="70"/>
      <c r="L325" s="74">
        <v>1</v>
      </c>
      <c r="M325" s="75">
        <v>9272.8544921875</v>
      </c>
      <c r="N325" s="75">
        <v>8080.10546875</v>
      </c>
      <c r="O325" s="76"/>
      <c r="P325" s="77"/>
      <c r="Q325" s="77"/>
      <c r="R325" s="84"/>
      <c r="S325" s="48">
        <v>0</v>
      </c>
      <c r="T325" s="48">
        <v>2</v>
      </c>
      <c r="U325" s="49">
        <v>22</v>
      </c>
      <c r="V325" s="49">
        <v>0.000993</v>
      </c>
      <c r="W325" s="49">
        <v>8.9E-05</v>
      </c>
      <c r="X325" s="49">
        <v>0.88745</v>
      </c>
      <c r="Y325" s="49">
        <v>0</v>
      </c>
      <c r="Z325" s="49">
        <v>0</v>
      </c>
      <c r="AA325" s="72">
        <v>325</v>
      </c>
      <c r="AB325" s="72"/>
      <c r="AC325" s="73"/>
      <c r="AD325" s="79" t="s">
        <v>1337</v>
      </c>
      <c r="AE325" s="98" t="s">
        <v>1672</v>
      </c>
      <c r="AF325" s="79" t="str">
        <f>REPLACE(INDEX(GroupVertices[Group],MATCH(Vertices[[#This Row],[Vertex]],GroupVertices[Vertex],0)),1,1,"")</f>
        <v>2</v>
      </c>
      <c r="AG325" s="48">
        <v>0</v>
      </c>
      <c r="AH325" s="49">
        <v>0</v>
      </c>
      <c r="AI325" s="48">
        <v>2</v>
      </c>
      <c r="AJ325" s="49">
        <v>4.444444444444445</v>
      </c>
      <c r="AK325" s="48">
        <v>0</v>
      </c>
      <c r="AL325" s="49">
        <v>0</v>
      </c>
      <c r="AM325" s="48">
        <v>43</v>
      </c>
      <c r="AN325" s="49">
        <v>95.55555555555556</v>
      </c>
      <c r="AO325" s="48">
        <v>45</v>
      </c>
      <c r="AP325" s="118" t="s">
        <v>2842</v>
      </c>
      <c r="AQ325" s="118" t="s">
        <v>2888</v>
      </c>
      <c r="AR325" s="118" t="s">
        <v>3168</v>
      </c>
      <c r="AS325" s="118" t="s">
        <v>3168</v>
      </c>
      <c r="AT325" s="2"/>
      <c r="AU325" s="3"/>
      <c r="AV325" s="3"/>
      <c r="AW325" s="3"/>
      <c r="AX325" s="3"/>
    </row>
    <row r="326" spans="1:50" ht="15">
      <c r="A326" s="65" t="s">
        <v>504</v>
      </c>
      <c r="B326" s="66"/>
      <c r="C326" s="66"/>
      <c r="D326" s="67">
        <v>50</v>
      </c>
      <c r="E326" s="69"/>
      <c r="F326" s="66"/>
      <c r="G326" s="66"/>
      <c r="H326" s="70" t="s">
        <v>504</v>
      </c>
      <c r="I326" s="71"/>
      <c r="J326" s="71" t="s">
        <v>159</v>
      </c>
      <c r="K326" s="70"/>
      <c r="L326" s="74">
        <v>1</v>
      </c>
      <c r="M326" s="75">
        <v>8843.51171875</v>
      </c>
      <c r="N326" s="75">
        <v>7456.2412109375</v>
      </c>
      <c r="O326" s="76"/>
      <c r="P326" s="77"/>
      <c r="Q326" s="77"/>
      <c r="R326" s="84"/>
      <c r="S326" s="48">
        <v>0</v>
      </c>
      <c r="T326" s="48">
        <v>1</v>
      </c>
      <c r="U326" s="49">
        <v>0</v>
      </c>
      <c r="V326" s="49">
        <v>0.000985</v>
      </c>
      <c r="W326" s="49">
        <v>3.9E-05</v>
      </c>
      <c r="X326" s="49">
        <v>0.537234</v>
      </c>
      <c r="Y326" s="49">
        <v>0</v>
      </c>
      <c r="Z326" s="49">
        <v>0</v>
      </c>
      <c r="AA326" s="72">
        <v>326</v>
      </c>
      <c r="AB326" s="72"/>
      <c r="AC326" s="73"/>
      <c r="AD326" s="79" t="s">
        <v>1338</v>
      </c>
      <c r="AE326" s="98" t="s">
        <v>1673</v>
      </c>
      <c r="AF326" s="79" t="str">
        <f>REPLACE(INDEX(GroupVertices[Group],MATCH(Vertices[[#This Row],[Vertex]],GroupVertices[Vertex],0)),1,1,"")</f>
        <v>2</v>
      </c>
      <c r="AG326" s="48">
        <v>0</v>
      </c>
      <c r="AH326" s="49">
        <v>0</v>
      </c>
      <c r="AI326" s="48">
        <v>1</v>
      </c>
      <c r="AJ326" s="49">
        <v>25</v>
      </c>
      <c r="AK326" s="48">
        <v>0</v>
      </c>
      <c r="AL326" s="49">
        <v>0</v>
      </c>
      <c r="AM326" s="48">
        <v>3</v>
      </c>
      <c r="AN326" s="49">
        <v>75</v>
      </c>
      <c r="AO326" s="48">
        <v>4</v>
      </c>
      <c r="AP326" s="118" t="s">
        <v>2843</v>
      </c>
      <c r="AQ326" s="118" t="s">
        <v>2843</v>
      </c>
      <c r="AR326" s="118" t="s">
        <v>3169</v>
      </c>
      <c r="AS326" s="118" t="s">
        <v>3169</v>
      </c>
      <c r="AT326" s="2"/>
      <c r="AU326" s="3"/>
      <c r="AV326" s="3"/>
      <c r="AW326" s="3"/>
      <c r="AX326" s="3"/>
    </row>
    <row r="327" spans="1:50" ht="15">
      <c r="A327" s="65" t="s">
        <v>505</v>
      </c>
      <c r="B327" s="66"/>
      <c r="C327" s="66"/>
      <c r="D327" s="67">
        <v>50</v>
      </c>
      <c r="E327" s="69"/>
      <c r="F327" s="66"/>
      <c r="G327" s="66"/>
      <c r="H327" s="70" t="s">
        <v>505</v>
      </c>
      <c r="I327" s="71"/>
      <c r="J327" s="71" t="s">
        <v>159</v>
      </c>
      <c r="K327" s="70"/>
      <c r="L327" s="74">
        <v>1</v>
      </c>
      <c r="M327" s="75">
        <v>9871.6240234375</v>
      </c>
      <c r="N327" s="75">
        <v>7623.34375</v>
      </c>
      <c r="O327" s="76"/>
      <c r="P327" s="77"/>
      <c r="Q327" s="77"/>
      <c r="R327" s="84"/>
      <c r="S327" s="48">
        <v>0</v>
      </c>
      <c r="T327" s="48">
        <v>1</v>
      </c>
      <c r="U327" s="49">
        <v>0</v>
      </c>
      <c r="V327" s="49">
        <v>0.000985</v>
      </c>
      <c r="W327" s="49">
        <v>3.9E-05</v>
      </c>
      <c r="X327" s="49">
        <v>0.537234</v>
      </c>
      <c r="Y327" s="49">
        <v>0</v>
      </c>
      <c r="Z327" s="49">
        <v>0</v>
      </c>
      <c r="AA327" s="72">
        <v>327</v>
      </c>
      <c r="AB327" s="72"/>
      <c r="AC327" s="73"/>
      <c r="AD327" s="79" t="s">
        <v>1339</v>
      </c>
      <c r="AE327" s="98" t="s">
        <v>1674</v>
      </c>
      <c r="AF327" s="79" t="str">
        <f>REPLACE(INDEX(GroupVertices[Group],MATCH(Vertices[[#This Row],[Vertex]],GroupVertices[Vertex],0)),1,1,"")</f>
        <v>2</v>
      </c>
      <c r="AG327" s="48">
        <v>0</v>
      </c>
      <c r="AH327" s="49">
        <v>0</v>
      </c>
      <c r="AI327" s="48">
        <v>0</v>
      </c>
      <c r="AJ327" s="49">
        <v>0</v>
      </c>
      <c r="AK327" s="48">
        <v>0</v>
      </c>
      <c r="AL327" s="49">
        <v>0</v>
      </c>
      <c r="AM327" s="48">
        <v>5</v>
      </c>
      <c r="AN327" s="49">
        <v>100</v>
      </c>
      <c r="AO327" s="48">
        <v>5</v>
      </c>
      <c r="AP327" s="118" t="s">
        <v>2844</v>
      </c>
      <c r="AQ327" s="118" t="s">
        <v>2844</v>
      </c>
      <c r="AR327" s="118" t="s">
        <v>3170</v>
      </c>
      <c r="AS327" s="118" t="s">
        <v>3170</v>
      </c>
      <c r="AT327" s="2"/>
      <c r="AU327" s="3"/>
      <c r="AV327" s="3"/>
      <c r="AW327" s="3"/>
      <c r="AX327" s="3"/>
    </row>
    <row r="328" spans="1:50" ht="15">
      <c r="A328" s="65" t="s">
        <v>506</v>
      </c>
      <c r="B328" s="66"/>
      <c r="C328" s="66"/>
      <c r="D328" s="67">
        <v>50</v>
      </c>
      <c r="E328" s="69"/>
      <c r="F328" s="66"/>
      <c r="G328" s="66"/>
      <c r="H328" s="70" t="s">
        <v>506</v>
      </c>
      <c r="I328" s="71"/>
      <c r="J328" s="71" t="s">
        <v>159</v>
      </c>
      <c r="K328" s="70"/>
      <c r="L328" s="74">
        <v>1</v>
      </c>
      <c r="M328" s="75">
        <v>9416.0283203125</v>
      </c>
      <c r="N328" s="75">
        <v>7166.9130859375</v>
      </c>
      <c r="O328" s="76"/>
      <c r="P328" s="77"/>
      <c r="Q328" s="77"/>
      <c r="R328" s="84"/>
      <c r="S328" s="48">
        <v>0</v>
      </c>
      <c r="T328" s="48">
        <v>1</v>
      </c>
      <c r="U328" s="49">
        <v>0</v>
      </c>
      <c r="V328" s="49">
        <v>0.000985</v>
      </c>
      <c r="W328" s="49">
        <v>3.9E-05</v>
      </c>
      <c r="X328" s="49">
        <v>0.537234</v>
      </c>
      <c r="Y328" s="49">
        <v>0</v>
      </c>
      <c r="Z328" s="49">
        <v>0</v>
      </c>
      <c r="AA328" s="72">
        <v>328</v>
      </c>
      <c r="AB328" s="72"/>
      <c r="AC328" s="73"/>
      <c r="AD328" s="79" t="s">
        <v>1340</v>
      </c>
      <c r="AE328" s="98" t="s">
        <v>1675</v>
      </c>
      <c r="AF328" s="79" t="str">
        <f>REPLACE(INDEX(GroupVertices[Group],MATCH(Vertices[[#This Row],[Vertex]],GroupVertices[Vertex],0)),1,1,"")</f>
        <v>2</v>
      </c>
      <c r="AG328" s="48">
        <v>1</v>
      </c>
      <c r="AH328" s="49">
        <v>1</v>
      </c>
      <c r="AI328" s="48">
        <v>6</v>
      </c>
      <c r="AJ328" s="49">
        <v>6</v>
      </c>
      <c r="AK328" s="48">
        <v>0</v>
      </c>
      <c r="AL328" s="49">
        <v>0</v>
      </c>
      <c r="AM328" s="48">
        <v>93</v>
      </c>
      <c r="AN328" s="49">
        <v>93</v>
      </c>
      <c r="AO328" s="48">
        <v>100</v>
      </c>
      <c r="AP328" s="118" t="s">
        <v>2845</v>
      </c>
      <c r="AQ328" s="118" t="s">
        <v>2845</v>
      </c>
      <c r="AR328" s="118" t="s">
        <v>3171</v>
      </c>
      <c r="AS328" s="118" t="s">
        <v>3171</v>
      </c>
      <c r="AT328" s="2"/>
      <c r="AU328" s="3"/>
      <c r="AV328" s="3"/>
      <c r="AW328" s="3"/>
      <c r="AX328" s="3"/>
    </row>
    <row r="329" spans="1:50" ht="15">
      <c r="A329" s="65" t="s">
        <v>507</v>
      </c>
      <c r="B329" s="66"/>
      <c r="C329" s="66"/>
      <c r="D329" s="67">
        <v>50</v>
      </c>
      <c r="E329" s="69"/>
      <c r="F329" s="66"/>
      <c r="G329" s="66"/>
      <c r="H329" s="70" t="s">
        <v>507</v>
      </c>
      <c r="I329" s="71"/>
      <c r="J329" s="71" t="s">
        <v>159</v>
      </c>
      <c r="K329" s="70"/>
      <c r="L329" s="74">
        <v>1</v>
      </c>
      <c r="M329" s="75">
        <v>9059.3017578125</v>
      </c>
      <c r="N329" s="75">
        <v>7216.9384765625</v>
      </c>
      <c r="O329" s="76"/>
      <c r="P329" s="77"/>
      <c r="Q329" s="77"/>
      <c r="R329" s="84"/>
      <c r="S329" s="48">
        <v>0</v>
      </c>
      <c r="T329" s="48">
        <v>1</v>
      </c>
      <c r="U329" s="49">
        <v>0</v>
      </c>
      <c r="V329" s="49">
        <v>0.000985</v>
      </c>
      <c r="W329" s="49">
        <v>3.9E-05</v>
      </c>
      <c r="X329" s="49">
        <v>0.537234</v>
      </c>
      <c r="Y329" s="49">
        <v>0</v>
      </c>
      <c r="Z329" s="49">
        <v>0</v>
      </c>
      <c r="AA329" s="72">
        <v>329</v>
      </c>
      <c r="AB329" s="72"/>
      <c r="AC329" s="73"/>
      <c r="AD329" s="79" t="s">
        <v>1341</v>
      </c>
      <c r="AE329" s="98" t="s">
        <v>1676</v>
      </c>
      <c r="AF329" s="79" t="str">
        <f>REPLACE(INDEX(GroupVertices[Group],MATCH(Vertices[[#This Row],[Vertex]],GroupVertices[Vertex],0)),1,1,"")</f>
        <v>2</v>
      </c>
      <c r="AG329" s="48">
        <v>2</v>
      </c>
      <c r="AH329" s="49">
        <v>5.882352941176471</v>
      </c>
      <c r="AI329" s="48">
        <v>0</v>
      </c>
      <c r="AJ329" s="49">
        <v>0</v>
      </c>
      <c r="AK329" s="48">
        <v>0</v>
      </c>
      <c r="AL329" s="49">
        <v>0</v>
      </c>
      <c r="AM329" s="48">
        <v>32</v>
      </c>
      <c r="AN329" s="49">
        <v>94.11764705882354</v>
      </c>
      <c r="AO329" s="48">
        <v>34</v>
      </c>
      <c r="AP329" s="118" t="s">
        <v>2846</v>
      </c>
      <c r="AQ329" s="118" t="s">
        <v>2846</v>
      </c>
      <c r="AR329" s="118" t="s">
        <v>3172</v>
      </c>
      <c r="AS329" s="118" t="s">
        <v>3172</v>
      </c>
      <c r="AT329" s="2"/>
      <c r="AU329" s="3"/>
      <c r="AV329" s="3"/>
      <c r="AW329" s="3"/>
      <c r="AX329" s="3"/>
    </row>
    <row r="330" spans="1:50" ht="15">
      <c r="A330" s="65" t="s">
        <v>508</v>
      </c>
      <c r="B330" s="66"/>
      <c r="C330" s="66"/>
      <c r="D330" s="67">
        <v>50</v>
      </c>
      <c r="E330" s="69"/>
      <c r="F330" s="66"/>
      <c r="G330" s="66"/>
      <c r="H330" s="70" t="s">
        <v>508</v>
      </c>
      <c r="I330" s="71"/>
      <c r="J330" s="71" t="s">
        <v>159</v>
      </c>
      <c r="K330" s="70"/>
      <c r="L330" s="74">
        <v>1</v>
      </c>
      <c r="M330" s="75">
        <v>9739.732421875</v>
      </c>
      <c r="N330" s="75">
        <v>7327.52978515625</v>
      </c>
      <c r="O330" s="76"/>
      <c r="P330" s="77"/>
      <c r="Q330" s="77"/>
      <c r="R330" s="84"/>
      <c r="S330" s="48">
        <v>0</v>
      </c>
      <c r="T330" s="48">
        <v>1</v>
      </c>
      <c r="U330" s="49">
        <v>0</v>
      </c>
      <c r="V330" s="49">
        <v>0.000985</v>
      </c>
      <c r="W330" s="49">
        <v>3.9E-05</v>
      </c>
      <c r="X330" s="49">
        <v>0.537234</v>
      </c>
      <c r="Y330" s="49">
        <v>0</v>
      </c>
      <c r="Z330" s="49">
        <v>0</v>
      </c>
      <c r="AA330" s="72">
        <v>330</v>
      </c>
      <c r="AB330" s="72"/>
      <c r="AC330" s="73"/>
      <c r="AD330" s="79" t="s">
        <v>1342</v>
      </c>
      <c r="AE330" s="98" t="s">
        <v>1677</v>
      </c>
      <c r="AF330" s="79" t="str">
        <f>REPLACE(INDEX(GroupVertices[Group],MATCH(Vertices[[#This Row],[Vertex]],GroupVertices[Vertex],0)),1,1,"")</f>
        <v>2</v>
      </c>
      <c r="AG330" s="48">
        <v>2</v>
      </c>
      <c r="AH330" s="49">
        <v>12.5</v>
      </c>
      <c r="AI330" s="48">
        <v>0</v>
      </c>
      <c r="AJ330" s="49">
        <v>0</v>
      </c>
      <c r="AK330" s="48">
        <v>0</v>
      </c>
      <c r="AL330" s="49">
        <v>0</v>
      </c>
      <c r="AM330" s="48">
        <v>14</v>
      </c>
      <c r="AN330" s="49">
        <v>87.5</v>
      </c>
      <c r="AO330" s="48">
        <v>16</v>
      </c>
      <c r="AP330" s="118" t="s">
        <v>2847</v>
      </c>
      <c r="AQ330" s="118" t="s">
        <v>2847</v>
      </c>
      <c r="AR330" s="118" t="s">
        <v>3173</v>
      </c>
      <c r="AS330" s="118" t="s">
        <v>3173</v>
      </c>
      <c r="AT330" s="2"/>
      <c r="AU330" s="3"/>
      <c r="AV330" s="3"/>
      <c r="AW330" s="3"/>
      <c r="AX330" s="3"/>
    </row>
    <row r="331" spans="1:50" ht="15">
      <c r="A331" s="65" t="s">
        <v>509</v>
      </c>
      <c r="B331" s="66"/>
      <c r="C331" s="66"/>
      <c r="D331" s="67">
        <v>50</v>
      </c>
      <c r="E331" s="69"/>
      <c r="F331" s="66"/>
      <c r="G331" s="66"/>
      <c r="H331" s="70" t="s">
        <v>509</v>
      </c>
      <c r="I331" s="71"/>
      <c r="J331" s="71" t="s">
        <v>159</v>
      </c>
      <c r="K331" s="70"/>
      <c r="L331" s="74">
        <v>1</v>
      </c>
      <c r="M331" s="75">
        <v>9117.984375</v>
      </c>
      <c r="N331" s="75">
        <v>1531.638671875</v>
      </c>
      <c r="O331" s="76"/>
      <c r="P331" s="77"/>
      <c r="Q331" s="77"/>
      <c r="R331" s="84"/>
      <c r="S331" s="48">
        <v>0</v>
      </c>
      <c r="T331" s="48">
        <v>1</v>
      </c>
      <c r="U331" s="49">
        <v>0</v>
      </c>
      <c r="V331" s="49">
        <v>0.000978</v>
      </c>
      <c r="W331" s="49">
        <v>3.8E-05</v>
      </c>
      <c r="X331" s="49">
        <v>0.578322</v>
      </c>
      <c r="Y331" s="49">
        <v>0</v>
      </c>
      <c r="Z331" s="49">
        <v>0</v>
      </c>
      <c r="AA331" s="72">
        <v>331</v>
      </c>
      <c r="AB331" s="72"/>
      <c r="AC331" s="73"/>
      <c r="AD331" s="79" t="s">
        <v>1343</v>
      </c>
      <c r="AE331" s="98" t="s">
        <v>1678</v>
      </c>
      <c r="AF331" s="79" t="str">
        <f>REPLACE(INDEX(GroupVertices[Group],MATCH(Vertices[[#This Row],[Vertex]],GroupVertices[Vertex],0)),1,1,"")</f>
        <v>7</v>
      </c>
      <c r="AG331" s="48">
        <v>1</v>
      </c>
      <c r="AH331" s="49">
        <v>6.25</v>
      </c>
      <c r="AI331" s="48">
        <v>2</v>
      </c>
      <c r="AJ331" s="49">
        <v>12.5</v>
      </c>
      <c r="AK331" s="48">
        <v>0</v>
      </c>
      <c r="AL331" s="49">
        <v>0</v>
      </c>
      <c r="AM331" s="48">
        <v>13</v>
      </c>
      <c r="AN331" s="49">
        <v>81.25</v>
      </c>
      <c r="AO331" s="48">
        <v>16</v>
      </c>
      <c r="AP331" s="118" t="s">
        <v>2848</v>
      </c>
      <c r="AQ331" s="118" t="s">
        <v>2848</v>
      </c>
      <c r="AR331" s="118" t="s">
        <v>3174</v>
      </c>
      <c r="AS331" s="118" t="s">
        <v>3174</v>
      </c>
      <c r="AT331" s="2"/>
      <c r="AU331" s="3"/>
      <c r="AV331" s="3"/>
      <c r="AW331" s="3"/>
      <c r="AX331" s="3"/>
    </row>
    <row r="332" spans="1:50" ht="15">
      <c r="A332" s="65" t="s">
        <v>510</v>
      </c>
      <c r="B332" s="66"/>
      <c r="C332" s="66"/>
      <c r="D332" s="67">
        <v>50</v>
      </c>
      <c r="E332" s="69"/>
      <c r="F332" s="66"/>
      <c r="G332" s="66"/>
      <c r="H332" s="70" t="s">
        <v>510</v>
      </c>
      <c r="I332" s="71"/>
      <c r="J332" s="71" t="s">
        <v>159</v>
      </c>
      <c r="K332" s="70"/>
      <c r="L332" s="74">
        <v>1</v>
      </c>
      <c r="M332" s="75">
        <v>8672.1689453125</v>
      </c>
      <c r="N332" s="75">
        <v>173.39306640625</v>
      </c>
      <c r="O332" s="76"/>
      <c r="P332" s="77"/>
      <c r="Q332" s="77"/>
      <c r="R332" s="84"/>
      <c r="S332" s="48">
        <v>0</v>
      </c>
      <c r="T332" s="48">
        <v>1</v>
      </c>
      <c r="U332" s="49">
        <v>0</v>
      </c>
      <c r="V332" s="49">
        <v>0.000978</v>
      </c>
      <c r="W332" s="49">
        <v>3.8E-05</v>
      </c>
      <c r="X332" s="49">
        <v>0.578322</v>
      </c>
      <c r="Y332" s="49">
        <v>0</v>
      </c>
      <c r="Z332" s="49">
        <v>0</v>
      </c>
      <c r="AA332" s="72">
        <v>332</v>
      </c>
      <c r="AB332" s="72"/>
      <c r="AC332" s="73"/>
      <c r="AD332" s="79" t="s">
        <v>1344</v>
      </c>
      <c r="AE332" s="98" t="s">
        <v>1679</v>
      </c>
      <c r="AF332" s="79" t="str">
        <f>REPLACE(INDEX(GroupVertices[Group],MATCH(Vertices[[#This Row],[Vertex]],GroupVertices[Vertex],0)),1,1,"")</f>
        <v>7</v>
      </c>
      <c r="AG332" s="48">
        <v>0</v>
      </c>
      <c r="AH332" s="49">
        <v>0</v>
      </c>
      <c r="AI332" s="48">
        <v>0</v>
      </c>
      <c r="AJ332" s="49">
        <v>0</v>
      </c>
      <c r="AK332" s="48">
        <v>0</v>
      </c>
      <c r="AL332" s="49">
        <v>0</v>
      </c>
      <c r="AM332" s="48">
        <v>16</v>
      </c>
      <c r="AN332" s="49">
        <v>100</v>
      </c>
      <c r="AO332" s="48">
        <v>16</v>
      </c>
      <c r="AP332" s="118" t="s">
        <v>2849</v>
      </c>
      <c r="AQ332" s="118" t="s">
        <v>2849</v>
      </c>
      <c r="AR332" s="118" t="s">
        <v>3175</v>
      </c>
      <c r="AS332" s="118" t="s">
        <v>3175</v>
      </c>
      <c r="AT332" s="2"/>
      <c r="AU332" s="3"/>
      <c r="AV332" s="3"/>
      <c r="AW332" s="3"/>
      <c r="AX332" s="3"/>
    </row>
    <row r="333" spans="1:50" ht="15">
      <c r="A333" s="65" t="s">
        <v>511</v>
      </c>
      <c r="B333" s="66"/>
      <c r="C333" s="66"/>
      <c r="D333" s="67">
        <v>50</v>
      </c>
      <c r="E333" s="69"/>
      <c r="F333" s="66"/>
      <c r="G333" s="66"/>
      <c r="H333" s="70" t="s">
        <v>511</v>
      </c>
      <c r="I333" s="71"/>
      <c r="J333" s="71" t="s">
        <v>159</v>
      </c>
      <c r="K333" s="70"/>
      <c r="L333" s="74">
        <v>1</v>
      </c>
      <c r="M333" s="75">
        <v>9245.3603515625</v>
      </c>
      <c r="N333" s="75">
        <v>939.21240234375</v>
      </c>
      <c r="O333" s="76"/>
      <c r="P333" s="77"/>
      <c r="Q333" s="77"/>
      <c r="R333" s="84"/>
      <c r="S333" s="48">
        <v>0</v>
      </c>
      <c r="T333" s="48">
        <v>1</v>
      </c>
      <c r="U333" s="49">
        <v>0</v>
      </c>
      <c r="V333" s="49">
        <v>0.000976</v>
      </c>
      <c r="W333" s="49">
        <v>4.9E-05</v>
      </c>
      <c r="X333" s="49">
        <v>0.540659</v>
      </c>
      <c r="Y333" s="49">
        <v>0</v>
      </c>
      <c r="Z333" s="49">
        <v>0</v>
      </c>
      <c r="AA333" s="72">
        <v>333</v>
      </c>
      <c r="AB333" s="72"/>
      <c r="AC333" s="73"/>
      <c r="AD333" s="79" t="s">
        <v>1345</v>
      </c>
      <c r="AE333" s="98" t="s">
        <v>1680</v>
      </c>
      <c r="AF333" s="79" t="str">
        <f>REPLACE(INDEX(GroupVertices[Group],MATCH(Vertices[[#This Row],[Vertex]],GroupVertices[Vertex],0)),1,1,"")</f>
        <v>12</v>
      </c>
      <c r="AG333" s="48">
        <v>1</v>
      </c>
      <c r="AH333" s="49">
        <v>7.142857142857143</v>
      </c>
      <c r="AI333" s="48">
        <v>0</v>
      </c>
      <c r="AJ333" s="49">
        <v>0</v>
      </c>
      <c r="AK333" s="48">
        <v>0</v>
      </c>
      <c r="AL333" s="49">
        <v>0</v>
      </c>
      <c r="AM333" s="48">
        <v>13</v>
      </c>
      <c r="AN333" s="49">
        <v>92.85714285714286</v>
      </c>
      <c r="AO333" s="48">
        <v>14</v>
      </c>
      <c r="AP333" s="118" t="s">
        <v>2850</v>
      </c>
      <c r="AQ333" s="118" t="s">
        <v>2850</v>
      </c>
      <c r="AR333" s="118" t="s">
        <v>3176</v>
      </c>
      <c r="AS333" s="118" t="s">
        <v>3176</v>
      </c>
      <c r="AT333" s="2"/>
      <c r="AU333" s="3"/>
      <c r="AV333" s="3"/>
      <c r="AW333" s="3"/>
      <c r="AX333" s="3"/>
    </row>
    <row r="334" spans="1:50" ht="15">
      <c r="A334" s="65" t="s">
        <v>512</v>
      </c>
      <c r="B334" s="66"/>
      <c r="C334" s="66"/>
      <c r="D334" s="67">
        <v>50</v>
      </c>
      <c r="E334" s="69"/>
      <c r="F334" s="66"/>
      <c r="G334" s="66"/>
      <c r="H334" s="70" t="s">
        <v>512</v>
      </c>
      <c r="I334" s="71"/>
      <c r="J334" s="71" t="s">
        <v>159</v>
      </c>
      <c r="K334" s="70"/>
      <c r="L334" s="74">
        <v>1</v>
      </c>
      <c r="M334" s="75">
        <v>9607.2802734375</v>
      </c>
      <c r="N334" s="75">
        <v>2269.6572265625</v>
      </c>
      <c r="O334" s="76"/>
      <c r="P334" s="77"/>
      <c r="Q334" s="77"/>
      <c r="R334" s="84"/>
      <c r="S334" s="48">
        <v>0</v>
      </c>
      <c r="T334" s="48">
        <v>2</v>
      </c>
      <c r="U334" s="49">
        <v>1</v>
      </c>
      <c r="V334" s="49">
        <v>0.000978</v>
      </c>
      <c r="W334" s="49">
        <v>8.7E-05</v>
      </c>
      <c r="X334" s="49">
        <v>0.89601</v>
      </c>
      <c r="Y334" s="49">
        <v>0</v>
      </c>
      <c r="Z334" s="49">
        <v>0</v>
      </c>
      <c r="AA334" s="72">
        <v>334</v>
      </c>
      <c r="AB334" s="72"/>
      <c r="AC334" s="73"/>
      <c r="AD334" s="79" t="s">
        <v>1346</v>
      </c>
      <c r="AE334" s="98" t="s">
        <v>1681</v>
      </c>
      <c r="AF334" s="79" t="str">
        <f>REPLACE(INDEX(GroupVertices[Group],MATCH(Vertices[[#This Row],[Vertex]],GroupVertices[Vertex],0)),1,1,"")</f>
        <v>6</v>
      </c>
      <c r="AG334" s="48">
        <v>2</v>
      </c>
      <c r="AH334" s="49">
        <v>5</v>
      </c>
      <c r="AI334" s="48">
        <v>1</v>
      </c>
      <c r="AJ334" s="49">
        <v>2.5</v>
      </c>
      <c r="AK334" s="48">
        <v>0</v>
      </c>
      <c r="AL334" s="49">
        <v>0</v>
      </c>
      <c r="AM334" s="48">
        <v>37</v>
      </c>
      <c r="AN334" s="49">
        <v>92.5</v>
      </c>
      <c r="AO334" s="48">
        <v>40</v>
      </c>
      <c r="AP334" s="118" t="s">
        <v>2851</v>
      </c>
      <c r="AQ334" s="118" t="s">
        <v>2851</v>
      </c>
      <c r="AR334" s="118" t="s">
        <v>3177</v>
      </c>
      <c r="AS334" s="118" t="s">
        <v>3177</v>
      </c>
      <c r="AT334" s="2"/>
      <c r="AU334" s="3"/>
      <c r="AV334" s="3"/>
      <c r="AW334" s="3"/>
      <c r="AX334" s="3"/>
    </row>
    <row r="335" spans="1:50" ht="15">
      <c r="A335" s="65" t="s">
        <v>513</v>
      </c>
      <c r="B335" s="66"/>
      <c r="C335" s="66"/>
      <c r="D335" s="67">
        <v>50</v>
      </c>
      <c r="E335" s="69"/>
      <c r="F335" s="66"/>
      <c r="G335" s="66"/>
      <c r="H335" s="70" t="s">
        <v>513</v>
      </c>
      <c r="I335" s="71"/>
      <c r="J335" s="71" t="s">
        <v>159</v>
      </c>
      <c r="K335" s="70"/>
      <c r="L335" s="74">
        <v>1</v>
      </c>
      <c r="M335" s="75">
        <v>9871.6240234375</v>
      </c>
      <c r="N335" s="75">
        <v>173.39306640625</v>
      </c>
      <c r="O335" s="76"/>
      <c r="P335" s="77"/>
      <c r="Q335" s="77"/>
      <c r="R335" s="84"/>
      <c r="S335" s="48">
        <v>0</v>
      </c>
      <c r="T335" s="48">
        <v>1</v>
      </c>
      <c r="U335" s="49">
        <v>0</v>
      </c>
      <c r="V335" s="49">
        <v>0.000976</v>
      </c>
      <c r="W335" s="49">
        <v>3.8E-05</v>
      </c>
      <c r="X335" s="49">
        <v>0.586529</v>
      </c>
      <c r="Y335" s="49">
        <v>0</v>
      </c>
      <c r="Z335" s="49">
        <v>0</v>
      </c>
      <c r="AA335" s="72">
        <v>335</v>
      </c>
      <c r="AB335" s="72"/>
      <c r="AC335" s="73"/>
      <c r="AD335" s="79" t="s">
        <v>1347</v>
      </c>
      <c r="AE335" s="98" t="s">
        <v>1682</v>
      </c>
      <c r="AF335" s="79" t="str">
        <f>REPLACE(INDEX(GroupVertices[Group],MATCH(Vertices[[#This Row],[Vertex]],GroupVertices[Vertex],0)),1,1,"")</f>
        <v>11</v>
      </c>
      <c r="AG335" s="48">
        <v>0</v>
      </c>
      <c r="AH335" s="49">
        <v>0</v>
      </c>
      <c r="AI335" s="48">
        <v>0</v>
      </c>
      <c r="AJ335" s="49">
        <v>0</v>
      </c>
      <c r="AK335" s="48">
        <v>0</v>
      </c>
      <c r="AL335" s="49">
        <v>0</v>
      </c>
      <c r="AM335" s="48">
        <v>14</v>
      </c>
      <c r="AN335" s="49">
        <v>100</v>
      </c>
      <c r="AO335" s="48">
        <v>14</v>
      </c>
      <c r="AP335" s="118" t="s">
        <v>2852</v>
      </c>
      <c r="AQ335" s="118" t="s">
        <v>2852</v>
      </c>
      <c r="AR335" s="118" t="s">
        <v>3178</v>
      </c>
      <c r="AS335" s="118" t="s">
        <v>3178</v>
      </c>
      <c r="AT335" s="2"/>
      <c r="AU335" s="3"/>
      <c r="AV335" s="3"/>
      <c r="AW335" s="3"/>
      <c r="AX335" s="3"/>
    </row>
    <row r="336" spans="1:50" ht="15">
      <c r="A336" s="65" t="s">
        <v>514</v>
      </c>
      <c r="B336" s="66"/>
      <c r="C336" s="66"/>
      <c r="D336" s="67">
        <v>50</v>
      </c>
      <c r="E336" s="69"/>
      <c r="F336" s="66"/>
      <c r="G336" s="66"/>
      <c r="H336" s="70" t="s">
        <v>514</v>
      </c>
      <c r="I336" s="71"/>
      <c r="J336" s="71" t="s">
        <v>159</v>
      </c>
      <c r="K336" s="70"/>
      <c r="L336" s="74">
        <v>1</v>
      </c>
      <c r="M336" s="75">
        <v>9635.7431640625</v>
      </c>
      <c r="N336" s="75">
        <v>5195.36962890625</v>
      </c>
      <c r="O336" s="76"/>
      <c r="P336" s="77"/>
      <c r="Q336" s="77"/>
      <c r="R336" s="84"/>
      <c r="S336" s="48">
        <v>0</v>
      </c>
      <c r="T336" s="48">
        <v>1</v>
      </c>
      <c r="U336" s="49">
        <v>0</v>
      </c>
      <c r="V336" s="49">
        <v>0.000979</v>
      </c>
      <c r="W336" s="49">
        <v>3.9E-05</v>
      </c>
      <c r="X336" s="49">
        <v>0.572601</v>
      </c>
      <c r="Y336" s="49">
        <v>0</v>
      </c>
      <c r="Z336" s="49">
        <v>0</v>
      </c>
      <c r="AA336" s="72">
        <v>336</v>
      </c>
      <c r="AB336" s="72"/>
      <c r="AC336" s="73"/>
      <c r="AD336" s="79" t="s">
        <v>1348</v>
      </c>
      <c r="AE336" s="98" t="s">
        <v>1683</v>
      </c>
      <c r="AF336" s="79" t="str">
        <f>REPLACE(INDEX(GroupVertices[Group],MATCH(Vertices[[#This Row],[Vertex]],GroupVertices[Vertex],0)),1,1,"")</f>
        <v>4</v>
      </c>
      <c r="AG336" s="48">
        <v>4</v>
      </c>
      <c r="AH336" s="49">
        <v>5.970149253731344</v>
      </c>
      <c r="AI336" s="48">
        <v>3</v>
      </c>
      <c r="AJ336" s="49">
        <v>4.477611940298507</v>
      </c>
      <c r="AK336" s="48">
        <v>0</v>
      </c>
      <c r="AL336" s="49">
        <v>0</v>
      </c>
      <c r="AM336" s="48">
        <v>60</v>
      </c>
      <c r="AN336" s="49">
        <v>89.55223880597015</v>
      </c>
      <c r="AO336" s="48">
        <v>67</v>
      </c>
      <c r="AP336" s="118" t="s">
        <v>2853</v>
      </c>
      <c r="AQ336" s="118" t="s">
        <v>2853</v>
      </c>
      <c r="AR336" s="118" t="s">
        <v>3179</v>
      </c>
      <c r="AS336" s="118" t="s">
        <v>3179</v>
      </c>
      <c r="AT336" s="2"/>
      <c r="AU336" s="3"/>
      <c r="AV336" s="3"/>
      <c r="AW336" s="3"/>
      <c r="AX336" s="3"/>
    </row>
    <row r="337" spans="1:50" ht="15">
      <c r="A337" s="65" t="s">
        <v>515</v>
      </c>
      <c r="B337" s="66"/>
      <c r="C337" s="66"/>
      <c r="D337" s="67">
        <v>50</v>
      </c>
      <c r="E337" s="69"/>
      <c r="F337" s="66"/>
      <c r="G337" s="66"/>
      <c r="H337" s="70" t="s">
        <v>515</v>
      </c>
      <c r="I337" s="71"/>
      <c r="J337" s="71" t="s">
        <v>159</v>
      </c>
      <c r="K337" s="70"/>
      <c r="L337" s="74">
        <v>1</v>
      </c>
      <c r="M337" s="75">
        <v>9399.8623046875</v>
      </c>
      <c r="N337" s="75">
        <v>4495.37548828125</v>
      </c>
      <c r="O337" s="76"/>
      <c r="P337" s="77"/>
      <c r="Q337" s="77"/>
      <c r="R337" s="84"/>
      <c r="S337" s="48">
        <v>0</v>
      </c>
      <c r="T337" s="48">
        <v>1</v>
      </c>
      <c r="U337" s="49">
        <v>0</v>
      </c>
      <c r="V337" s="49">
        <v>0.000979</v>
      </c>
      <c r="W337" s="49">
        <v>3.9E-05</v>
      </c>
      <c r="X337" s="49">
        <v>0.572601</v>
      </c>
      <c r="Y337" s="49">
        <v>0</v>
      </c>
      <c r="Z337" s="49">
        <v>0</v>
      </c>
      <c r="AA337" s="72">
        <v>337</v>
      </c>
      <c r="AB337" s="72"/>
      <c r="AC337" s="73"/>
      <c r="AD337" s="79" t="s">
        <v>1349</v>
      </c>
      <c r="AE337" s="98" t="s">
        <v>1684</v>
      </c>
      <c r="AF337" s="79" t="str">
        <f>REPLACE(INDEX(GroupVertices[Group],MATCH(Vertices[[#This Row],[Vertex]],GroupVertices[Vertex],0)),1,1,"")</f>
        <v>4</v>
      </c>
      <c r="AG337" s="48">
        <v>4</v>
      </c>
      <c r="AH337" s="49">
        <v>4.395604395604396</v>
      </c>
      <c r="AI337" s="48">
        <v>1</v>
      </c>
      <c r="AJ337" s="49">
        <v>1.098901098901099</v>
      </c>
      <c r="AK337" s="48">
        <v>0</v>
      </c>
      <c r="AL337" s="49">
        <v>0</v>
      </c>
      <c r="AM337" s="48">
        <v>86</v>
      </c>
      <c r="AN337" s="49">
        <v>94.50549450549451</v>
      </c>
      <c r="AO337" s="48">
        <v>91</v>
      </c>
      <c r="AP337" s="118" t="s">
        <v>2854</v>
      </c>
      <c r="AQ337" s="118" t="s">
        <v>2854</v>
      </c>
      <c r="AR337" s="118" t="s">
        <v>3180</v>
      </c>
      <c r="AS337" s="118" t="s">
        <v>3180</v>
      </c>
      <c r="AT337" s="2"/>
      <c r="AU337" s="3"/>
      <c r="AV337" s="3"/>
      <c r="AW337" s="3"/>
      <c r="AX337" s="3"/>
    </row>
    <row r="338" spans="1:50" ht="15">
      <c r="A338" s="85" t="s">
        <v>516</v>
      </c>
      <c r="B338" s="86"/>
      <c r="C338" s="86"/>
      <c r="D338" s="87">
        <v>50</v>
      </c>
      <c r="E338" s="88"/>
      <c r="F338" s="86"/>
      <c r="G338" s="86"/>
      <c r="H338" s="89" t="s">
        <v>516</v>
      </c>
      <c r="I338" s="90"/>
      <c r="J338" s="90" t="s">
        <v>159</v>
      </c>
      <c r="K338" s="89"/>
      <c r="L338" s="91">
        <v>1</v>
      </c>
      <c r="M338" s="92">
        <v>9871.6240234375</v>
      </c>
      <c r="N338" s="92">
        <v>5895.3642578125</v>
      </c>
      <c r="O338" s="93"/>
      <c r="P338" s="94"/>
      <c r="Q338" s="94"/>
      <c r="R338" s="95"/>
      <c r="S338" s="48">
        <v>0</v>
      </c>
      <c r="T338" s="48">
        <v>1</v>
      </c>
      <c r="U338" s="49">
        <v>0</v>
      </c>
      <c r="V338" s="49">
        <v>0.000979</v>
      </c>
      <c r="W338" s="49">
        <v>3.9E-05</v>
      </c>
      <c r="X338" s="49">
        <v>0.572601</v>
      </c>
      <c r="Y338" s="49">
        <v>0</v>
      </c>
      <c r="Z338" s="49">
        <v>0</v>
      </c>
      <c r="AA338" s="96">
        <v>338</v>
      </c>
      <c r="AB338" s="96"/>
      <c r="AC338" s="97"/>
      <c r="AD338" s="79" t="s">
        <v>1350</v>
      </c>
      <c r="AE338" s="98" t="s">
        <v>1685</v>
      </c>
      <c r="AF338" s="79" t="str">
        <f>REPLACE(INDEX(GroupVertices[Group],MATCH(Vertices[[#This Row],[Vertex]],GroupVertices[Vertex],0)),1,1,"")</f>
        <v>4</v>
      </c>
      <c r="AG338" s="48">
        <v>0</v>
      </c>
      <c r="AH338" s="49">
        <v>0</v>
      </c>
      <c r="AI338" s="48">
        <v>0</v>
      </c>
      <c r="AJ338" s="49">
        <v>0</v>
      </c>
      <c r="AK338" s="48">
        <v>0</v>
      </c>
      <c r="AL338" s="49">
        <v>0</v>
      </c>
      <c r="AM338" s="48">
        <v>5</v>
      </c>
      <c r="AN338" s="49">
        <v>100</v>
      </c>
      <c r="AO338" s="48">
        <v>5</v>
      </c>
      <c r="AP338" s="118" t="s">
        <v>2855</v>
      </c>
      <c r="AQ338" s="118" t="s">
        <v>2855</v>
      </c>
      <c r="AR338" s="118" t="s">
        <v>2551</v>
      </c>
      <c r="AS338" s="118" t="s">
        <v>2551</v>
      </c>
      <c r="AT338" s="2"/>
      <c r="AU338" s="3"/>
      <c r="AV338" s="3"/>
      <c r="AW338" s="3"/>
      <c r="AX3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38"/>
    <dataValidation allowBlank="1" errorTitle="Invalid Vertex Visibility" error="You have entered an unrecognized vertex visibility.  Try selecting from the drop-down list instead." sqref="AT3"/>
    <dataValidation allowBlank="1" showErrorMessage="1" sqref="A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38"/>
    <dataValidation allowBlank="1" showInputMessage="1" promptTitle="Vertex Tooltip" prompt="Enter optional text that will pop up when the mouse is hovered over the vertex." errorTitle="Invalid Vertex Image Key" sqref="K3:K3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38"/>
    <dataValidation allowBlank="1" showInputMessage="1" promptTitle="Vertex Label Fill Color" prompt="To select an optional fill color for the Label shape, right-click and select Select Color on the right-click menu." sqref="I3:I338"/>
    <dataValidation allowBlank="1" showInputMessage="1" promptTitle="Vertex Image File" prompt="Enter the path to an image file.  Hover over the column header for examples." errorTitle="Invalid Vertex Image Key" sqref="F3:F338"/>
    <dataValidation allowBlank="1" showInputMessage="1" promptTitle="Vertex Color" prompt="To select an optional vertex color, right-click and select Select Color on the right-click menu." sqref="B3:B338"/>
    <dataValidation allowBlank="1" showInputMessage="1" promptTitle="Vertex Opacity" prompt="Enter an optional vertex opacity between 0 (transparent) and 100 (opaque)." errorTitle="Invalid Vertex Opacity" error="The optional vertex opacity must be a whole number between 0 and 10." sqref="E3:E338"/>
    <dataValidation type="list" allowBlank="1" showInputMessage="1" showErrorMessage="1" promptTitle="Vertex Shape" prompt="Select an optional vertex shape." errorTitle="Invalid Vertex Shape" error="You have entered an invalid vertex shape.  Try selecting from the drop-down list instead." sqref="C3:C3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38">
      <formula1>ValidVertexLabelPositions</formula1>
    </dataValidation>
    <dataValidation allowBlank="1" showInputMessage="1" showErrorMessage="1" promptTitle="Vertex Name" prompt="Enter the name of the vertex." sqref="A3:A338"/>
  </dataValidations>
  <hyperlinks>
    <hyperlink ref="AE3" r:id="rId1" display="http://www.youtube.com/channel/UCSLgJHJXjsrclsOwc0wxg0w"/>
    <hyperlink ref="AE5" r:id="rId2" display="http://www.youtube.com/channel/UC-xo4E5unTLL0vZgWU1r4AQ"/>
    <hyperlink ref="AE6" r:id="rId3" display="http://www.youtube.com/channel/UCq-5rSVrqrldQrsC1Ec9i2g"/>
    <hyperlink ref="AE7" r:id="rId4" display="http://www.youtube.com/channel/UCdFRZWk_0AH8xteTl_PghTg"/>
    <hyperlink ref="AE8" r:id="rId5" display="http://www.youtube.com/channel/UC0g2sWrmHNo0OfJfLqY-_ZQ"/>
    <hyperlink ref="AE9" r:id="rId6" display="http://www.youtube.com/channel/UCmZiXelUcA2UFIGMLMD0ZkA"/>
    <hyperlink ref="AE10" r:id="rId7" display="http://www.youtube.com/channel/UCxJxernZ1l51Mw8cJYJevFw"/>
    <hyperlink ref="AE11" r:id="rId8" display="http://www.youtube.com/channel/UCjz9CCl1iTxmGe1OUnlTZlg"/>
    <hyperlink ref="AE12" r:id="rId9" display="http://www.youtube.com/channel/UCdltSbWm9lJIhMfl8FmGG5Q"/>
    <hyperlink ref="AE13" r:id="rId10" display="http://www.youtube.com/channel/UCRtq4i56vn5UYRK8kJolQEg"/>
    <hyperlink ref="AE14" r:id="rId11" display="http://www.youtube.com/channel/UCZCKSdOmcCvKpjKGwtBX_Mg"/>
    <hyperlink ref="AE15" r:id="rId12" display="http://www.youtube.com/channel/UCMZmRotvr03iokIMtRNN_LQ"/>
    <hyperlink ref="AE16" r:id="rId13" display="http://www.youtube.com/channel/UC8qjAvcHT8xZjRuF_dEppxg"/>
    <hyperlink ref="AE17" r:id="rId14" display="http://www.youtube.com/channel/UCVNggqNBF0HaVwd5E7T8_ZA"/>
    <hyperlink ref="AE18" r:id="rId15" display="http://www.youtube.com/channel/UCimfVl0WVt0SWcuZzGZYGHg"/>
    <hyperlink ref="AE19" r:id="rId16" display="http://www.youtube.com/channel/UCZWg-VX1eOHs72CCWpCexlw"/>
    <hyperlink ref="AE20" r:id="rId17" display="http://www.youtube.com/channel/UCwL52shzZRASohoEnikQ5iQ"/>
    <hyperlink ref="AE21" r:id="rId18" display="http://www.youtube.com/channel/UCgcSVCbb0MalGJggkuKeM0w"/>
    <hyperlink ref="AE22" r:id="rId19" display="http://www.youtube.com/channel/UC5dX3a36fPBvAdBBP7AhVHA"/>
    <hyperlink ref="AE23" r:id="rId20" display="http://www.youtube.com/channel/UCx68UmxU6JKU1HE4fl10mqg"/>
    <hyperlink ref="AE24" r:id="rId21" display="http://www.youtube.com/channel/UCZhjm8ANz5r1Had1Bs-vxOA"/>
    <hyperlink ref="AE25" r:id="rId22" display="http://www.youtube.com/channel/UCkAhBu07qkxhpop1KWT7LKQ"/>
    <hyperlink ref="AE26" r:id="rId23" display="http://www.youtube.com/channel/UCuFULeJfx--SkAE3EOYSHFg"/>
    <hyperlink ref="AE27" r:id="rId24" display="http://www.youtube.com/channel/UCU9I36rHcxzA10I5uQCav7Q"/>
    <hyperlink ref="AE28" r:id="rId25" display="http://www.youtube.com/channel/UCAZ9QCr8x4tJzY28V3nNZPA"/>
    <hyperlink ref="AE29" r:id="rId26" display="http://www.youtube.com/channel/UCY6KIyubYVIouNRwwHzJsoA"/>
    <hyperlink ref="AE30" r:id="rId27" display="http://www.youtube.com/channel/UCVLKCfdA9325eztCzgg7vlg"/>
    <hyperlink ref="AE31" r:id="rId28" display="http://www.youtube.com/channel/UCyVhBPlAU2vPVMwyy24fU1g"/>
    <hyperlink ref="AE32" r:id="rId29" display="http://www.youtube.com/channel/UCvjrsYcir9kGckg3PdOkI_w"/>
    <hyperlink ref="AE33" r:id="rId30" display="http://www.youtube.com/channel/UCF2xX0Jt59iinCHRA0lsU6Q"/>
    <hyperlink ref="AE34" r:id="rId31" display="http://www.youtube.com/channel/UCKhhUAyaQUs5enJktUrcR-A"/>
    <hyperlink ref="AE35" r:id="rId32" display="http://www.youtube.com/channel/UC8SEr2exDhoViCH1TOcGTnw"/>
    <hyperlink ref="AE36" r:id="rId33" display="http://www.youtube.com/channel/UCnxrG1IqO0A_g3W00m__S0A"/>
    <hyperlink ref="AE37" r:id="rId34" display="http://www.youtube.com/channel/UC71GWfHLygA6wfNmJWrxBLw"/>
    <hyperlink ref="AE38" r:id="rId35" display="http://www.youtube.com/channel/UC6H8xYRD5QuQNcGkobR1K6A"/>
    <hyperlink ref="AE39" r:id="rId36" display="http://www.youtube.com/channel/UCB4qx6aknMONopsjwL6W38Q"/>
    <hyperlink ref="AE40" r:id="rId37" display="http://www.youtube.com/channel/UCpqqRVKt-ZVet0_yyj-66rQ"/>
    <hyperlink ref="AE41" r:id="rId38" display="http://www.youtube.com/channel/UCZVQBF2Qb6o_nY6lK7x3HOA"/>
    <hyperlink ref="AE42" r:id="rId39" display="http://www.youtube.com/channel/UCA3yny9R2owA5nfWuzi0oXw"/>
    <hyperlink ref="AE43" r:id="rId40" display="http://www.youtube.com/channel/UC1gn0WQ7hdUVoSvG2xnINEQ"/>
    <hyperlink ref="AE44" r:id="rId41" display="http://www.youtube.com/channel/UCHbkFnLRFtHAo33c7BhmhsQ"/>
    <hyperlink ref="AE45" r:id="rId42" display="http://www.youtube.com/channel/UCBL1yXa-8Q3PVpNyS80DkeQ"/>
    <hyperlink ref="AE46" r:id="rId43" display="http://www.youtube.com/channel/UCOnHdFlBWvRl_o-sgFXVYOw"/>
    <hyperlink ref="AE47" r:id="rId44" display="http://www.youtube.com/channel/UCZUOkn4H_cviVOtuzw10PpA"/>
    <hyperlink ref="AE48" r:id="rId45" display="http://www.youtube.com/channel/UCXTQpyzqA75bmnmNcnRdA1Q"/>
    <hyperlink ref="AE49" r:id="rId46" display="http://www.youtube.com/channel/UCtIqDrquj5kLCIwxV9702dQ"/>
    <hyperlink ref="AE50" r:id="rId47" display="http://www.youtube.com/channel/UCTXeu2cDZUoKtMW7DNfS8-g"/>
    <hyperlink ref="AE51" r:id="rId48" display="http://www.youtube.com/channel/UCjzooJF75PHimiQo2pxwkVw"/>
    <hyperlink ref="AE52" r:id="rId49" display="http://www.youtube.com/channel/UCMMcwauwTAQyw0GUUhLBqSg"/>
    <hyperlink ref="AE53" r:id="rId50" display="http://www.youtube.com/channel/UCycWPjDGZnt381HX5ghKYFQ"/>
    <hyperlink ref="AE54" r:id="rId51" display="http://www.youtube.com/channel/UCd6VYGFkZ3mFLPAyJwwTjMg"/>
    <hyperlink ref="AE55" r:id="rId52" display="http://www.youtube.com/channel/UCpBKCnFHDMEB_LLau0fxjKg"/>
    <hyperlink ref="AE56" r:id="rId53" display="http://www.youtube.com/channel/UCRpamvKjfym8ETggyULC6Jw"/>
    <hyperlink ref="AE57" r:id="rId54" display="http://www.youtube.com/channel/UCxq2E0zegPLF0voBqHlVyMQ"/>
    <hyperlink ref="AE58" r:id="rId55" display="http://www.youtube.com/channel/UC8PFjbcgC0E47I6aAmx4ewg"/>
    <hyperlink ref="AE59" r:id="rId56" display="http://www.youtube.com/channel/UCPegqTRcpYN2jYe3r2xSIow"/>
    <hyperlink ref="AE60" r:id="rId57" display="http://www.youtube.com/channel/UCqzDy3oVUSbD_TH_z7eeUIQ"/>
    <hyperlink ref="AE61" r:id="rId58" display="http://www.youtube.com/channel/UCWhebpSUmDB59CUSsipsAHA"/>
    <hyperlink ref="AE62" r:id="rId59" display="http://www.youtube.com/channel/UCcjsNvQ5ybOhrxX4TQ35vtg"/>
    <hyperlink ref="AE63" r:id="rId60" display="http://www.youtube.com/channel/UCzNGnhHx4GloytmXQxoi9LQ"/>
    <hyperlink ref="AE64" r:id="rId61" display="http://www.youtube.com/channel/UCTKClOWRmfua8LzwcClBsHQ"/>
    <hyperlink ref="AE65" r:id="rId62" display="http://www.youtube.com/channel/UC1eq3Q7iHondQ1CFNbNtOcw"/>
    <hyperlink ref="AE66" r:id="rId63" display="http://www.youtube.com/channel/UCwqjRTk9ErnOhEoHVbUj8qQ"/>
    <hyperlink ref="AE67" r:id="rId64" display="http://www.youtube.com/channel/UCS3kJcJij9JogEyHBlHLwfg"/>
    <hyperlink ref="AE68" r:id="rId65" display="http://www.youtube.com/channel/UC1RFEg9OTTkrdsrvJwn0SCw"/>
    <hyperlink ref="AE69" r:id="rId66" display="http://www.youtube.com/channel/UCs3P7y7CS0yF7RpLONNwWUw"/>
    <hyperlink ref="AE70" r:id="rId67" display="http://www.youtube.com/channel/UC0Dz0Z2yd3Jk9madzcmf4EQ"/>
    <hyperlink ref="AE71" r:id="rId68" display="http://www.youtube.com/channel/UCq4VnrOhYuN2IdwITTdQkDw"/>
    <hyperlink ref="AE72" r:id="rId69" display="http://www.youtube.com/channel/UC3Z92jD5KxL5ll7cW9eR94Q"/>
    <hyperlink ref="AE73" r:id="rId70" display="http://www.youtube.com/channel/UCKdZVIR5_xlawOW-gFludbA"/>
    <hyperlink ref="AE74" r:id="rId71" display="http://www.youtube.com/channel/UCoppdEzz15CEiXMiO5idh7A"/>
    <hyperlink ref="AE75" r:id="rId72" display="http://www.youtube.com/channel/UCCoIMMcJ4llQn9jwl7efsZA"/>
    <hyperlink ref="AE76" r:id="rId73" display="http://www.youtube.com/channel/UCFufvdhbQ9oOSsEpp9de5SQ"/>
    <hyperlink ref="AE77" r:id="rId74" display="http://www.youtube.com/channel/UC9A52USZMcDhwqdOsHJBLdA"/>
    <hyperlink ref="AE78" r:id="rId75" display="http://www.youtube.com/channel/UCVmJY1uho-bA_lofr8djVJA"/>
    <hyperlink ref="AE79" r:id="rId76" display="http://www.youtube.com/channel/UCJkq6kQK2Xwng9aROec3P5Q"/>
    <hyperlink ref="AE80" r:id="rId77" display="http://www.youtube.com/channel/UCvEQYyis-vvepurg0Nbys_Q"/>
    <hyperlink ref="AE81" r:id="rId78" display="http://www.youtube.com/channel/UChcsUKOjIQn3EN-ixotwjNQ"/>
    <hyperlink ref="AE82" r:id="rId79" display="http://www.youtube.com/channel/UCUNy-W4ExRBhmCbCR9dB97A"/>
    <hyperlink ref="AE83" r:id="rId80" display="http://www.youtube.com/channel/UCV7dUT5Zv3ymhtQKEIkKbhg"/>
    <hyperlink ref="AE84" r:id="rId81" display="http://www.youtube.com/channel/UC_6DgXMGiqWvMAc3BNqkAvA"/>
    <hyperlink ref="AE85" r:id="rId82" display="http://www.youtube.com/channel/UCAwS---SMb4W58j0U6MscFw"/>
    <hyperlink ref="AE86" r:id="rId83" display="http://www.youtube.com/channel/UCnBCrWFGwSo0iw57PmtgXOQ"/>
    <hyperlink ref="AE87" r:id="rId84" display="http://www.youtube.com/channel/UCQeHyoOmC4fF7wKK0qbbwWw"/>
    <hyperlink ref="AE88" r:id="rId85" display="http://www.youtube.com/channel/UCmXeLhU-jhO_904i5g-3rYQ"/>
    <hyperlink ref="AE89" r:id="rId86" display="http://www.youtube.com/channel/UC8uVo-4Qkswfhh1JnIDHU1A"/>
    <hyperlink ref="AE90" r:id="rId87" display="http://www.youtube.com/channel/UCzGAjyMHa46G5irNmSYkoww"/>
    <hyperlink ref="AE91" r:id="rId88" display="http://www.youtube.com/channel/UCSTY_QywABvaN4FXATnRIXA"/>
    <hyperlink ref="AE92" r:id="rId89" display="http://www.youtube.com/channel/UCPrGDitzcCE-AIYo3ePy-Qg"/>
    <hyperlink ref="AE93" r:id="rId90" display="http://www.youtube.com/channel/UC1SiIVeKEpTKK_Amm_F3x9w"/>
    <hyperlink ref="AE94" r:id="rId91" display="http://www.youtube.com/channel/UCEYbT6ad_ujYYDu6E1ev3Zw"/>
    <hyperlink ref="AE95" r:id="rId92" display="http://www.youtube.com/channel/UCc96p0qymoYTTv0clM3w4Yg"/>
    <hyperlink ref="AE96" r:id="rId93" display="http://www.youtube.com/channel/UCViUti-gCVt-mzdDCR5bfDA"/>
    <hyperlink ref="AE97" r:id="rId94" display="http://www.youtube.com/channel/UCCicWyaGhArRdcW_NgvVrAw"/>
    <hyperlink ref="AE98" r:id="rId95" display="http://www.youtube.com/channel/UCwAQe7QX61bTdOycRtPLv0Q"/>
    <hyperlink ref="AE99" r:id="rId96" display="http://www.youtube.com/channel/UCxlr2X_1Kf3efsrMWTU0XGw"/>
    <hyperlink ref="AE100" r:id="rId97" display="http://www.youtube.com/channel/UCD7z5qCfaEUzzE9XroaV_ew"/>
    <hyperlink ref="AE101" r:id="rId98" display="http://www.youtube.com/channel/UCzOfJgHp5LlnvNR4gQllD-w"/>
    <hyperlink ref="AE102" r:id="rId99" display="http://www.youtube.com/channel/UCKgK_4vy5F___TN3PkqCBTA"/>
    <hyperlink ref="AE103" r:id="rId100" display="http://www.youtube.com/channel/UCalKrFmeBM-gF2su6yGVEfA"/>
    <hyperlink ref="AE104" r:id="rId101" display="http://www.youtube.com/channel/UC8arHXt-X0QMxaO3HBnMShQ"/>
    <hyperlink ref="AE105" r:id="rId102" display="http://www.youtube.com/channel/UCQ6uCr5xhqJYoPqMsNUl8dQ"/>
    <hyperlink ref="AE106" r:id="rId103" display="http://www.youtube.com/channel/UCpgmN2y1t17F3EckpZk79NQ"/>
    <hyperlink ref="AE107" r:id="rId104" display="http://www.youtube.com/channel/UC4cRm0eDbP5GfY6lQkF4Cjw"/>
    <hyperlink ref="AE108" r:id="rId105" display="http://www.youtube.com/channel/UCc9qu9hmbak_0Nr5weLjSTQ"/>
    <hyperlink ref="AE109" r:id="rId106" display="http://www.youtube.com/channel/UCSk24Nsn_pSMK0mr6ApUyBw"/>
    <hyperlink ref="AE110" r:id="rId107" display="http://www.youtube.com/channel/UCGq6UzdT-sUDQrC4HOkk6FA"/>
    <hyperlink ref="AE111" r:id="rId108" display="http://www.youtube.com/channel/UCQCITDKhRvmb0qb9uKjq7Tw"/>
    <hyperlink ref="AE112" r:id="rId109" display="http://www.youtube.com/channel/UCa5CmMz6J6zsMXzIVJy1XPQ"/>
    <hyperlink ref="AE113" r:id="rId110" display="http://www.youtube.com/channel/UCWPR72uzYKcGM4ibWc7R9hQ"/>
    <hyperlink ref="AE114" r:id="rId111" display="http://www.youtube.com/channel/UCp0gW4T9SMfczHwBLotTuNQ"/>
    <hyperlink ref="AE115" r:id="rId112" display="http://www.youtube.com/channel/UCqHav2T8EfBmAp2bGh1bJUQ"/>
    <hyperlink ref="AE116" r:id="rId113" display="http://www.youtube.com/channel/UCBtYZsDaTEj51OodIzYrgmQ"/>
    <hyperlink ref="AE117" r:id="rId114" display="http://www.youtube.com/channel/UCsXnwapwuxHXs70NCxCVDmg"/>
    <hyperlink ref="AE118" r:id="rId115" display="http://www.youtube.com/channel/UCzBU8flfYX1lWOo-JAnAKTg"/>
    <hyperlink ref="AE119" r:id="rId116" display="http://www.youtube.com/channel/UC39xVeV3dYjBTUkSBK8XBaA"/>
    <hyperlink ref="AE120" r:id="rId117" display="http://www.youtube.com/channel/UCLvt3bD1AJUnf7LEUXk_SOA"/>
    <hyperlink ref="AE121" r:id="rId118" display="http://www.youtube.com/channel/UCfzICRGe-9WPFYK7DQC4i0g"/>
    <hyperlink ref="AE122" r:id="rId119" display="http://www.youtube.com/channel/UCQWi4ALl7UzEqBQ_DhdkygA"/>
    <hyperlink ref="AE123" r:id="rId120" display="http://www.youtube.com/channel/UCESIaJhf6RuFhvtpGfvCEVg"/>
    <hyperlink ref="AE124" r:id="rId121" display="http://www.youtube.com/channel/UCVXQrNbG3_sjKQE9T4fpkYQ"/>
    <hyperlink ref="AE125" r:id="rId122" display="http://www.youtube.com/channel/UCCLFsheeNQmsG8a6iEVeTIA"/>
    <hyperlink ref="AE126" r:id="rId123" display="http://www.youtube.com/channel/UC7s6geywFBnD83-AAuxTKkQ"/>
    <hyperlink ref="AE127" r:id="rId124" display="http://www.youtube.com/channel/UC7QqPCx8JUs30KzlclH4UiQ"/>
    <hyperlink ref="AE128" r:id="rId125" display="http://www.youtube.com/channel/UCZx4ITIvj0ywX13d6SeMxjg"/>
    <hyperlink ref="AE129" r:id="rId126" display="http://www.youtube.com/channel/UCucerXyWN1kO_jFDRofjfTg"/>
    <hyperlink ref="AE130" r:id="rId127" display="http://www.youtube.com/channel/UCIrzfquSKE6mbwQqyL-Y8eQ"/>
    <hyperlink ref="AE131" r:id="rId128" display="http://www.youtube.com/channel/UCkPmuaC7K6pQeDfJLxVtwxg"/>
    <hyperlink ref="AE132" r:id="rId129" display="http://www.youtube.com/channel/UCFoQC1-a6Y3QoUtDlNAOubQ"/>
    <hyperlink ref="AE133" r:id="rId130" display="http://www.youtube.com/channel/UCe_v3IeUGHGbB4B3MECm65g"/>
    <hyperlink ref="AE134" r:id="rId131" display="http://www.youtube.com/channel/UCpTmLYv1oTol3nYfhult0nA"/>
    <hyperlink ref="AE135" r:id="rId132" display="http://www.youtube.com/channel/UCvLJwnZedAU3vc7U3k-GcLg"/>
    <hyperlink ref="AE136" r:id="rId133" display="http://www.youtube.com/channel/UCjvZu-1q13oykl4Ggmh8i-w"/>
    <hyperlink ref="AE137" r:id="rId134" display="http://www.youtube.com/channel/UCt5dZNnmMNccXdtemElxqeA"/>
    <hyperlink ref="AE138" r:id="rId135" display="http://www.youtube.com/channel/UCV8B5_8wLN0zPRgP0nEvJ_Q"/>
    <hyperlink ref="AE139" r:id="rId136" display="http://www.youtube.com/channel/UCjaxtx_NGa5TStCheS4nNnw"/>
    <hyperlink ref="AE140" r:id="rId137" display="http://www.youtube.com/channel/UCcg9nOqmYYkZmY0TU3Aw6MQ"/>
    <hyperlink ref="AE141" r:id="rId138" display="http://www.youtube.com/channel/UCO0d_DTPKCIc_ikRyMHYwFQ"/>
    <hyperlink ref="AE142" r:id="rId139" display="http://www.youtube.com/channel/UC0XSjBFZc67Pde9N4bYiBSQ"/>
    <hyperlink ref="AE143" r:id="rId140" display="http://www.youtube.com/channel/UCnrhrDLWRvP2KoJwlzsctzQ"/>
    <hyperlink ref="AE144" r:id="rId141" display="http://www.youtube.com/channel/UC4sITMVla3iKR5KPXO8i4wQ"/>
    <hyperlink ref="AE145" r:id="rId142" display="http://www.youtube.com/channel/UCOZ8e2ZZOSN0o5zq_SoypbQ"/>
    <hyperlink ref="AE146" r:id="rId143" display="http://www.youtube.com/channel/UC80K-iJwEmwH1L-JALZMYIg"/>
    <hyperlink ref="AE147" r:id="rId144" display="http://www.youtube.com/channel/UCKn14BKTwi54h2efB3lkKcg"/>
    <hyperlink ref="AE148" r:id="rId145" display="http://www.youtube.com/channel/UCME5F1eMaSBeBEiIQcPWV-Q"/>
    <hyperlink ref="AE149" r:id="rId146" display="http://www.youtube.com/channel/UCTkydyNvBtEjOX7sD17Di8w"/>
    <hyperlink ref="AE150" r:id="rId147" display="http://www.youtube.com/channel/UClP0ucxUZqe-x_o_nPZQBPA"/>
    <hyperlink ref="AE151" r:id="rId148" display="http://www.youtube.com/channel/UCo7GzEp1TtihFueS7zGiYCg"/>
    <hyperlink ref="AE152" r:id="rId149" display="http://www.youtube.com/channel/UCnfOIxXxHtCq2hHoltwLlsg"/>
    <hyperlink ref="AE153" r:id="rId150" display="http://www.youtube.com/channel/UCn9qCtKejAR9WHTo0N6slUg"/>
    <hyperlink ref="AE154" r:id="rId151" display="http://www.youtube.com/channel/UCs8UJ9JazQwL5AI8KsdplrA"/>
    <hyperlink ref="AE155" r:id="rId152" display="http://www.youtube.com/channel/UCCt6FVz_V46ZRI0P3PeBLFA"/>
    <hyperlink ref="AE156" r:id="rId153" display="http://www.youtube.com/channel/UC7tDCPfjQaEoetZOv0J6hCg"/>
    <hyperlink ref="AE157" r:id="rId154" display="http://www.youtube.com/channel/UCaxEabjy5w2w0quLQSTwlMA"/>
    <hyperlink ref="AE158" r:id="rId155" display="http://www.youtube.com/channel/UCBXLI4-dB-OMA6vvULUnJRg"/>
    <hyperlink ref="AE159" r:id="rId156" display="http://www.youtube.com/channel/UCaVj9dy6-8SIkGpknU4GZ8w"/>
    <hyperlink ref="AE160" r:id="rId157" display="http://www.youtube.com/channel/UCBXhOMzNoFQJBBrVyXBsQQA"/>
    <hyperlink ref="AE161" r:id="rId158" display="http://www.youtube.com/channel/UCelX8funsIY4mqUUnBE6ZAg"/>
    <hyperlink ref="AE162" r:id="rId159" display="http://www.youtube.com/channel/UCHugYXdGnfn6HRlcgRkXfeA"/>
    <hyperlink ref="AE163" r:id="rId160" display="http://www.youtube.com/channel/UCNnxGXWJRUuie_mEDKhlYaA"/>
    <hyperlink ref="AE164" r:id="rId161" display="http://www.youtube.com/channel/UCATuF5XusLj_hBLW7xkdN9g"/>
    <hyperlink ref="AE165" r:id="rId162" display="http://www.youtube.com/channel/UCXWqpW8BB33EJy_UF5syh1g"/>
    <hyperlink ref="AE166" r:id="rId163" display="http://www.youtube.com/channel/UCQApcYMPd8boA_mv0F54XoA"/>
    <hyperlink ref="AE167" r:id="rId164" display="http://www.youtube.com/channel/UCR9lCFHHkDFfevGWqKwU5nA"/>
    <hyperlink ref="AE168" r:id="rId165" display="http://www.youtube.com/channel/UCLbgLIDDu6O4P3pRAR_SSyA"/>
    <hyperlink ref="AE169" r:id="rId166" display="http://www.youtube.com/channel/UC0xiz1-h-yEafmAf2F3yo-Q"/>
    <hyperlink ref="AE170" r:id="rId167" display="http://www.youtube.com/channel/UCttOZCF64vZxijS26gvFmtQ"/>
    <hyperlink ref="AE171" r:id="rId168" display="http://www.youtube.com/channel/UC1A_GS9LcUKDOVcRPmuddAg"/>
    <hyperlink ref="AE172" r:id="rId169" display="http://www.youtube.com/channel/UCxforQTLeBZwQGUVizmMdlw"/>
    <hyperlink ref="AE173" r:id="rId170" display="http://www.youtube.com/channel/UCqMOCWe5FJuOWG7nGV_zHNA"/>
    <hyperlink ref="AE174" r:id="rId171" display="http://www.youtube.com/channel/UCdO7bHPTw-f9g8hbi6mJEng"/>
    <hyperlink ref="AE175" r:id="rId172" display="http://www.youtube.com/channel/UCamt6KFmOtyQeoABot6jhmw"/>
    <hyperlink ref="AE176" r:id="rId173" display="http://www.youtube.com/channel/UCJA6Cp11bAsXROb2dD8agaw"/>
    <hyperlink ref="AE177" r:id="rId174" display="http://www.youtube.com/channel/UCESfrA_alxVgB3S1A61EDJA"/>
    <hyperlink ref="AE178" r:id="rId175" display="http://www.youtube.com/channel/UCHNGz4l_JA44TOJduYuJ9lg"/>
    <hyperlink ref="AE179" r:id="rId176" display="http://www.youtube.com/channel/UC7WD2Hjo54tWO1Q54AQOIqA"/>
    <hyperlink ref="AE180" r:id="rId177" display="http://www.youtube.com/channel/UC6aP3JCxOS44aMz4KSlvCyg"/>
    <hyperlink ref="AE181" r:id="rId178" display="http://www.youtube.com/channel/UCnNk4Ymi7HlpFibm3ArapAg"/>
    <hyperlink ref="AE182" r:id="rId179" display="http://www.youtube.com/channel/UCnY24BM-160lOAfxDUxcWDQ"/>
    <hyperlink ref="AE183" r:id="rId180" display="http://www.youtube.com/channel/UC--kuMKXTCu2cGhjVPOIilA"/>
    <hyperlink ref="AE184" r:id="rId181" display="http://www.youtube.com/channel/UCjTZvKAm_H8PtYNmVG6bpOA"/>
    <hyperlink ref="AE185" r:id="rId182" display="http://www.youtube.com/channel/UCj7B-o1aobzAVNb0Fdijl5w"/>
    <hyperlink ref="AE186" r:id="rId183" display="http://www.youtube.com/channel/UCqTHquc9XHBn1HleiAYji2A"/>
    <hyperlink ref="AE187" r:id="rId184" display="http://www.youtube.com/channel/UCCDzwdEnOtVE7kg5-qLvllA"/>
    <hyperlink ref="AE188" r:id="rId185" display="http://www.youtube.com/channel/UCsrYlphjt7-a5Ogog0lYdfQ"/>
    <hyperlink ref="AE189" r:id="rId186" display="http://www.youtube.com/channel/UCtSBcMY3ZUZwcpFmlPk_GIw"/>
    <hyperlink ref="AE190" r:id="rId187" display="http://www.youtube.com/channel/UCF9r4V6xLdKQGgtjMUKhogw"/>
    <hyperlink ref="AE191" r:id="rId188" display="http://www.youtube.com/channel/UCizDAN8bkpXDwL_y0o7RcZw"/>
    <hyperlink ref="AE192" r:id="rId189" display="http://www.youtube.com/channel/UCP4dHmT-490ehwR4G-Nn5Zg"/>
    <hyperlink ref="AE193" r:id="rId190" display="http://www.youtube.com/channel/UCw6WMyzjKRt2Tz3dj3vlLBg"/>
    <hyperlink ref="AE194" r:id="rId191" display="http://www.youtube.com/channel/UCBj7pc-hhI678-ePMB94VUQ"/>
    <hyperlink ref="AE195" r:id="rId192" display="http://www.youtube.com/channel/UCqSHqr7cQ-fYKNTd-gF9FPQ"/>
    <hyperlink ref="AE196" r:id="rId193" display="http://www.youtube.com/channel/UC4Dsff1alNmMxnfpnA_vYoQ"/>
    <hyperlink ref="AE197" r:id="rId194" display="http://www.youtube.com/channel/UCEIXj2JRNSNs781Kx7Jg-Wg"/>
    <hyperlink ref="AE198" r:id="rId195" display="http://www.youtube.com/channel/UC5m0TKJ9zA22TkLmp594ZEQ"/>
    <hyperlink ref="AE199" r:id="rId196" display="http://www.youtube.com/channel/UCFpwX53ykKWLt0EK3NHdNGw"/>
    <hyperlink ref="AE200" r:id="rId197" display="http://www.youtube.com/channel/UCNLlJNlSWf7o1vrRS7a0Chw"/>
    <hyperlink ref="AE201" r:id="rId198" display="http://www.youtube.com/channel/UCMrwz3szwrEugH00DKy6YWw"/>
    <hyperlink ref="AE202" r:id="rId199" display="http://www.youtube.com/channel/UCoPGTwwPE1lZ0zsJMHHb5AQ"/>
    <hyperlink ref="AE203" r:id="rId200" display="http://www.youtube.com/channel/UCrHMteoemHWAk0ZUN7-2-fQ"/>
    <hyperlink ref="AE204" r:id="rId201" display="http://www.youtube.com/channel/UCvvYo6r3QSI1U58GickP3pA"/>
    <hyperlink ref="AE205" r:id="rId202" display="http://www.youtube.com/channel/UCkPWqIuzCqp_cys622OPPsQ"/>
    <hyperlink ref="AE206" r:id="rId203" display="http://www.youtube.com/channel/UCV750QFOfdssBbqaPnM_MHw"/>
    <hyperlink ref="AE207" r:id="rId204" display="http://www.youtube.com/channel/UCNOWV-nhsw_NL_f4OUL_T3A"/>
    <hyperlink ref="AE208" r:id="rId205" display="http://www.youtube.com/channel/UClmlt19LU2JghIvcZ6Wm7MQ"/>
    <hyperlink ref="AE209" r:id="rId206" display="http://www.youtube.com/channel/UCu00bjpjrCR_cwq94D1W29g"/>
    <hyperlink ref="AE210" r:id="rId207" display="http://www.youtube.com/channel/UCRyCFsyJJFYINGmWOtI-zaA"/>
    <hyperlink ref="AE211" r:id="rId208" display="http://www.youtube.com/channel/UCX3vF4s0kPhSR96X15RZ1jQ"/>
    <hyperlink ref="AE212" r:id="rId209" display="http://www.youtube.com/channel/UCS76vNfoKFZak3nSrJYcKmg"/>
    <hyperlink ref="AE213" r:id="rId210" display="http://www.youtube.com/channel/UCcDA0AAZX_0dgrNgfnKKesw"/>
    <hyperlink ref="AE214" r:id="rId211" display="http://www.youtube.com/channel/UCDYg3x4fzxqFJqN5L4eXOmA"/>
    <hyperlink ref="AE215" r:id="rId212" display="http://www.youtube.com/channel/UCwPFhJhtg8d2QonvELrITtQ"/>
    <hyperlink ref="AE216" r:id="rId213" display="http://www.youtube.com/channel/UCIhXxHMFJ-jBquiJwCM0Sdg"/>
    <hyperlink ref="AE217" r:id="rId214" display="http://www.youtube.com/channel/UC04TdeE31TVNfyz4csU8K9Q"/>
    <hyperlink ref="AE218" r:id="rId215" display="http://www.youtube.com/channel/UCExPNBJx6p4nH4lGxRZty0w"/>
    <hyperlink ref="AE219" r:id="rId216" display="http://www.youtube.com/channel/UCzyWpvd7hlCeT3w3R8FHWIw"/>
    <hyperlink ref="AE220" r:id="rId217" display="http://www.youtube.com/channel/UC6CiLgJWYrnKGh4IQgnw19g"/>
    <hyperlink ref="AE221" r:id="rId218" display="http://www.youtube.com/channel/UCHoKbFnmqHhrVIToAB7QBRg"/>
    <hyperlink ref="AE222" r:id="rId219" display="http://www.youtube.com/channel/UC3TNTGrI0pBKFG1Wg3jVgaQ"/>
    <hyperlink ref="AE223" r:id="rId220" display="http://www.youtube.com/channel/UCeYXFIY3f424KXx5J_OszkQ"/>
    <hyperlink ref="AE224" r:id="rId221" display="http://www.youtube.com/channel/UCVD0gtk2H7PcYbozAJpDAHg"/>
    <hyperlink ref="AE225" r:id="rId222" display="http://www.youtube.com/channel/UCLYHDnqlP4sQ1XVmp6ell4A"/>
    <hyperlink ref="AE226" r:id="rId223" display="http://www.youtube.com/channel/UCIEcQot6zMPpyZWd8R0DsGw"/>
    <hyperlink ref="AE227" r:id="rId224" display="http://www.youtube.com/channel/UCMpmzvtJn9uMP0HDhk0GG5Q"/>
    <hyperlink ref="AE228" r:id="rId225" display="http://www.youtube.com/channel/UCk4Ep98cdVliOfGysRgPSwQ"/>
    <hyperlink ref="AE229" r:id="rId226" display="http://www.youtube.com/channel/UCj3Ml9Ywavk4klELkaNSwNQ"/>
    <hyperlink ref="AE230" r:id="rId227" display="http://www.youtube.com/channel/UCJhSuAlQel_lEPlrQTKqqUw"/>
    <hyperlink ref="AE231" r:id="rId228" display="http://www.youtube.com/channel/UCWw2QzixcpAuJahFqloXrLw"/>
    <hyperlink ref="AE232" r:id="rId229" display="http://www.youtube.com/channel/UCGedQb2X6hmEK4B_nKBel6Q"/>
    <hyperlink ref="AE233" r:id="rId230" display="http://www.youtube.com/channel/UCvctyDTqnJxUfRl6rLWF2bw"/>
    <hyperlink ref="AE234" r:id="rId231" display="http://www.youtube.com/channel/UC12qGozVuHCA3cTUh-jf4qA"/>
    <hyperlink ref="AE235" r:id="rId232" display="http://www.youtube.com/channel/UCaOr_H-LZlYSDiozzVQ1HIA"/>
    <hyperlink ref="AE236" r:id="rId233" display="http://www.youtube.com/channel/UCPCZL8M-h_foWBGTE802AGg"/>
    <hyperlink ref="AE237" r:id="rId234" display="http://www.youtube.com/channel/UC3MPNU4xEyWjYZG47zrq27Q"/>
    <hyperlink ref="AE238" r:id="rId235" display="http://www.youtube.com/channel/UCv4sWFVMoj-lIuAx_kN2W3w"/>
    <hyperlink ref="AE239" r:id="rId236" display="http://www.youtube.com/channel/UCVmYtYtQ_4jCFBZ0FlRti_A"/>
    <hyperlink ref="AE240" r:id="rId237" display="http://www.youtube.com/channel/UCbn031xMt0D4fYqcgOvcJhQ"/>
    <hyperlink ref="AE241" r:id="rId238" display="http://www.youtube.com/channel/UCupd9jNzWenTOu81RsEgcsQ"/>
    <hyperlink ref="AE242" r:id="rId239" display="http://www.youtube.com/channel/UCVh7SYDU1dpR9WyBJ89RQ3w"/>
    <hyperlink ref="AE243" r:id="rId240" display="http://www.youtube.com/channel/UCikRXGtV-s_i21BTIeG35xw"/>
    <hyperlink ref="AE244" r:id="rId241" display="http://www.youtube.com/channel/UCw0xhJL77u6VehiAEOKq6kg"/>
    <hyperlink ref="AE245" r:id="rId242" display="http://www.youtube.com/channel/UCPpNHokuxcOFI889ejzZP9Q"/>
    <hyperlink ref="AE246" r:id="rId243" display="http://www.youtube.com/channel/UCfvHLuZ-MqM2aQEFk0pwU5Q"/>
    <hyperlink ref="AE247" r:id="rId244" display="http://www.youtube.com/channel/UCvBIiV2A1cPQImosZ4OS3eA"/>
    <hyperlink ref="AE248" r:id="rId245" display="http://www.youtube.com/channel/UCsC1IN_InJGyZK8k0JWQpgQ"/>
    <hyperlink ref="AE249" r:id="rId246" display="http://www.youtube.com/channel/UC5qGdXO5DJnU6w-vU4hpOxQ"/>
    <hyperlink ref="AE250" r:id="rId247" display="http://www.youtube.com/channel/UCjASN7Tc7IhwB8O8Kup0ZMQ"/>
    <hyperlink ref="AE251" r:id="rId248" display="http://www.youtube.com/channel/UCJIWPruSbOyRLGmT901E58w"/>
    <hyperlink ref="AE252" r:id="rId249" display="http://www.youtube.com/channel/UCAau4ooACUu7BojOO-nwDBQ"/>
    <hyperlink ref="AE253" r:id="rId250" display="http://www.youtube.com/channel/UC5JNe9QP8zRNsLI5YFRZ4oA"/>
    <hyperlink ref="AE254" r:id="rId251" display="http://www.youtube.com/channel/UCQA36wkfIi92Tj506EhCckA"/>
    <hyperlink ref="AE255" r:id="rId252" display="http://www.youtube.com/channel/UCIRKurTHQZbcvnzcP9qq2RQ"/>
    <hyperlink ref="AE256" r:id="rId253" display="http://www.youtube.com/channel/UCJxsJfUTdHcEZ2gUemsUU1g"/>
    <hyperlink ref="AE257" r:id="rId254" display="http://www.youtube.com/channel/UCNUGMBHK4lmDI5WepvRT4DA"/>
    <hyperlink ref="AE258" r:id="rId255" display="http://www.youtube.com/channel/UCj8T96meSgpGxUWeEj3vWPw"/>
    <hyperlink ref="AE259" r:id="rId256" display="http://www.youtube.com/channel/UCcDC0cswTMhPuGXHQ7mdI0w"/>
    <hyperlink ref="AE260" r:id="rId257" display="http://www.youtube.com/channel/UCLAKOuNTsy7brXkqnf8VMZw"/>
    <hyperlink ref="AE261" r:id="rId258" display="http://www.youtube.com/channel/UC0Ic0uvANWeMxAyfIVLZMqg"/>
    <hyperlink ref="AE262" r:id="rId259" display="http://www.youtube.com/channel/UCCcPxncbMrO7LJE-sF9B0pg"/>
    <hyperlink ref="AE263" r:id="rId260" display="http://www.youtube.com/channel/UCZf8XvtinlP2iQak9w50SHg"/>
    <hyperlink ref="AE264" r:id="rId261" display="http://www.youtube.com/channel/UCPJ7ELWQkVwveADc9hAsqNg"/>
    <hyperlink ref="AE265" r:id="rId262" display="http://www.youtube.com/channel/UCYgxA4x_tHjLWBN0OCgYWcQ"/>
    <hyperlink ref="AE266" r:id="rId263" display="http://www.youtube.com/channel/UCzYSQdFdNlITwUanU48B8GQ"/>
    <hyperlink ref="AE267" r:id="rId264" display="http://www.youtube.com/channel/UCWcBkjCrLsESy4SBkkXI8tQ"/>
    <hyperlink ref="AE268" r:id="rId265" display="http://www.youtube.com/channel/UCP68l-lXzYOXJS8cr5g5oMA"/>
    <hyperlink ref="AE269" r:id="rId266" display="http://www.youtube.com/channel/UCdzoun2WHzibnHiDh304aNQ"/>
    <hyperlink ref="AE270" r:id="rId267" display="http://www.youtube.com/channel/UCYgwAbzdUQ9-IIz2emMDWTw"/>
    <hyperlink ref="AE271" r:id="rId268" display="http://www.youtube.com/channel/UCYosfwULRd5rJhnVNVvUU8g"/>
    <hyperlink ref="AE272" r:id="rId269" display="http://www.youtube.com/channel/UC1cpHtPcdvqbw4DjatDYNuQ"/>
    <hyperlink ref="AE273" r:id="rId270" display="http://www.youtube.com/channel/UCEDx-O32BKm9e3gEKO0t03w"/>
    <hyperlink ref="AE274" r:id="rId271" display="http://www.youtube.com/channel/UCG8E5cWZEf-qkjlpZd9lfSQ"/>
    <hyperlink ref="AE275" r:id="rId272" display="http://www.youtube.com/channel/UCtdquYxMrJ-jWXFxLSDQOwQ"/>
    <hyperlink ref="AE276" r:id="rId273" display="http://www.youtube.com/channel/UCdgnAdBCJ1ZR4qv4wg0_seQ"/>
    <hyperlink ref="AE277" r:id="rId274" display="http://www.youtube.com/channel/UCAav2uWG5aOa1jvallyXLqw"/>
    <hyperlink ref="AE278" r:id="rId275" display="http://www.youtube.com/channel/UCgxaYSe6khXCJDxA7ggbZtQ"/>
    <hyperlink ref="AE279" r:id="rId276" display="http://www.youtube.com/channel/UCpy1V9O-Z8V6bYxLe-Jf3VQ"/>
    <hyperlink ref="AE280" r:id="rId277" display="http://www.youtube.com/channel/UCJ0cj3GvMi85PjDJXD0XqTg"/>
    <hyperlink ref="AE281" r:id="rId278" display="http://www.youtube.com/channel/UC-KWommSB3rIBtK-U1bwjDA"/>
    <hyperlink ref="AE282" r:id="rId279" display="http://www.youtube.com/channel/UCzWwr9fSROw2liph1qK7psQ"/>
    <hyperlink ref="AE283" r:id="rId280" display="http://www.youtube.com/channel/UCklG6ilxW_PeYeDSpKSRGZQ"/>
    <hyperlink ref="AE284" r:id="rId281" display="http://www.youtube.com/channel/UCsOHhRRni2fF3EWgvpz7lig"/>
    <hyperlink ref="AE285" r:id="rId282" display="http://www.youtube.com/channel/UCNZUddA0ZXKFrzglJQfdI0g"/>
    <hyperlink ref="AE286" r:id="rId283" display="http://www.youtube.com/channel/UCRnUIJVZ6DOmqnLf-kDH72g"/>
    <hyperlink ref="AE287" r:id="rId284" display="http://www.youtube.com/channel/UCYSDe3eNHFL6qqq5368Niig"/>
    <hyperlink ref="AE288" r:id="rId285" display="http://www.youtube.com/channel/UCbM82w6bCQYpP31QHuSJfTw"/>
    <hyperlink ref="AE289" r:id="rId286" display="http://www.youtube.com/channel/UC36wQpC1Q9SwSajBrHQSzJw"/>
    <hyperlink ref="AE290" r:id="rId287" display="http://www.youtube.com/channel/UCfhMIRcf8JtZXrcwoyPpEjg"/>
    <hyperlink ref="AE291" r:id="rId288" display="http://www.youtube.com/channel/UC9fJsqLvoU6cFvofkzPfgZQ"/>
    <hyperlink ref="AE292" r:id="rId289" display="http://www.youtube.com/channel/UCu7t9a69EsHoff5-gNTZfsw"/>
    <hyperlink ref="AE293" r:id="rId290" display="http://www.youtube.com/channel/UCydykry3xrIth56n4231H-g"/>
    <hyperlink ref="AE294" r:id="rId291" display="http://www.youtube.com/channel/UCBw-qDr64vSqguezFJKPORQ"/>
    <hyperlink ref="AE295" r:id="rId292" display="http://www.youtube.com/channel/UCLTrGhNFCcd-bxGMfo82ldA"/>
    <hyperlink ref="AE296" r:id="rId293" display="http://www.youtube.com/channel/UCO5IoBzpZ2jyd_Iw2GVgnig"/>
    <hyperlink ref="AE297" r:id="rId294" display="http://www.youtube.com/channel/UCxUstdY9AJBUwEgbZq2_LZA"/>
    <hyperlink ref="AE298" r:id="rId295" display="http://www.youtube.com/channel/UCyiHi26uybfcmq0--6DbWqQ"/>
    <hyperlink ref="AE299" r:id="rId296" display="http://www.youtube.com/channel/UCGJtAsDX_qIPZcsNufRV5ow"/>
    <hyperlink ref="AE300" r:id="rId297" display="http://www.youtube.com/channel/UCWl8H-hlO4LEjFirQvOyY1A"/>
    <hyperlink ref="AE301" r:id="rId298" display="http://www.youtube.com/channel/UCzXy1TbnogkjVRHMjQr3_GA"/>
    <hyperlink ref="AE302" r:id="rId299" display="http://www.youtube.com/channel/UCY2CDTmdxQXgPITxr3JcrRA"/>
    <hyperlink ref="AE303" r:id="rId300" display="http://www.youtube.com/channel/UCu5WfUbKdhLCW9aPq3WZsNA"/>
    <hyperlink ref="AE304" r:id="rId301" display="http://www.youtube.com/channel/UC_mKIWTfVDNBISECBLyj7rg"/>
    <hyperlink ref="AE305" r:id="rId302" display="http://www.youtube.com/channel/UCo1yYFXXGv6yyDnxPqc3dEw"/>
    <hyperlink ref="AE306" r:id="rId303" display="http://www.youtube.com/channel/UCwW5FE8qaZyP4-J7eg2hOIg"/>
    <hyperlink ref="AE307" r:id="rId304" display="http://www.youtube.com/channel/UCtTGSzV4rsyUKX7wZ1HssQg"/>
    <hyperlink ref="AE308" r:id="rId305" display="http://www.youtube.com/channel/UC6wJYPTtqP4akuk1eEf-fDg"/>
    <hyperlink ref="AE309" r:id="rId306" display="http://www.youtube.com/channel/UC3DdFaCE0PYo32ElY4LpVpg"/>
    <hyperlink ref="AE310" r:id="rId307" display="http://www.youtube.com/channel/UCXWOsNdoKRvkunTglBbLRKg"/>
    <hyperlink ref="AE311" r:id="rId308" display="http://www.youtube.com/channel/UC4FuRQY-zQBfFPOPuaRAWgw"/>
    <hyperlink ref="AE312" r:id="rId309" display="http://www.youtube.com/channel/UCE7SZP9icvQdqTn2NdESMZQ"/>
    <hyperlink ref="AE313" r:id="rId310" display="http://www.youtube.com/channel/UCwkEMAb2hKoyywsozegFGMQ"/>
    <hyperlink ref="AE314" r:id="rId311" display="http://www.youtube.com/channel/UCe-YYZwDoUk1oKCH8-mdN2w"/>
    <hyperlink ref="AE315" r:id="rId312" display="http://www.youtube.com/channel/UCcwFS01ST2FMMp2DVER2UWg"/>
    <hyperlink ref="AE316" r:id="rId313" display="http://www.youtube.com/channel/UCxlPKzjwwusCJkFDq-XvuvA"/>
    <hyperlink ref="AE317" r:id="rId314" display="http://www.youtube.com/channel/UCgUhHwLepU37Cq-ragKIpNQ"/>
    <hyperlink ref="AE318" r:id="rId315" display="http://www.youtube.com/channel/UCGe-3qua4-zl4IVLjKuSSkQ"/>
    <hyperlink ref="AE319" r:id="rId316" display="http://www.youtube.com/channel/UCMcUd9dBENyk2nT6g_lXKhQ"/>
    <hyperlink ref="AE320" r:id="rId317" display="http://www.youtube.com/channel/UCE227cvqESdDoVXalEv8dJg"/>
    <hyperlink ref="AE321" r:id="rId318" display="http://www.youtube.com/channel/UCfWxPcdUOWV5L2VqsT75z-w"/>
    <hyperlink ref="AE322" r:id="rId319" display="http://www.youtube.com/channel/UCpr8GKAHg30fNzBtOVwjAnQ"/>
    <hyperlink ref="AE323" r:id="rId320" display="http://www.youtube.com/channel/UCMqbg4VD080ce23L2g5S7Ng"/>
    <hyperlink ref="AE324" r:id="rId321" display="http://www.youtube.com/channel/UC6nw5WxAUuhh1Cb45G0_k6A"/>
    <hyperlink ref="AE325" r:id="rId322" display="http://www.youtube.com/channel/UCRkgxOcNAD-ttZMxrrN5GYQ"/>
    <hyperlink ref="AE326" r:id="rId323" display="http://www.youtube.com/channel/UCBwwnBABR8YjpkkX2POIKhQ"/>
    <hyperlink ref="AE327" r:id="rId324" display="http://www.youtube.com/channel/UCAlPOH9hkYNnrH3cL72Izag"/>
    <hyperlink ref="AE328" r:id="rId325" display="http://www.youtube.com/channel/UC1He2YUcIuOGoVUIQZxOBDw"/>
    <hyperlink ref="AE329" r:id="rId326" display="http://www.youtube.com/channel/UC4agbvL5cy5s9VSEX9KT4LA"/>
    <hyperlink ref="AE330" r:id="rId327" display="http://www.youtube.com/channel/UCWwLZCF2uqv5Mct8b7AfJ8w"/>
    <hyperlink ref="AE331" r:id="rId328" display="http://www.youtube.com/channel/UCsTFw-jeJdJDi20LmiK9Lnw"/>
    <hyperlink ref="AE332" r:id="rId329" display="http://www.youtube.com/channel/UC8QwXSKYXkFbEP1uhMrOq4A"/>
    <hyperlink ref="AE333" r:id="rId330" display="http://www.youtube.com/channel/UCiKNMnyn8SVCFa39NFwk1Dg"/>
    <hyperlink ref="AE334" r:id="rId331" display="http://www.youtube.com/channel/UCpS3hbN61-1NW7Ey_ZclMGA"/>
    <hyperlink ref="AE335" r:id="rId332" display="http://www.youtube.com/channel/UCH8JhGysUFU4lt7FcATVRWg"/>
    <hyperlink ref="AE336" r:id="rId333" display="http://www.youtube.com/channel/UCjqFKcsJGF-eg_BLtUIDweg"/>
    <hyperlink ref="AE337" r:id="rId334" display="http://www.youtube.com/channel/UCXniDDq1ZnKNti-tVqJWCyg"/>
    <hyperlink ref="AE338" r:id="rId335" display="http://www.youtube.com/channel/UCPgF4J1NC2JsZObxxoPvTAA"/>
  </hyperlinks>
  <printOptions/>
  <pageMargins left="0.7" right="0.7" top="0.75" bottom="0.75" header="0.3" footer="0.3"/>
  <pageSetup horizontalDpi="600" verticalDpi="600" orientation="portrait" r:id="rId339"/>
  <legacyDrawing r:id="rId337"/>
  <tableParts>
    <tablePart r:id="rId33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4"/>
  <sheetViews>
    <sheetView workbookViewId="0" topLeftCell="A1">
      <pane ySplit="2" topLeftCell="A3" activePane="bottomLeft" state="frozen"/>
      <selection pane="bottomLeft" activeCell="A2" sqref="A2:AI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8.7109375" style="0" bestFit="1" customWidth="1"/>
    <col min="30" max="30" width="33.140625" style="0" bestFit="1" customWidth="1"/>
    <col min="31" max="31" width="18.140625" style="0" bestFit="1" customWidth="1"/>
    <col min="32" max="32" width="22.28125" style="0" bestFit="1" customWidth="1"/>
    <col min="33" max="33" width="16.421875" style="0" bestFit="1" customWidth="1"/>
    <col min="34" max="34" width="12.7109375" style="0" bestFit="1" customWidth="1"/>
    <col min="35" max="35" width="13.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2441</v>
      </c>
      <c r="Z2" s="52" t="s">
        <v>2442</v>
      </c>
      <c r="AA2" s="52" t="s">
        <v>2443</v>
      </c>
      <c r="AB2" s="52" t="s">
        <v>2444</v>
      </c>
      <c r="AC2" s="52" t="s">
        <v>2445</v>
      </c>
      <c r="AD2" s="52" t="s">
        <v>2446</v>
      </c>
      <c r="AE2" s="52" t="s">
        <v>2447</v>
      </c>
      <c r="AF2" s="52" t="s">
        <v>2448</v>
      </c>
      <c r="AG2" s="52" t="s">
        <v>2451</v>
      </c>
      <c r="AH2" s="13" t="s">
        <v>2501</v>
      </c>
      <c r="AI2" s="13" t="s">
        <v>2548</v>
      </c>
    </row>
    <row r="3" spans="1:35" ht="15">
      <c r="A3" s="85" t="s">
        <v>1703</v>
      </c>
      <c r="B3" s="66" t="s">
        <v>1715</v>
      </c>
      <c r="C3" s="66" t="s">
        <v>56</v>
      </c>
      <c r="D3" s="100"/>
      <c r="E3" s="99"/>
      <c r="F3" s="101" t="s">
        <v>3377</v>
      </c>
      <c r="G3" s="102"/>
      <c r="H3" s="102"/>
      <c r="I3" s="103">
        <v>3</v>
      </c>
      <c r="J3" s="104"/>
      <c r="K3" s="48">
        <v>291</v>
      </c>
      <c r="L3" s="48">
        <v>232</v>
      </c>
      <c r="M3" s="48">
        <v>189</v>
      </c>
      <c r="N3" s="48">
        <v>421</v>
      </c>
      <c r="O3" s="48">
        <v>0</v>
      </c>
      <c r="P3" s="49">
        <v>0</v>
      </c>
      <c r="Q3" s="49">
        <v>0</v>
      </c>
      <c r="R3" s="48">
        <v>1</v>
      </c>
      <c r="S3" s="48">
        <v>0</v>
      </c>
      <c r="T3" s="48">
        <v>291</v>
      </c>
      <c r="U3" s="48">
        <v>421</v>
      </c>
      <c r="V3" s="48">
        <v>2</v>
      </c>
      <c r="W3" s="49">
        <v>1.986278</v>
      </c>
      <c r="X3" s="49">
        <v>0.003436426116838488</v>
      </c>
      <c r="Y3" s="48">
        <v>460</v>
      </c>
      <c r="Z3" s="49">
        <v>4.091434670461621</v>
      </c>
      <c r="AA3" s="48">
        <v>370</v>
      </c>
      <c r="AB3" s="49">
        <v>3.290936582762608</v>
      </c>
      <c r="AC3" s="48">
        <v>0</v>
      </c>
      <c r="AD3" s="49">
        <v>0</v>
      </c>
      <c r="AE3" s="48">
        <v>10413</v>
      </c>
      <c r="AF3" s="49">
        <v>92.61762874677576</v>
      </c>
      <c r="AG3" s="48">
        <v>11243</v>
      </c>
      <c r="AH3" s="111" t="s">
        <v>2502</v>
      </c>
      <c r="AI3" s="111" t="s">
        <v>2549</v>
      </c>
    </row>
    <row r="4" spans="1:35" ht="15">
      <c r="A4" s="123" t="s">
        <v>1704</v>
      </c>
      <c r="B4" s="66" t="s">
        <v>1716</v>
      </c>
      <c r="C4" s="66" t="s">
        <v>56</v>
      </c>
      <c r="D4" s="106"/>
      <c r="E4" s="105"/>
      <c r="F4" s="107" t="s">
        <v>3378</v>
      </c>
      <c r="G4" s="108"/>
      <c r="H4" s="108"/>
      <c r="I4" s="109">
        <v>4</v>
      </c>
      <c r="J4" s="110"/>
      <c r="K4" s="48">
        <v>13</v>
      </c>
      <c r="L4" s="48">
        <v>11</v>
      </c>
      <c r="M4" s="48">
        <v>5</v>
      </c>
      <c r="N4" s="48">
        <v>16</v>
      </c>
      <c r="O4" s="48">
        <v>3</v>
      </c>
      <c r="P4" s="49">
        <v>0</v>
      </c>
      <c r="Q4" s="49">
        <v>0</v>
      </c>
      <c r="R4" s="48">
        <v>1</v>
      </c>
      <c r="S4" s="48">
        <v>0</v>
      </c>
      <c r="T4" s="48">
        <v>13</v>
      </c>
      <c r="U4" s="48">
        <v>16</v>
      </c>
      <c r="V4" s="48">
        <v>6</v>
      </c>
      <c r="W4" s="49">
        <v>2.745562</v>
      </c>
      <c r="X4" s="49">
        <v>0.07692307692307693</v>
      </c>
      <c r="Y4" s="48">
        <v>31</v>
      </c>
      <c r="Z4" s="49">
        <v>3.369565217391304</v>
      </c>
      <c r="AA4" s="48">
        <v>23</v>
      </c>
      <c r="AB4" s="49">
        <v>2.5</v>
      </c>
      <c r="AC4" s="48">
        <v>0</v>
      </c>
      <c r="AD4" s="49">
        <v>0</v>
      </c>
      <c r="AE4" s="48">
        <v>866</v>
      </c>
      <c r="AF4" s="49">
        <v>94.1304347826087</v>
      </c>
      <c r="AG4" s="48">
        <v>920</v>
      </c>
      <c r="AH4" s="111" t="s">
        <v>2503</v>
      </c>
      <c r="AI4" s="111" t="s">
        <v>2550</v>
      </c>
    </row>
    <row r="5" spans="1:35" ht="15">
      <c r="A5" s="123" t="s">
        <v>1705</v>
      </c>
      <c r="B5" s="66" t="s">
        <v>1717</v>
      </c>
      <c r="C5" s="66" t="s">
        <v>56</v>
      </c>
      <c r="D5" s="106"/>
      <c r="E5" s="105"/>
      <c r="F5" s="107" t="s">
        <v>3379</v>
      </c>
      <c r="G5" s="108"/>
      <c r="H5" s="108"/>
      <c r="I5" s="109">
        <v>5</v>
      </c>
      <c r="J5" s="110"/>
      <c r="K5" s="48">
        <v>5</v>
      </c>
      <c r="L5" s="48">
        <v>4</v>
      </c>
      <c r="M5" s="48">
        <v>0</v>
      </c>
      <c r="N5" s="48">
        <v>4</v>
      </c>
      <c r="O5" s="48">
        <v>0</v>
      </c>
      <c r="P5" s="49">
        <v>0</v>
      </c>
      <c r="Q5" s="49">
        <v>0</v>
      </c>
      <c r="R5" s="48">
        <v>1</v>
      </c>
      <c r="S5" s="48">
        <v>0</v>
      </c>
      <c r="T5" s="48">
        <v>5</v>
      </c>
      <c r="U5" s="48">
        <v>4</v>
      </c>
      <c r="V5" s="48">
        <v>2</v>
      </c>
      <c r="W5" s="49">
        <v>1.28</v>
      </c>
      <c r="X5" s="49">
        <v>0.2</v>
      </c>
      <c r="Y5" s="48">
        <v>16</v>
      </c>
      <c r="Z5" s="49">
        <v>25.806451612903224</v>
      </c>
      <c r="AA5" s="48">
        <v>1</v>
      </c>
      <c r="AB5" s="49">
        <v>1.6129032258064515</v>
      </c>
      <c r="AC5" s="48">
        <v>0</v>
      </c>
      <c r="AD5" s="49">
        <v>0</v>
      </c>
      <c r="AE5" s="48">
        <v>45</v>
      </c>
      <c r="AF5" s="49">
        <v>72.58064516129032</v>
      </c>
      <c r="AG5" s="48">
        <v>62</v>
      </c>
      <c r="AH5" s="111" t="s">
        <v>2504</v>
      </c>
      <c r="AI5" s="111" t="s">
        <v>2551</v>
      </c>
    </row>
    <row r="6" spans="1:35" ht="15">
      <c r="A6" s="123" t="s">
        <v>1706</v>
      </c>
      <c r="B6" s="66" t="s">
        <v>1718</v>
      </c>
      <c r="C6" s="66" t="s">
        <v>56</v>
      </c>
      <c r="D6" s="106"/>
      <c r="E6" s="105"/>
      <c r="F6" s="107" t="s">
        <v>3380</v>
      </c>
      <c r="G6" s="108"/>
      <c r="H6" s="108"/>
      <c r="I6" s="109">
        <v>6</v>
      </c>
      <c r="J6" s="110"/>
      <c r="K6" s="48">
        <v>4</v>
      </c>
      <c r="L6" s="48">
        <v>3</v>
      </c>
      <c r="M6" s="48">
        <v>0</v>
      </c>
      <c r="N6" s="48">
        <v>3</v>
      </c>
      <c r="O6" s="48">
        <v>0</v>
      </c>
      <c r="P6" s="49">
        <v>0</v>
      </c>
      <c r="Q6" s="49">
        <v>0</v>
      </c>
      <c r="R6" s="48">
        <v>1</v>
      </c>
      <c r="S6" s="48">
        <v>0</v>
      </c>
      <c r="T6" s="48">
        <v>4</v>
      </c>
      <c r="U6" s="48">
        <v>3</v>
      </c>
      <c r="V6" s="48">
        <v>2</v>
      </c>
      <c r="W6" s="49">
        <v>1.125</v>
      </c>
      <c r="X6" s="49">
        <v>0.25</v>
      </c>
      <c r="Y6" s="48">
        <v>13</v>
      </c>
      <c r="Z6" s="49">
        <v>5.485232067510548</v>
      </c>
      <c r="AA6" s="48">
        <v>7</v>
      </c>
      <c r="AB6" s="49">
        <v>2.9535864978902953</v>
      </c>
      <c r="AC6" s="48">
        <v>0</v>
      </c>
      <c r="AD6" s="49">
        <v>0</v>
      </c>
      <c r="AE6" s="48">
        <v>217</v>
      </c>
      <c r="AF6" s="49">
        <v>91.56118143459915</v>
      </c>
      <c r="AG6" s="48">
        <v>237</v>
      </c>
      <c r="AH6" s="111" t="s">
        <v>2505</v>
      </c>
      <c r="AI6" s="111" t="s">
        <v>2552</v>
      </c>
    </row>
    <row r="7" spans="1:35" ht="15">
      <c r="A7" s="123" t="s">
        <v>1707</v>
      </c>
      <c r="B7" s="66" t="s">
        <v>1719</v>
      </c>
      <c r="C7" s="66" t="s">
        <v>56</v>
      </c>
      <c r="D7" s="106"/>
      <c r="E7" s="105"/>
      <c r="F7" s="107" t="s">
        <v>3381</v>
      </c>
      <c r="G7" s="108"/>
      <c r="H7" s="108"/>
      <c r="I7" s="109">
        <v>7</v>
      </c>
      <c r="J7" s="110"/>
      <c r="K7" s="48">
        <v>4</v>
      </c>
      <c r="L7" s="48">
        <v>2</v>
      </c>
      <c r="M7" s="48">
        <v>2</v>
      </c>
      <c r="N7" s="48">
        <v>4</v>
      </c>
      <c r="O7" s="48">
        <v>0</v>
      </c>
      <c r="P7" s="49">
        <v>0</v>
      </c>
      <c r="Q7" s="49">
        <v>0</v>
      </c>
      <c r="R7" s="48">
        <v>1</v>
      </c>
      <c r="S7" s="48">
        <v>0</v>
      </c>
      <c r="T7" s="48">
        <v>4</v>
      </c>
      <c r="U7" s="48">
        <v>4</v>
      </c>
      <c r="V7" s="48">
        <v>2</v>
      </c>
      <c r="W7" s="49">
        <v>1.125</v>
      </c>
      <c r="X7" s="49">
        <v>0.25</v>
      </c>
      <c r="Y7" s="48">
        <v>1</v>
      </c>
      <c r="Z7" s="49">
        <v>0.5882352941176471</v>
      </c>
      <c r="AA7" s="48">
        <v>8</v>
      </c>
      <c r="AB7" s="49">
        <v>4.705882352941177</v>
      </c>
      <c r="AC7" s="48">
        <v>0</v>
      </c>
      <c r="AD7" s="49">
        <v>0</v>
      </c>
      <c r="AE7" s="48">
        <v>161</v>
      </c>
      <c r="AF7" s="49">
        <v>94.70588235294117</v>
      </c>
      <c r="AG7" s="48">
        <v>170</v>
      </c>
      <c r="AH7" s="111" t="s">
        <v>2506</v>
      </c>
      <c r="AI7" s="111" t="s">
        <v>2539</v>
      </c>
    </row>
    <row r="8" spans="1:35" ht="15">
      <c r="A8" s="123" t="s">
        <v>1708</v>
      </c>
      <c r="B8" s="66" t="s">
        <v>1720</v>
      </c>
      <c r="C8" s="66" t="s">
        <v>56</v>
      </c>
      <c r="D8" s="106"/>
      <c r="E8" s="105"/>
      <c r="F8" s="107" t="s">
        <v>3382</v>
      </c>
      <c r="G8" s="108"/>
      <c r="H8" s="108"/>
      <c r="I8" s="109">
        <v>8</v>
      </c>
      <c r="J8" s="110"/>
      <c r="K8" s="48">
        <v>3</v>
      </c>
      <c r="L8" s="48">
        <v>2</v>
      </c>
      <c r="M8" s="48">
        <v>2</v>
      </c>
      <c r="N8" s="48">
        <v>4</v>
      </c>
      <c r="O8" s="48">
        <v>1</v>
      </c>
      <c r="P8" s="49">
        <v>0</v>
      </c>
      <c r="Q8" s="49">
        <v>0</v>
      </c>
      <c r="R8" s="48">
        <v>1</v>
      </c>
      <c r="S8" s="48">
        <v>0</v>
      </c>
      <c r="T8" s="48">
        <v>3</v>
      </c>
      <c r="U8" s="48">
        <v>4</v>
      </c>
      <c r="V8" s="48">
        <v>2</v>
      </c>
      <c r="W8" s="49">
        <v>0.888889</v>
      </c>
      <c r="X8" s="49">
        <v>0.3333333333333333</v>
      </c>
      <c r="Y8" s="48">
        <v>14</v>
      </c>
      <c r="Z8" s="49">
        <v>10.144927536231885</v>
      </c>
      <c r="AA8" s="48">
        <v>3</v>
      </c>
      <c r="AB8" s="49">
        <v>2.1739130434782608</v>
      </c>
      <c r="AC8" s="48">
        <v>0</v>
      </c>
      <c r="AD8" s="49">
        <v>0</v>
      </c>
      <c r="AE8" s="48">
        <v>121</v>
      </c>
      <c r="AF8" s="49">
        <v>87.68115942028986</v>
      </c>
      <c r="AG8" s="48">
        <v>138</v>
      </c>
      <c r="AH8" s="111" t="s">
        <v>2507</v>
      </c>
      <c r="AI8" s="111" t="s">
        <v>2551</v>
      </c>
    </row>
    <row r="9" spans="1:35" ht="15">
      <c r="A9" s="123" t="s">
        <v>1709</v>
      </c>
      <c r="B9" s="66" t="s">
        <v>1721</v>
      </c>
      <c r="C9" s="66" t="s">
        <v>56</v>
      </c>
      <c r="D9" s="106"/>
      <c r="E9" s="105"/>
      <c r="F9" s="107" t="s">
        <v>3383</v>
      </c>
      <c r="G9" s="108"/>
      <c r="H9" s="108"/>
      <c r="I9" s="109">
        <v>9</v>
      </c>
      <c r="J9" s="110"/>
      <c r="K9" s="48">
        <v>3</v>
      </c>
      <c r="L9" s="48">
        <v>2</v>
      </c>
      <c r="M9" s="48">
        <v>0</v>
      </c>
      <c r="N9" s="48">
        <v>2</v>
      </c>
      <c r="O9" s="48">
        <v>0</v>
      </c>
      <c r="P9" s="49">
        <v>0</v>
      </c>
      <c r="Q9" s="49">
        <v>0</v>
      </c>
      <c r="R9" s="48">
        <v>1</v>
      </c>
      <c r="S9" s="48">
        <v>0</v>
      </c>
      <c r="T9" s="48">
        <v>3</v>
      </c>
      <c r="U9" s="48">
        <v>2</v>
      </c>
      <c r="V9" s="48">
        <v>2</v>
      </c>
      <c r="W9" s="49">
        <v>0.888889</v>
      </c>
      <c r="X9" s="49">
        <v>0.3333333333333333</v>
      </c>
      <c r="Y9" s="48">
        <v>1</v>
      </c>
      <c r="Z9" s="49">
        <v>2.4390243902439024</v>
      </c>
      <c r="AA9" s="48">
        <v>2</v>
      </c>
      <c r="AB9" s="49">
        <v>4.878048780487805</v>
      </c>
      <c r="AC9" s="48">
        <v>0</v>
      </c>
      <c r="AD9" s="49">
        <v>0</v>
      </c>
      <c r="AE9" s="48">
        <v>38</v>
      </c>
      <c r="AF9" s="49">
        <v>92.6829268292683</v>
      </c>
      <c r="AG9" s="48">
        <v>41</v>
      </c>
      <c r="AH9" s="111" t="s">
        <v>1791</v>
      </c>
      <c r="AI9" s="111" t="s">
        <v>2551</v>
      </c>
    </row>
    <row r="10" spans="1:35" ht="14.25" customHeight="1">
      <c r="A10" s="123" t="s">
        <v>1710</v>
      </c>
      <c r="B10" s="66" t="s">
        <v>1722</v>
      </c>
      <c r="C10" s="66" t="s">
        <v>56</v>
      </c>
      <c r="D10" s="106"/>
      <c r="E10" s="105"/>
      <c r="F10" s="107" t="s">
        <v>3384</v>
      </c>
      <c r="G10" s="108"/>
      <c r="H10" s="108"/>
      <c r="I10" s="109">
        <v>10</v>
      </c>
      <c r="J10" s="110"/>
      <c r="K10" s="48">
        <v>3</v>
      </c>
      <c r="L10" s="48">
        <v>2</v>
      </c>
      <c r="M10" s="48">
        <v>2</v>
      </c>
      <c r="N10" s="48">
        <v>4</v>
      </c>
      <c r="O10" s="48">
        <v>1</v>
      </c>
      <c r="P10" s="49">
        <v>0</v>
      </c>
      <c r="Q10" s="49">
        <v>0</v>
      </c>
      <c r="R10" s="48">
        <v>1</v>
      </c>
      <c r="S10" s="48">
        <v>0</v>
      </c>
      <c r="T10" s="48">
        <v>3</v>
      </c>
      <c r="U10" s="48">
        <v>4</v>
      </c>
      <c r="V10" s="48">
        <v>2</v>
      </c>
      <c r="W10" s="49">
        <v>0.888889</v>
      </c>
      <c r="X10" s="49">
        <v>0.3333333333333333</v>
      </c>
      <c r="Y10" s="48">
        <v>0</v>
      </c>
      <c r="Z10" s="49">
        <v>0</v>
      </c>
      <c r="AA10" s="48">
        <v>1</v>
      </c>
      <c r="AB10" s="49">
        <v>1.694915254237288</v>
      </c>
      <c r="AC10" s="48">
        <v>0</v>
      </c>
      <c r="AD10" s="49">
        <v>0</v>
      </c>
      <c r="AE10" s="48">
        <v>58</v>
      </c>
      <c r="AF10" s="49">
        <v>98.30508474576271</v>
      </c>
      <c r="AG10" s="48">
        <v>59</v>
      </c>
      <c r="AH10" s="111" t="s">
        <v>1738</v>
      </c>
      <c r="AI10" s="111" t="s">
        <v>2551</v>
      </c>
    </row>
    <row r="11" spans="1:35" ht="15">
      <c r="A11" s="123" t="s">
        <v>1711</v>
      </c>
      <c r="B11" s="66" t="s">
        <v>1723</v>
      </c>
      <c r="C11" s="66" t="s">
        <v>56</v>
      </c>
      <c r="D11" s="106"/>
      <c r="E11" s="105"/>
      <c r="F11" s="107" t="s">
        <v>3385</v>
      </c>
      <c r="G11" s="108"/>
      <c r="H11" s="108"/>
      <c r="I11" s="109">
        <v>11</v>
      </c>
      <c r="J11" s="110"/>
      <c r="K11" s="48">
        <v>3</v>
      </c>
      <c r="L11" s="48">
        <v>2</v>
      </c>
      <c r="M11" s="48">
        <v>0</v>
      </c>
      <c r="N11" s="48">
        <v>2</v>
      </c>
      <c r="O11" s="48">
        <v>0</v>
      </c>
      <c r="P11" s="49">
        <v>0</v>
      </c>
      <c r="Q11" s="49">
        <v>0</v>
      </c>
      <c r="R11" s="48">
        <v>1</v>
      </c>
      <c r="S11" s="48">
        <v>0</v>
      </c>
      <c r="T11" s="48">
        <v>3</v>
      </c>
      <c r="U11" s="48">
        <v>2</v>
      </c>
      <c r="V11" s="48">
        <v>2</v>
      </c>
      <c r="W11" s="49">
        <v>0.888889</v>
      </c>
      <c r="X11" s="49">
        <v>0.3333333333333333</v>
      </c>
      <c r="Y11" s="48">
        <v>7</v>
      </c>
      <c r="Z11" s="49">
        <v>3.111111111111111</v>
      </c>
      <c r="AA11" s="48">
        <v>12</v>
      </c>
      <c r="AB11" s="49">
        <v>5.333333333333333</v>
      </c>
      <c r="AC11" s="48">
        <v>0</v>
      </c>
      <c r="AD11" s="49">
        <v>0</v>
      </c>
      <c r="AE11" s="48">
        <v>206</v>
      </c>
      <c r="AF11" s="49">
        <v>91.55555555555556</v>
      </c>
      <c r="AG11" s="48">
        <v>225</v>
      </c>
      <c r="AH11" s="111" t="s">
        <v>2508</v>
      </c>
      <c r="AI11" s="111" t="s">
        <v>2553</v>
      </c>
    </row>
    <row r="12" spans="1:35" ht="15">
      <c r="A12" s="123" t="s">
        <v>1712</v>
      </c>
      <c r="B12" s="66" t="s">
        <v>1724</v>
      </c>
      <c r="C12" s="66" t="s">
        <v>56</v>
      </c>
      <c r="D12" s="106"/>
      <c r="E12" s="105"/>
      <c r="F12" s="107" t="s">
        <v>3386</v>
      </c>
      <c r="G12" s="108"/>
      <c r="H12" s="108"/>
      <c r="I12" s="109">
        <v>12</v>
      </c>
      <c r="J12" s="110"/>
      <c r="K12" s="48">
        <v>3</v>
      </c>
      <c r="L12" s="48">
        <v>2</v>
      </c>
      <c r="M12" s="48">
        <v>2</v>
      </c>
      <c r="N12" s="48">
        <v>4</v>
      </c>
      <c r="O12" s="48">
        <v>1</v>
      </c>
      <c r="P12" s="49">
        <v>0</v>
      </c>
      <c r="Q12" s="49">
        <v>0</v>
      </c>
      <c r="R12" s="48">
        <v>1</v>
      </c>
      <c r="S12" s="48">
        <v>0</v>
      </c>
      <c r="T12" s="48">
        <v>3</v>
      </c>
      <c r="U12" s="48">
        <v>4</v>
      </c>
      <c r="V12" s="48">
        <v>2</v>
      </c>
      <c r="W12" s="49">
        <v>0.888889</v>
      </c>
      <c r="X12" s="49">
        <v>0.3333333333333333</v>
      </c>
      <c r="Y12" s="48">
        <v>0</v>
      </c>
      <c r="Z12" s="49">
        <v>0</v>
      </c>
      <c r="AA12" s="48">
        <v>1</v>
      </c>
      <c r="AB12" s="49">
        <v>2.7777777777777777</v>
      </c>
      <c r="AC12" s="48">
        <v>0</v>
      </c>
      <c r="AD12" s="49">
        <v>0</v>
      </c>
      <c r="AE12" s="48">
        <v>35</v>
      </c>
      <c r="AF12" s="49">
        <v>97.22222222222223</v>
      </c>
      <c r="AG12" s="48">
        <v>36</v>
      </c>
      <c r="AH12" s="111" t="s">
        <v>2509</v>
      </c>
      <c r="AI12" s="111" t="s">
        <v>2554</v>
      </c>
    </row>
    <row r="13" spans="1:35" ht="15">
      <c r="A13" s="123" t="s">
        <v>1713</v>
      </c>
      <c r="B13" s="66" t="s">
        <v>1725</v>
      </c>
      <c r="C13" s="66" t="s">
        <v>56</v>
      </c>
      <c r="D13" s="106"/>
      <c r="E13" s="105"/>
      <c r="F13" s="107" t="s">
        <v>3387</v>
      </c>
      <c r="G13" s="108"/>
      <c r="H13" s="108"/>
      <c r="I13" s="109">
        <v>13</v>
      </c>
      <c r="J13" s="110"/>
      <c r="K13" s="48">
        <v>2</v>
      </c>
      <c r="L13" s="48">
        <v>1</v>
      </c>
      <c r="M13" s="48">
        <v>0</v>
      </c>
      <c r="N13" s="48">
        <v>1</v>
      </c>
      <c r="O13" s="48">
        <v>0</v>
      </c>
      <c r="P13" s="49">
        <v>0</v>
      </c>
      <c r="Q13" s="49">
        <v>0</v>
      </c>
      <c r="R13" s="48">
        <v>1</v>
      </c>
      <c r="S13" s="48">
        <v>0</v>
      </c>
      <c r="T13" s="48">
        <v>2</v>
      </c>
      <c r="U13" s="48">
        <v>1</v>
      </c>
      <c r="V13" s="48">
        <v>1</v>
      </c>
      <c r="W13" s="49">
        <v>0.5</v>
      </c>
      <c r="X13" s="49">
        <v>0.5</v>
      </c>
      <c r="Y13" s="48">
        <v>2</v>
      </c>
      <c r="Z13" s="49">
        <v>3.0303030303030303</v>
      </c>
      <c r="AA13" s="48">
        <v>1</v>
      </c>
      <c r="AB13" s="49">
        <v>1.5151515151515151</v>
      </c>
      <c r="AC13" s="48">
        <v>0</v>
      </c>
      <c r="AD13" s="49">
        <v>0</v>
      </c>
      <c r="AE13" s="48">
        <v>63</v>
      </c>
      <c r="AF13" s="49">
        <v>95.45454545454545</v>
      </c>
      <c r="AG13" s="48">
        <v>66</v>
      </c>
      <c r="AH13" s="111" t="s">
        <v>1738</v>
      </c>
      <c r="AI13" s="111" t="s">
        <v>2551</v>
      </c>
    </row>
    <row r="14" spans="1:35" ht="15">
      <c r="A14" s="123" t="s">
        <v>1714</v>
      </c>
      <c r="B14" s="66" t="s">
        <v>1726</v>
      </c>
      <c r="C14" s="66" t="s">
        <v>56</v>
      </c>
      <c r="D14" s="106"/>
      <c r="E14" s="105"/>
      <c r="F14" s="107" t="s">
        <v>3388</v>
      </c>
      <c r="G14" s="108"/>
      <c r="H14" s="108"/>
      <c r="I14" s="109">
        <v>14</v>
      </c>
      <c r="J14" s="110"/>
      <c r="K14" s="48">
        <v>2</v>
      </c>
      <c r="L14" s="48">
        <v>2</v>
      </c>
      <c r="M14" s="48">
        <v>0</v>
      </c>
      <c r="N14" s="48">
        <v>2</v>
      </c>
      <c r="O14" s="48">
        <v>1</v>
      </c>
      <c r="P14" s="49">
        <v>0</v>
      </c>
      <c r="Q14" s="49">
        <v>0</v>
      </c>
      <c r="R14" s="48">
        <v>1</v>
      </c>
      <c r="S14" s="48">
        <v>0</v>
      </c>
      <c r="T14" s="48">
        <v>2</v>
      </c>
      <c r="U14" s="48">
        <v>2</v>
      </c>
      <c r="V14" s="48">
        <v>1</v>
      </c>
      <c r="W14" s="49">
        <v>0.5</v>
      </c>
      <c r="X14" s="49">
        <v>0.5</v>
      </c>
      <c r="Y14" s="48">
        <v>2</v>
      </c>
      <c r="Z14" s="49">
        <v>7.142857142857143</v>
      </c>
      <c r="AA14" s="48">
        <v>2</v>
      </c>
      <c r="AB14" s="49">
        <v>7.142857142857143</v>
      </c>
      <c r="AC14" s="48">
        <v>0</v>
      </c>
      <c r="AD14" s="49">
        <v>0</v>
      </c>
      <c r="AE14" s="48">
        <v>24</v>
      </c>
      <c r="AF14" s="49">
        <v>85.71428571428571</v>
      </c>
      <c r="AG14" s="48">
        <v>28</v>
      </c>
      <c r="AH14" s="111" t="s">
        <v>2510</v>
      </c>
      <c r="AI14" s="111" t="s">
        <v>2555</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1703</v>
      </c>
      <c r="B2" s="111" t="s">
        <v>492</v>
      </c>
      <c r="C2" s="79">
        <f>VLOOKUP(GroupVertices[[#This Row],[Vertex]],Vertices[],MATCH("ID",Vertices[[#Headers],[Vertex]:[Top Word Pairs in text by Salience]],0),FALSE)</f>
        <v>314</v>
      </c>
    </row>
    <row r="3" spans="1:3" ht="15">
      <c r="A3" s="79" t="s">
        <v>1703</v>
      </c>
      <c r="B3" s="111" t="s">
        <v>517</v>
      </c>
      <c r="C3" s="79">
        <f>VLOOKUP(GroupVertices[[#This Row],[Vertex]],Vertices[],MATCH("ID",Vertices[[#Headers],[Vertex]:[Top Word Pairs in text by Salience]],0),FALSE)</f>
        <v>4</v>
      </c>
    </row>
    <row r="4" spans="1:3" ht="15">
      <c r="A4" s="79" t="s">
        <v>1703</v>
      </c>
      <c r="B4" s="111" t="s">
        <v>470</v>
      </c>
      <c r="C4" s="79">
        <f>VLOOKUP(GroupVertices[[#This Row],[Vertex]],Vertices[],MATCH("ID",Vertices[[#Headers],[Vertex]:[Top Word Pairs in text by Salience]],0),FALSE)</f>
        <v>292</v>
      </c>
    </row>
    <row r="5" spans="1:3" ht="15">
      <c r="A5" s="79" t="s">
        <v>1703</v>
      </c>
      <c r="B5" s="111" t="s">
        <v>469</v>
      </c>
      <c r="C5" s="79">
        <f>VLOOKUP(GroupVertices[[#This Row],[Vertex]],Vertices[],MATCH("ID",Vertices[[#Headers],[Vertex]:[Top Word Pairs in text by Salience]],0),FALSE)</f>
        <v>291</v>
      </c>
    </row>
    <row r="6" spans="1:3" ht="15">
      <c r="A6" s="79" t="s">
        <v>1703</v>
      </c>
      <c r="B6" s="111" t="s">
        <v>468</v>
      </c>
      <c r="C6" s="79">
        <f>VLOOKUP(GroupVertices[[#This Row],[Vertex]],Vertices[],MATCH("ID",Vertices[[#Headers],[Vertex]:[Top Word Pairs in text by Salience]],0),FALSE)</f>
        <v>290</v>
      </c>
    </row>
    <row r="7" spans="1:3" ht="15">
      <c r="A7" s="79" t="s">
        <v>1703</v>
      </c>
      <c r="B7" s="111" t="s">
        <v>467</v>
      </c>
      <c r="C7" s="79">
        <f>VLOOKUP(GroupVertices[[#This Row],[Vertex]],Vertices[],MATCH("ID",Vertices[[#Headers],[Vertex]:[Top Word Pairs in text by Salience]],0),FALSE)</f>
        <v>289</v>
      </c>
    </row>
    <row r="8" spans="1:3" ht="15">
      <c r="A8" s="79" t="s">
        <v>1703</v>
      </c>
      <c r="B8" s="111" t="s">
        <v>466</v>
      </c>
      <c r="C8" s="79">
        <f>VLOOKUP(GroupVertices[[#This Row],[Vertex]],Vertices[],MATCH("ID",Vertices[[#Headers],[Vertex]:[Top Word Pairs in text by Salience]],0),FALSE)</f>
        <v>288</v>
      </c>
    </row>
    <row r="9" spans="1:3" ht="15">
      <c r="A9" s="79" t="s">
        <v>1703</v>
      </c>
      <c r="B9" s="111" t="s">
        <v>465</v>
      </c>
      <c r="C9" s="79">
        <f>VLOOKUP(GroupVertices[[#This Row],[Vertex]],Vertices[],MATCH("ID",Vertices[[#Headers],[Vertex]:[Top Word Pairs in text by Salience]],0),FALSE)</f>
        <v>287</v>
      </c>
    </row>
    <row r="10" spans="1:3" ht="15">
      <c r="A10" s="79" t="s">
        <v>1703</v>
      </c>
      <c r="B10" s="111" t="s">
        <v>464</v>
      </c>
      <c r="C10" s="79">
        <f>VLOOKUP(GroupVertices[[#This Row],[Vertex]],Vertices[],MATCH("ID",Vertices[[#Headers],[Vertex]:[Top Word Pairs in text by Salience]],0),FALSE)</f>
        <v>286</v>
      </c>
    </row>
    <row r="11" spans="1:3" ht="15">
      <c r="A11" s="79" t="s">
        <v>1703</v>
      </c>
      <c r="B11" s="111" t="s">
        <v>463</v>
      </c>
      <c r="C11" s="79">
        <f>VLOOKUP(GroupVertices[[#This Row],[Vertex]],Vertices[],MATCH("ID",Vertices[[#Headers],[Vertex]:[Top Word Pairs in text by Salience]],0),FALSE)</f>
        <v>285</v>
      </c>
    </row>
    <row r="12" spans="1:3" ht="15">
      <c r="A12" s="79" t="s">
        <v>1703</v>
      </c>
      <c r="B12" s="111" t="s">
        <v>462</v>
      </c>
      <c r="C12" s="79">
        <f>VLOOKUP(GroupVertices[[#This Row],[Vertex]],Vertices[],MATCH("ID",Vertices[[#Headers],[Vertex]:[Top Word Pairs in text by Salience]],0),FALSE)</f>
        <v>284</v>
      </c>
    </row>
    <row r="13" spans="1:3" ht="15">
      <c r="A13" s="79" t="s">
        <v>1703</v>
      </c>
      <c r="B13" s="111" t="s">
        <v>461</v>
      </c>
      <c r="C13" s="79">
        <f>VLOOKUP(GroupVertices[[#This Row],[Vertex]],Vertices[],MATCH("ID",Vertices[[#Headers],[Vertex]:[Top Word Pairs in text by Salience]],0),FALSE)</f>
        <v>283</v>
      </c>
    </row>
    <row r="14" spans="1:3" ht="15">
      <c r="A14" s="79" t="s">
        <v>1703</v>
      </c>
      <c r="B14" s="111" t="s">
        <v>460</v>
      </c>
      <c r="C14" s="79">
        <f>VLOOKUP(GroupVertices[[#This Row],[Vertex]],Vertices[],MATCH("ID",Vertices[[#Headers],[Vertex]:[Top Word Pairs in text by Salience]],0),FALSE)</f>
        <v>282</v>
      </c>
    </row>
    <row r="15" spans="1:3" ht="15">
      <c r="A15" s="79" t="s">
        <v>1703</v>
      </c>
      <c r="B15" s="111" t="s">
        <v>459</v>
      </c>
      <c r="C15" s="79">
        <f>VLOOKUP(GroupVertices[[#This Row],[Vertex]],Vertices[],MATCH("ID",Vertices[[#Headers],[Vertex]:[Top Word Pairs in text by Salience]],0),FALSE)</f>
        <v>281</v>
      </c>
    </row>
    <row r="16" spans="1:3" ht="15">
      <c r="A16" s="79" t="s">
        <v>1703</v>
      </c>
      <c r="B16" s="111" t="s">
        <v>458</v>
      </c>
      <c r="C16" s="79">
        <f>VLOOKUP(GroupVertices[[#This Row],[Vertex]],Vertices[],MATCH("ID",Vertices[[#Headers],[Vertex]:[Top Word Pairs in text by Salience]],0),FALSE)</f>
        <v>280</v>
      </c>
    </row>
    <row r="17" spans="1:3" ht="15">
      <c r="A17" s="79" t="s">
        <v>1703</v>
      </c>
      <c r="B17" s="111" t="s">
        <v>457</v>
      </c>
      <c r="C17" s="79">
        <f>VLOOKUP(GroupVertices[[#This Row],[Vertex]],Vertices[],MATCH("ID",Vertices[[#Headers],[Vertex]:[Top Word Pairs in text by Salience]],0),FALSE)</f>
        <v>279</v>
      </c>
    </row>
    <row r="18" spans="1:3" ht="15">
      <c r="A18" s="79" t="s">
        <v>1703</v>
      </c>
      <c r="B18" s="111" t="s">
        <v>456</v>
      </c>
      <c r="C18" s="79">
        <f>VLOOKUP(GroupVertices[[#This Row],[Vertex]],Vertices[],MATCH("ID",Vertices[[#Headers],[Vertex]:[Top Word Pairs in text by Salience]],0),FALSE)</f>
        <v>278</v>
      </c>
    </row>
    <row r="19" spans="1:3" ht="15">
      <c r="A19" s="79" t="s">
        <v>1703</v>
      </c>
      <c r="B19" s="111" t="s">
        <v>455</v>
      </c>
      <c r="C19" s="79">
        <f>VLOOKUP(GroupVertices[[#This Row],[Vertex]],Vertices[],MATCH("ID",Vertices[[#Headers],[Vertex]:[Top Word Pairs in text by Salience]],0),FALSE)</f>
        <v>277</v>
      </c>
    </row>
    <row r="20" spans="1:3" ht="15">
      <c r="A20" s="79" t="s">
        <v>1703</v>
      </c>
      <c r="B20" s="111" t="s">
        <v>454</v>
      </c>
      <c r="C20" s="79">
        <f>VLOOKUP(GroupVertices[[#This Row],[Vertex]],Vertices[],MATCH("ID",Vertices[[#Headers],[Vertex]:[Top Word Pairs in text by Salience]],0),FALSE)</f>
        <v>276</v>
      </c>
    </row>
    <row r="21" spans="1:3" ht="15">
      <c r="A21" s="79" t="s">
        <v>1703</v>
      </c>
      <c r="B21" s="111" t="s">
        <v>453</v>
      </c>
      <c r="C21" s="79">
        <f>VLOOKUP(GroupVertices[[#This Row],[Vertex]],Vertices[],MATCH("ID",Vertices[[#Headers],[Vertex]:[Top Word Pairs in text by Salience]],0),FALSE)</f>
        <v>275</v>
      </c>
    </row>
    <row r="22" spans="1:3" ht="15">
      <c r="A22" s="79" t="s">
        <v>1703</v>
      </c>
      <c r="B22" s="111" t="s">
        <v>452</v>
      </c>
      <c r="C22" s="79">
        <f>VLOOKUP(GroupVertices[[#This Row],[Vertex]],Vertices[],MATCH("ID",Vertices[[#Headers],[Vertex]:[Top Word Pairs in text by Salience]],0),FALSE)</f>
        <v>274</v>
      </c>
    </row>
    <row r="23" spans="1:3" ht="15">
      <c r="A23" s="79" t="s">
        <v>1703</v>
      </c>
      <c r="B23" s="111" t="s">
        <v>451</v>
      </c>
      <c r="C23" s="79">
        <f>VLOOKUP(GroupVertices[[#This Row],[Vertex]],Vertices[],MATCH("ID",Vertices[[#Headers],[Vertex]:[Top Word Pairs in text by Salience]],0),FALSE)</f>
        <v>273</v>
      </c>
    </row>
    <row r="24" spans="1:3" ht="15">
      <c r="A24" s="79" t="s">
        <v>1703</v>
      </c>
      <c r="B24" s="111" t="s">
        <v>450</v>
      </c>
      <c r="C24" s="79">
        <f>VLOOKUP(GroupVertices[[#This Row],[Vertex]],Vertices[],MATCH("ID",Vertices[[#Headers],[Vertex]:[Top Word Pairs in text by Salience]],0),FALSE)</f>
        <v>272</v>
      </c>
    </row>
    <row r="25" spans="1:3" ht="15">
      <c r="A25" s="79" t="s">
        <v>1703</v>
      </c>
      <c r="B25" s="111" t="s">
        <v>449</v>
      </c>
      <c r="C25" s="79">
        <f>VLOOKUP(GroupVertices[[#This Row],[Vertex]],Vertices[],MATCH("ID",Vertices[[#Headers],[Vertex]:[Top Word Pairs in text by Salience]],0),FALSE)</f>
        <v>271</v>
      </c>
    </row>
    <row r="26" spans="1:3" ht="15">
      <c r="A26" s="79" t="s">
        <v>1703</v>
      </c>
      <c r="B26" s="111" t="s">
        <v>448</v>
      </c>
      <c r="C26" s="79">
        <f>VLOOKUP(GroupVertices[[#This Row],[Vertex]],Vertices[],MATCH("ID",Vertices[[#Headers],[Vertex]:[Top Word Pairs in text by Salience]],0),FALSE)</f>
        <v>270</v>
      </c>
    </row>
    <row r="27" spans="1:3" ht="15">
      <c r="A27" s="79" t="s">
        <v>1703</v>
      </c>
      <c r="B27" s="111" t="s">
        <v>447</v>
      </c>
      <c r="C27" s="79">
        <f>VLOOKUP(GroupVertices[[#This Row],[Vertex]],Vertices[],MATCH("ID",Vertices[[#Headers],[Vertex]:[Top Word Pairs in text by Salience]],0),FALSE)</f>
        <v>269</v>
      </c>
    </row>
    <row r="28" spans="1:3" ht="15">
      <c r="A28" s="79" t="s">
        <v>1703</v>
      </c>
      <c r="B28" s="111" t="s">
        <v>446</v>
      </c>
      <c r="C28" s="79">
        <f>VLOOKUP(GroupVertices[[#This Row],[Vertex]],Vertices[],MATCH("ID",Vertices[[#Headers],[Vertex]:[Top Word Pairs in text by Salience]],0),FALSE)</f>
        <v>268</v>
      </c>
    </row>
    <row r="29" spans="1:3" ht="15">
      <c r="A29" s="79" t="s">
        <v>1703</v>
      </c>
      <c r="B29" s="111" t="s">
        <v>445</v>
      </c>
      <c r="C29" s="79">
        <f>VLOOKUP(GroupVertices[[#This Row],[Vertex]],Vertices[],MATCH("ID",Vertices[[#Headers],[Vertex]:[Top Word Pairs in text by Salience]],0),FALSE)</f>
        <v>267</v>
      </c>
    </row>
    <row r="30" spans="1:3" ht="15">
      <c r="A30" s="79" t="s">
        <v>1703</v>
      </c>
      <c r="B30" s="111" t="s">
        <v>444</v>
      </c>
      <c r="C30" s="79">
        <f>VLOOKUP(GroupVertices[[#This Row],[Vertex]],Vertices[],MATCH("ID",Vertices[[#Headers],[Vertex]:[Top Word Pairs in text by Salience]],0),FALSE)</f>
        <v>266</v>
      </c>
    </row>
    <row r="31" spans="1:3" ht="15">
      <c r="A31" s="79" t="s">
        <v>1703</v>
      </c>
      <c r="B31" s="111" t="s">
        <v>443</v>
      </c>
      <c r="C31" s="79">
        <f>VLOOKUP(GroupVertices[[#This Row],[Vertex]],Vertices[],MATCH("ID",Vertices[[#Headers],[Vertex]:[Top Word Pairs in text by Salience]],0),FALSE)</f>
        <v>265</v>
      </c>
    </row>
    <row r="32" spans="1:3" ht="15">
      <c r="A32" s="79" t="s">
        <v>1703</v>
      </c>
      <c r="B32" s="111" t="s">
        <v>442</v>
      </c>
      <c r="C32" s="79">
        <f>VLOOKUP(GroupVertices[[#This Row],[Vertex]],Vertices[],MATCH("ID",Vertices[[#Headers],[Vertex]:[Top Word Pairs in text by Salience]],0),FALSE)</f>
        <v>264</v>
      </c>
    </row>
    <row r="33" spans="1:3" ht="15">
      <c r="A33" s="79" t="s">
        <v>1703</v>
      </c>
      <c r="B33" s="111" t="s">
        <v>441</v>
      </c>
      <c r="C33" s="79">
        <f>VLOOKUP(GroupVertices[[#This Row],[Vertex]],Vertices[],MATCH("ID",Vertices[[#Headers],[Vertex]:[Top Word Pairs in text by Salience]],0),FALSE)</f>
        <v>263</v>
      </c>
    </row>
    <row r="34" spans="1:3" ht="15">
      <c r="A34" s="79" t="s">
        <v>1703</v>
      </c>
      <c r="B34" s="111" t="s">
        <v>440</v>
      </c>
      <c r="C34" s="79">
        <f>VLOOKUP(GroupVertices[[#This Row],[Vertex]],Vertices[],MATCH("ID",Vertices[[#Headers],[Vertex]:[Top Word Pairs in text by Salience]],0),FALSE)</f>
        <v>262</v>
      </c>
    </row>
    <row r="35" spans="1:3" ht="15">
      <c r="A35" s="79" t="s">
        <v>1703</v>
      </c>
      <c r="B35" s="111" t="s">
        <v>439</v>
      </c>
      <c r="C35" s="79">
        <f>VLOOKUP(GroupVertices[[#This Row],[Vertex]],Vertices[],MATCH("ID",Vertices[[#Headers],[Vertex]:[Top Word Pairs in text by Salience]],0),FALSE)</f>
        <v>261</v>
      </c>
    </row>
    <row r="36" spans="1:3" ht="15">
      <c r="A36" s="79" t="s">
        <v>1703</v>
      </c>
      <c r="B36" s="111" t="s">
        <v>438</v>
      </c>
      <c r="C36" s="79">
        <f>VLOOKUP(GroupVertices[[#This Row],[Vertex]],Vertices[],MATCH("ID",Vertices[[#Headers],[Vertex]:[Top Word Pairs in text by Salience]],0),FALSE)</f>
        <v>260</v>
      </c>
    </row>
    <row r="37" spans="1:3" ht="15">
      <c r="A37" s="79" t="s">
        <v>1703</v>
      </c>
      <c r="B37" s="111" t="s">
        <v>437</v>
      </c>
      <c r="C37" s="79">
        <f>VLOOKUP(GroupVertices[[#This Row],[Vertex]],Vertices[],MATCH("ID",Vertices[[#Headers],[Vertex]:[Top Word Pairs in text by Salience]],0),FALSE)</f>
        <v>259</v>
      </c>
    </row>
    <row r="38" spans="1:3" ht="15">
      <c r="A38" s="79" t="s">
        <v>1703</v>
      </c>
      <c r="B38" s="111" t="s">
        <v>436</v>
      </c>
      <c r="C38" s="79">
        <f>VLOOKUP(GroupVertices[[#This Row],[Vertex]],Vertices[],MATCH("ID",Vertices[[#Headers],[Vertex]:[Top Word Pairs in text by Salience]],0),FALSE)</f>
        <v>258</v>
      </c>
    </row>
    <row r="39" spans="1:3" ht="15">
      <c r="A39" s="79" t="s">
        <v>1703</v>
      </c>
      <c r="B39" s="111" t="s">
        <v>435</v>
      </c>
      <c r="C39" s="79">
        <f>VLOOKUP(GroupVertices[[#This Row],[Vertex]],Vertices[],MATCH("ID",Vertices[[#Headers],[Vertex]:[Top Word Pairs in text by Salience]],0),FALSE)</f>
        <v>257</v>
      </c>
    </row>
    <row r="40" spans="1:3" ht="15">
      <c r="A40" s="79" t="s">
        <v>1703</v>
      </c>
      <c r="B40" s="111" t="s">
        <v>434</v>
      </c>
      <c r="C40" s="79">
        <f>VLOOKUP(GroupVertices[[#This Row],[Vertex]],Vertices[],MATCH("ID",Vertices[[#Headers],[Vertex]:[Top Word Pairs in text by Salience]],0),FALSE)</f>
        <v>256</v>
      </c>
    </row>
    <row r="41" spans="1:3" ht="15">
      <c r="A41" s="79" t="s">
        <v>1703</v>
      </c>
      <c r="B41" s="111" t="s">
        <v>433</v>
      </c>
      <c r="C41" s="79">
        <f>VLOOKUP(GroupVertices[[#This Row],[Vertex]],Vertices[],MATCH("ID",Vertices[[#Headers],[Vertex]:[Top Word Pairs in text by Salience]],0),FALSE)</f>
        <v>255</v>
      </c>
    </row>
    <row r="42" spans="1:3" ht="15">
      <c r="A42" s="79" t="s">
        <v>1703</v>
      </c>
      <c r="B42" s="111" t="s">
        <v>432</v>
      </c>
      <c r="C42" s="79">
        <f>VLOOKUP(GroupVertices[[#This Row],[Vertex]],Vertices[],MATCH("ID",Vertices[[#Headers],[Vertex]:[Top Word Pairs in text by Salience]],0),FALSE)</f>
        <v>254</v>
      </c>
    </row>
    <row r="43" spans="1:3" ht="15">
      <c r="A43" s="79" t="s">
        <v>1703</v>
      </c>
      <c r="B43" s="111" t="s">
        <v>431</v>
      </c>
      <c r="C43" s="79">
        <f>VLOOKUP(GroupVertices[[#This Row],[Vertex]],Vertices[],MATCH("ID",Vertices[[#Headers],[Vertex]:[Top Word Pairs in text by Salience]],0),FALSE)</f>
        <v>253</v>
      </c>
    </row>
    <row r="44" spans="1:3" ht="15">
      <c r="A44" s="79" t="s">
        <v>1703</v>
      </c>
      <c r="B44" s="111" t="s">
        <v>430</v>
      </c>
      <c r="C44" s="79">
        <f>VLOOKUP(GroupVertices[[#This Row],[Vertex]],Vertices[],MATCH("ID",Vertices[[#Headers],[Vertex]:[Top Word Pairs in text by Salience]],0),FALSE)</f>
        <v>252</v>
      </c>
    </row>
    <row r="45" spans="1:3" ht="15">
      <c r="A45" s="79" t="s">
        <v>1703</v>
      </c>
      <c r="B45" s="111" t="s">
        <v>429</v>
      </c>
      <c r="C45" s="79">
        <f>VLOOKUP(GroupVertices[[#This Row],[Vertex]],Vertices[],MATCH("ID",Vertices[[#Headers],[Vertex]:[Top Word Pairs in text by Salience]],0),FALSE)</f>
        <v>251</v>
      </c>
    </row>
    <row r="46" spans="1:3" ht="15">
      <c r="A46" s="79" t="s">
        <v>1703</v>
      </c>
      <c r="B46" s="111" t="s">
        <v>428</v>
      </c>
      <c r="C46" s="79">
        <f>VLOOKUP(GroupVertices[[#This Row],[Vertex]],Vertices[],MATCH("ID",Vertices[[#Headers],[Vertex]:[Top Word Pairs in text by Salience]],0),FALSE)</f>
        <v>250</v>
      </c>
    </row>
    <row r="47" spans="1:3" ht="15">
      <c r="A47" s="79" t="s">
        <v>1703</v>
      </c>
      <c r="B47" s="111" t="s">
        <v>427</v>
      </c>
      <c r="C47" s="79">
        <f>VLOOKUP(GroupVertices[[#This Row],[Vertex]],Vertices[],MATCH("ID",Vertices[[#Headers],[Vertex]:[Top Word Pairs in text by Salience]],0),FALSE)</f>
        <v>249</v>
      </c>
    </row>
    <row r="48" spans="1:3" ht="15">
      <c r="A48" s="79" t="s">
        <v>1703</v>
      </c>
      <c r="B48" s="111" t="s">
        <v>426</v>
      </c>
      <c r="C48" s="79">
        <f>VLOOKUP(GroupVertices[[#This Row],[Vertex]],Vertices[],MATCH("ID",Vertices[[#Headers],[Vertex]:[Top Word Pairs in text by Salience]],0),FALSE)</f>
        <v>248</v>
      </c>
    </row>
    <row r="49" spans="1:3" ht="15">
      <c r="A49" s="79" t="s">
        <v>1703</v>
      </c>
      <c r="B49" s="111" t="s">
        <v>425</v>
      </c>
      <c r="C49" s="79">
        <f>VLOOKUP(GroupVertices[[#This Row],[Vertex]],Vertices[],MATCH("ID",Vertices[[#Headers],[Vertex]:[Top Word Pairs in text by Salience]],0),FALSE)</f>
        <v>247</v>
      </c>
    </row>
    <row r="50" spans="1:3" ht="15">
      <c r="A50" s="79" t="s">
        <v>1703</v>
      </c>
      <c r="B50" s="111" t="s">
        <v>424</v>
      </c>
      <c r="C50" s="79">
        <f>VLOOKUP(GroupVertices[[#This Row],[Vertex]],Vertices[],MATCH("ID",Vertices[[#Headers],[Vertex]:[Top Word Pairs in text by Salience]],0),FALSE)</f>
        <v>246</v>
      </c>
    </row>
    <row r="51" spans="1:3" ht="15">
      <c r="A51" s="79" t="s">
        <v>1703</v>
      </c>
      <c r="B51" s="111" t="s">
        <v>423</v>
      </c>
      <c r="C51" s="79">
        <f>VLOOKUP(GroupVertices[[#This Row],[Vertex]],Vertices[],MATCH("ID",Vertices[[#Headers],[Vertex]:[Top Word Pairs in text by Salience]],0),FALSE)</f>
        <v>245</v>
      </c>
    </row>
    <row r="52" spans="1:3" ht="15">
      <c r="A52" s="79" t="s">
        <v>1703</v>
      </c>
      <c r="B52" s="111" t="s">
        <v>422</v>
      </c>
      <c r="C52" s="79">
        <f>VLOOKUP(GroupVertices[[#This Row],[Vertex]],Vertices[],MATCH("ID",Vertices[[#Headers],[Vertex]:[Top Word Pairs in text by Salience]],0),FALSE)</f>
        <v>244</v>
      </c>
    </row>
    <row r="53" spans="1:3" ht="15">
      <c r="A53" s="79" t="s">
        <v>1703</v>
      </c>
      <c r="B53" s="111" t="s">
        <v>421</v>
      </c>
      <c r="C53" s="79">
        <f>VLOOKUP(GroupVertices[[#This Row],[Vertex]],Vertices[],MATCH("ID",Vertices[[#Headers],[Vertex]:[Top Word Pairs in text by Salience]],0),FALSE)</f>
        <v>243</v>
      </c>
    </row>
    <row r="54" spans="1:3" ht="15">
      <c r="A54" s="79" t="s">
        <v>1703</v>
      </c>
      <c r="B54" s="111" t="s">
        <v>420</v>
      </c>
      <c r="C54" s="79">
        <f>VLOOKUP(GroupVertices[[#This Row],[Vertex]],Vertices[],MATCH("ID",Vertices[[#Headers],[Vertex]:[Top Word Pairs in text by Salience]],0),FALSE)</f>
        <v>242</v>
      </c>
    </row>
    <row r="55" spans="1:3" ht="15">
      <c r="A55" s="79" t="s">
        <v>1703</v>
      </c>
      <c r="B55" s="111" t="s">
        <v>419</v>
      </c>
      <c r="C55" s="79">
        <f>VLOOKUP(GroupVertices[[#This Row],[Vertex]],Vertices[],MATCH("ID",Vertices[[#Headers],[Vertex]:[Top Word Pairs in text by Salience]],0),FALSE)</f>
        <v>241</v>
      </c>
    </row>
    <row r="56" spans="1:3" ht="15">
      <c r="A56" s="79" t="s">
        <v>1703</v>
      </c>
      <c r="B56" s="111" t="s">
        <v>418</v>
      </c>
      <c r="C56" s="79">
        <f>VLOOKUP(GroupVertices[[#This Row],[Vertex]],Vertices[],MATCH("ID",Vertices[[#Headers],[Vertex]:[Top Word Pairs in text by Salience]],0),FALSE)</f>
        <v>240</v>
      </c>
    </row>
    <row r="57" spans="1:3" ht="15">
      <c r="A57" s="79" t="s">
        <v>1703</v>
      </c>
      <c r="B57" s="111" t="s">
        <v>417</v>
      </c>
      <c r="C57" s="79">
        <f>VLOOKUP(GroupVertices[[#This Row],[Vertex]],Vertices[],MATCH("ID",Vertices[[#Headers],[Vertex]:[Top Word Pairs in text by Salience]],0),FALSE)</f>
        <v>239</v>
      </c>
    </row>
    <row r="58" spans="1:3" ht="15">
      <c r="A58" s="79" t="s">
        <v>1703</v>
      </c>
      <c r="B58" s="111" t="s">
        <v>416</v>
      </c>
      <c r="C58" s="79">
        <f>VLOOKUP(GroupVertices[[#This Row],[Vertex]],Vertices[],MATCH("ID",Vertices[[#Headers],[Vertex]:[Top Word Pairs in text by Salience]],0),FALSE)</f>
        <v>238</v>
      </c>
    </row>
    <row r="59" spans="1:3" ht="15">
      <c r="A59" s="79" t="s">
        <v>1703</v>
      </c>
      <c r="B59" s="111" t="s">
        <v>415</v>
      </c>
      <c r="C59" s="79">
        <f>VLOOKUP(GroupVertices[[#This Row],[Vertex]],Vertices[],MATCH("ID",Vertices[[#Headers],[Vertex]:[Top Word Pairs in text by Salience]],0),FALSE)</f>
        <v>237</v>
      </c>
    </row>
    <row r="60" spans="1:3" ht="15">
      <c r="A60" s="79" t="s">
        <v>1703</v>
      </c>
      <c r="B60" s="111" t="s">
        <v>414</v>
      </c>
      <c r="C60" s="79">
        <f>VLOOKUP(GroupVertices[[#This Row],[Vertex]],Vertices[],MATCH("ID",Vertices[[#Headers],[Vertex]:[Top Word Pairs in text by Salience]],0),FALSE)</f>
        <v>236</v>
      </c>
    </row>
    <row r="61" spans="1:3" ht="15">
      <c r="A61" s="79" t="s">
        <v>1703</v>
      </c>
      <c r="B61" s="111" t="s">
        <v>413</v>
      </c>
      <c r="C61" s="79">
        <f>VLOOKUP(GroupVertices[[#This Row],[Vertex]],Vertices[],MATCH("ID",Vertices[[#Headers],[Vertex]:[Top Word Pairs in text by Salience]],0),FALSE)</f>
        <v>235</v>
      </c>
    </row>
    <row r="62" spans="1:3" ht="15">
      <c r="A62" s="79" t="s">
        <v>1703</v>
      </c>
      <c r="B62" s="111" t="s">
        <v>412</v>
      </c>
      <c r="C62" s="79">
        <f>VLOOKUP(GroupVertices[[#This Row],[Vertex]],Vertices[],MATCH("ID",Vertices[[#Headers],[Vertex]:[Top Word Pairs in text by Salience]],0),FALSE)</f>
        <v>234</v>
      </c>
    </row>
    <row r="63" spans="1:3" ht="15">
      <c r="A63" s="79" t="s">
        <v>1703</v>
      </c>
      <c r="B63" s="111" t="s">
        <v>411</v>
      </c>
      <c r="C63" s="79">
        <f>VLOOKUP(GroupVertices[[#This Row],[Vertex]],Vertices[],MATCH("ID",Vertices[[#Headers],[Vertex]:[Top Word Pairs in text by Salience]],0),FALSE)</f>
        <v>233</v>
      </c>
    </row>
    <row r="64" spans="1:3" ht="15">
      <c r="A64" s="79" t="s">
        <v>1703</v>
      </c>
      <c r="B64" s="111" t="s">
        <v>410</v>
      </c>
      <c r="C64" s="79">
        <f>VLOOKUP(GroupVertices[[#This Row],[Vertex]],Vertices[],MATCH("ID",Vertices[[#Headers],[Vertex]:[Top Word Pairs in text by Salience]],0),FALSE)</f>
        <v>232</v>
      </c>
    </row>
    <row r="65" spans="1:3" ht="15">
      <c r="A65" s="79" t="s">
        <v>1703</v>
      </c>
      <c r="B65" s="111" t="s">
        <v>409</v>
      </c>
      <c r="C65" s="79">
        <f>VLOOKUP(GroupVertices[[#This Row],[Vertex]],Vertices[],MATCH("ID",Vertices[[#Headers],[Vertex]:[Top Word Pairs in text by Salience]],0),FALSE)</f>
        <v>231</v>
      </c>
    </row>
    <row r="66" spans="1:3" ht="15">
      <c r="A66" s="79" t="s">
        <v>1703</v>
      </c>
      <c r="B66" s="111" t="s">
        <v>408</v>
      </c>
      <c r="C66" s="79">
        <f>VLOOKUP(GroupVertices[[#This Row],[Vertex]],Vertices[],MATCH("ID",Vertices[[#Headers],[Vertex]:[Top Word Pairs in text by Salience]],0),FALSE)</f>
        <v>230</v>
      </c>
    </row>
    <row r="67" spans="1:3" ht="15">
      <c r="A67" s="79" t="s">
        <v>1703</v>
      </c>
      <c r="B67" s="111" t="s">
        <v>407</v>
      </c>
      <c r="C67" s="79">
        <f>VLOOKUP(GroupVertices[[#This Row],[Vertex]],Vertices[],MATCH("ID",Vertices[[#Headers],[Vertex]:[Top Word Pairs in text by Salience]],0),FALSE)</f>
        <v>229</v>
      </c>
    </row>
    <row r="68" spans="1:3" ht="15">
      <c r="A68" s="79" t="s">
        <v>1703</v>
      </c>
      <c r="B68" s="111" t="s">
        <v>406</v>
      </c>
      <c r="C68" s="79">
        <f>VLOOKUP(GroupVertices[[#This Row],[Vertex]],Vertices[],MATCH("ID",Vertices[[#Headers],[Vertex]:[Top Word Pairs in text by Salience]],0),FALSE)</f>
        <v>228</v>
      </c>
    </row>
    <row r="69" spans="1:3" ht="15">
      <c r="A69" s="79" t="s">
        <v>1703</v>
      </c>
      <c r="B69" s="111" t="s">
        <v>405</v>
      </c>
      <c r="C69" s="79">
        <f>VLOOKUP(GroupVertices[[#This Row],[Vertex]],Vertices[],MATCH("ID",Vertices[[#Headers],[Vertex]:[Top Word Pairs in text by Salience]],0),FALSE)</f>
        <v>227</v>
      </c>
    </row>
    <row r="70" spans="1:3" ht="15">
      <c r="A70" s="79" t="s">
        <v>1703</v>
      </c>
      <c r="B70" s="111" t="s">
        <v>404</v>
      </c>
      <c r="C70" s="79">
        <f>VLOOKUP(GroupVertices[[#This Row],[Vertex]],Vertices[],MATCH("ID",Vertices[[#Headers],[Vertex]:[Top Word Pairs in text by Salience]],0),FALSE)</f>
        <v>226</v>
      </c>
    </row>
    <row r="71" spans="1:3" ht="15">
      <c r="A71" s="79" t="s">
        <v>1703</v>
      </c>
      <c r="B71" s="111" t="s">
        <v>403</v>
      </c>
      <c r="C71" s="79">
        <f>VLOOKUP(GroupVertices[[#This Row],[Vertex]],Vertices[],MATCH("ID",Vertices[[#Headers],[Vertex]:[Top Word Pairs in text by Salience]],0),FALSE)</f>
        <v>225</v>
      </c>
    </row>
    <row r="72" spans="1:3" ht="15">
      <c r="A72" s="79" t="s">
        <v>1703</v>
      </c>
      <c r="B72" s="111" t="s">
        <v>402</v>
      </c>
      <c r="C72" s="79">
        <f>VLOOKUP(GroupVertices[[#This Row],[Vertex]],Vertices[],MATCH("ID",Vertices[[#Headers],[Vertex]:[Top Word Pairs in text by Salience]],0),FALSE)</f>
        <v>224</v>
      </c>
    </row>
    <row r="73" spans="1:3" ht="15">
      <c r="A73" s="79" t="s">
        <v>1703</v>
      </c>
      <c r="B73" s="111" t="s">
        <v>401</v>
      </c>
      <c r="C73" s="79">
        <f>VLOOKUP(GroupVertices[[#This Row],[Vertex]],Vertices[],MATCH("ID",Vertices[[#Headers],[Vertex]:[Top Word Pairs in text by Salience]],0),FALSE)</f>
        <v>223</v>
      </c>
    </row>
    <row r="74" spans="1:3" ht="15">
      <c r="A74" s="79" t="s">
        <v>1703</v>
      </c>
      <c r="B74" s="111" t="s">
        <v>400</v>
      </c>
      <c r="C74" s="79">
        <f>VLOOKUP(GroupVertices[[#This Row],[Vertex]],Vertices[],MATCH("ID",Vertices[[#Headers],[Vertex]:[Top Word Pairs in text by Salience]],0),FALSE)</f>
        <v>222</v>
      </c>
    </row>
    <row r="75" spans="1:3" ht="15">
      <c r="A75" s="79" t="s">
        <v>1703</v>
      </c>
      <c r="B75" s="111" t="s">
        <v>399</v>
      </c>
      <c r="C75" s="79">
        <f>VLOOKUP(GroupVertices[[#This Row],[Vertex]],Vertices[],MATCH("ID",Vertices[[#Headers],[Vertex]:[Top Word Pairs in text by Salience]],0),FALSE)</f>
        <v>221</v>
      </c>
    </row>
    <row r="76" spans="1:3" ht="15">
      <c r="A76" s="79" t="s">
        <v>1703</v>
      </c>
      <c r="B76" s="111" t="s">
        <v>398</v>
      </c>
      <c r="C76" s="79">
        <f>VLOOKUP(GroupVertices[[#This Row],[Vertex]],Vertices[],MATCH("ID",Vertices[[#Headers],[Vertex]:[Top Word Pairs in text by Salience]],0),FALSE)</f>
        <v>220</v>
      </c>
    </row>
    <row r="77" spans="1:3" ht="15">
      <c r="A77" s="79" t="s">
        <v>1703</v>
      </c>
      <c r="B77" s="111" t="s">
        <v>397</v>
      </c>
      <c r="C77" s="79">
        <f>VLOOKUP(GroupVertices[[#This Row],[Vertex]],Vertices[],MATCH("ID",Vertices[[#Headers],[Vertex]:[Top Word Pairs in text by Salience]],0),FALSE)</f>
        <v>219</v>
      </c>
    </row>
    <row r="78" spans="1:3" ht="15">
      <c r="A78" s="79" t="s">
        <v>1703</v>
      </c>
      <c r="B78" s="111" t="s">
        <v>396</v>
      </c>
      <c r="C78" s="79">
        <f>VLOOKUP(GroupVertices[[#This Row],[Vertex]],Vertices[],MATCH("ID",Vertices[[#Headers],[Vertex]:[Top Word Pairs in text by Salience]],0),FALSE)</f>
        <v>218</v>
      </c>
    </row>
    <row r="79" spans="1:3" ht="15">
      <c r="A79" s="79" t="s">
        <v>1703</v>
      </c>
      <c r="B79" s="111" t="s">
        <v>395</v>
      </c>
      <c r="C79" s="79">
        <f>VLOOKUP(GroupVertices[[#This Row],[Vertex]],Vertices[],MATCH("ID",Vertices[[#Headers],[Vertex]:[Top Word Pairs in text by Salience]],0),FALSE)</f>
        <v>217</v>
      </c>
    </row>
    <row r="80" spans="1:3" ht="15">
      <c r="A80" s="79" t="s">
        <v>1703</v>
      </c>
      <c r="B80" s="111" t="s">
        <v>394</v>
      </c>
      <c r="C80" s="79">
        <f>VLOOKUP(GroupVertices[[#This Row],[Vertex]],Vertices[],MATCH("ID",Vertices[[#Headers],[Vertex]:[Top Word Pairs in text by Salience]],0),FALSE)</f>
        <v>216</v>
      </c>
    </row>
    <row r="81" spans="1:3" ht="15">
      <c r="A81" s="79" t="s">
        <v>1703</v>
      </c>
      <c r="B81" s="111" t="s">
        <v>393</v>
      </c>
      <c r="C81" s="79">
        <f>VLOOKUP(GroupVertices[[#This Row],[Vertex]],Vertices[],MATCH("ID",Vertices[[#Headers],[Vertex]:[Top Word Pairs in text by Salience]],0),FALSE)</f>
        <v>215</v>
      </c>
    </row>
    <row r="82" spans="1:3" ht="15">
      <c r="A82" s="79" t="s">
        <v>1703</v>
      </c>
      <c r="B82" s="111" t="s">
        <v>392</v>
      </c>
      <c r="C82" s="79">
        <f>VLOOKUP(GroupVertices[[#This Row],[Vertex]],Vertices[],MATCH("ID",Vertices[[#Headers],[Vertex]:[Top Word Pairs in text by Salience]],0),FALSE)</f>
        <v>214</v>
      </c>
    </row>
    <row r="83" spans="1:3" ht="15">
      <c r="A83" s="79" t="s">
        <v>1703</v>
      </c>
      <c r="B83" s="111" t="s">
        <v>391</v>
      </c>
      <c r="C83" s="79">
        <f>VLOOKUP(GroupVertices[[#This Row],[Vertex]],Vertices[],MATCH("ID",Vertices[[#Headers],[Vertex]:[Top Word Pairs in text by Salience]],0),FALSE)</f>
        <v>213</v>
      </c>
    </row>
    <row r="84" spans="1:3" ht="15">
      <c r="A84" s="79" t="s">
        <v>1703</v>
      </c>
      <c r="B84" s="111" t="s">
        <v>390</v>
      </c>
      <c r="C84" s="79">
        <f>VLOOKUP(GroupVertices[[#This Row],[Vertex]],Vertices[],MATCH("ID",Vertices[[#Headers],[Vertex]:[Top Word Pairs in text by Salience]],0),FALSE)</f>
        <v>212</v>
      </c>
    </row>
    <row r="85" spans="1:3" ht="15">
      <c r="A85" s="79" t="s">
        <v>1703</v>
      </c>
      <c r="B85" s="111" t="s">
        <v>389</v>
      </c>
      <c r="C85" s="79">
        <f>VLOOKUP(GroupVertices[[#This Row],[Vertex]],Vertices[],MATCH("ID",Vertices[[#Headers],[Vertex]:[Top Word Pairs in text by Salience]],0),FALSE)</f>
        <v>211</v>
      </c>
    </row>
    <row r="86" spans="1:3" ht="15">
      <c r="A86" s="79" t="s">
        <v>1703</v>
      </c>
      <c r="B86" s="111" t="s">
        <v>388</v>
      </c>
      <c r="C86" s="79">
        <f>VLOOKUP(GroupVertices[[#This Row],[Vertex]],Vertices[],MATCH("ID",Vertices[[#Headers],[Vertex]:[Top Word Pairs in text by Salience]],0),FALSE)</f>
        <v>210</v>
      </c>
    </row>
    <row r="87" spans="1:3" ht="15">
      <c r="A87" s="79" t="s">
        <v>1703</v>
      </c>
      <c r="B87" s="111" t="s">
        <v>387</v>
      </c>
      <c r="C87" s="79">
        <f>VLOOKUP(GroupVertices[[#This Row],[Vertex]],Vertices[],MATCH("ID",Vertices[[#Headers],[Vertex]:[Top Word Pairs in text by Salience]],0),FALSE)</f>
        <v>209</v>
      </c>
    </row>
    <row r="88" spans="1:3" ht="15">
      <c r="A88" s="79" t="s">
        <v>1703</v>
      </c>
      <c r="B88" s="111" t="s">
        <v>386</v>
      </c>
      <c r="C88" s="79">
        <f>VLOOKUP(GroupVertices[[#This Row],[Vertex]],Vertices[],MATCH("ID",Vertices[[#Headers],[Vertex]:[Top Word Pairs in text by Salience]],0),FALSE)</f>
        <v>208</v>
      </c>
    </row>
    <row r="89" spans="1:3" ht="15">
      <c r="A89" s="79" t="s">
        <v>1703</v>
      </c>
      <c r="B89" s="111" t="s">
        <v>385</v>
      </c>
      <c r="C89" s="79">
        <f>VLOOKUP(GroupVertices[[#This Row],[Vertex]],Vertices[],MATCH("ID",Vertices[[#Headers],[Vertex]:[Top Word Pairs in text by Salience]],0),FALSE)</f>
        <v>207</v>
      </c>
    </row>
    <row r="90" spans="1:3" ht="15">
      <c r="A90" s="79" t="s">
        <v>1703</v>
      </c>
      <c r="B90" s="111" t="s">
        <v>384</v>
      </c>
      <c r="C90" s="79">
        <f>VLOOKUP(GroupVertices[[#This Row],[Vertex]],Vertices[],MATCH("ID",Vertices[[#Headers],[Vertex]:[Top Word Pairs in text by Salience]],0),FALSE)</f>
        <v>206</v>
      </c>
    </row>
    <row r="91" spans="1:3" ht="15">
      <c r="A91" s="79" t="s">
        <v>1703</v>
      </c>
      <c r="B91" s="111" t="s">
        <v>383</v>
      </c>
      <c r="C91" s="79">
        <f>VLOOKUP(GroupVertices[[#This Row],[Vertex]],Vertices[],MATCH("ID",Vertices[[#Headers],[Vertex]:[Top Word Pairs in text by Salience]],0),FALSE)</f>
        <v>205</v>
      </c>
    </row>
    <row r="92" spans="1:3" ht="15">
      <c r="A92" s="79" t="s">
        <v>1703</v>
      </c>
      <c r="B92" s="111" t="s">
        <v>382</v>
      </c>
      <c r="C92" s="79">
        <f>VLOOKUP(GroupVertices[[#This Row],[Vertex]],Vertices[],MATCH("ID",Vertices[[#Headers],[Vertex]:[Top Word Pairs in text by Salience]],0),FALSE)</f>
        <v>204</v>
      </c>
    </row>
    <row r="93" spans="1:3" ht="15">
      <c r="A93" s="79" t="s">
        <v>1703</v>
      </c>
      <c r="B93" s="111" t="s">
        <v>381</v>
      </c>
      <c r="C93" s="79">
        <f>VLOOKUP(GroupVertices[[#This Row],[Vertex]],Vertices[],MATCH("ID",Vertices[[#Headers],[Vertex]:[Top Word Pairs in text by Salience]],0),FALSE)</f>
        <v>203</v>
      </c>
    </row>
    <row r="94" spans="1:3" ht="15">
      <c r="A94" s="79" t="s">
        <v>1703</v>
      </c>
      <c r="B94" s="111" t="s">
        <v>380</v>
      </c>
      <c r="C94" s="79">
        <f>VLOOKUP(GroupVertices[[#This Row],[Vertex]],Vertices[],MATCH("ID",Vertices[[#Headers],[Vertex]:[Top Word Pairs in text by Salience]],0),FALSE)</f>
        <v>202</v>
      </c>
    </row>
    <row r="95" spans="1:3" ht="15">
      <c r="A95" s="79" t="s">
        <v>1703</v>
      </c>
      <c r="B95" s="111" t="s">
        <v>379</v>
      </c>
      <c r="C95" s="79">
        <f>VLOOKUP(GroupVertices[[#This Row],[Vertex]],Vertices[],MATCH("ID",Vertices[[#Headers],[Vertex]:[Top Word Pairs in text by Salience]],0),FALSE)</f>
        <v>201</v>
      </c>
    </row>
    <row r="96" spans="1:3" ht="15">
      <c r="A96" s="79" t="s">
        <v>1703</v>
      </c>
      <c r="B96" s="111" t="s">
        <v>378</v>
      </c>
      <c r="C96" s="79">
        <f>VLOOKUP(GroupVertices[[#This Row],[Vertex]],Vertices[],MATCH("ID",Vertices[[#Headers],[Vertex]:[Top Word Pairs in text by Salience]],0),FALSE)</f>
        <v>200</v>
      </c>
    </row>
    <row r="97" spans="1:3" ht="15">
      <c r="A97" s="79" t="s">
        <v>1703</v>
      </c>
      <c r="B97" s="111" t="s">
        <v>377</v>
      </c>
      <c r="C97" s="79">
        <f>VLOOKUP(GroupVertices[[#This Row],[Vertex]],Vertices[],MATCH("ID",Vertices[[#Headers],[Vertex]:[Top Word Pairs in text by Salience]],0),FALSE)</f>
        <v>199</v>
      </c>
    </row>
    <row r="98" spans="1:3" ht="15">
      <c r="A98" s="79" t="s">
        <v>1703</v>
      </c>
      <c r="B98" s="111" t="s">
        <v>376</v>
      </c>
      <c r="C98" s="79">
        <f>VLOOKUP(GroupVertices[[#This Row],[Vertex]],Vertices[],MATCH("ID",Vertices[[#Headers],[Vertex]:[Top Word Pairs in text by Salience]],0),FALSE)</f>
        <v>198</v>
      </c>
    </row>
    <row r="99" spans="1:3" ht="15">
      <c r="A99" s="79" t="s">
        <v>1703</v>
      </c>
      <c r="B99" s="111" t="s">
        <v>375</v>
      </c>
      <c r="C99" s="79">
        <f>VLOOKUP(GroupVertices[[#This Row],[Vertex]],Vertices[],MATCH("ID",Vertices[[#Headers],[Vertex]:[Top Word Pairs in text by Salience]],0),FALSE)</f>
        <v>197</v>
      </c>
    </row>
    <row r="100" spans="1:3" ht="15">
      <c r="A100" s="79" t="s">
        <v>1703</v>
      </c>
      <c r="B100" s="111" t="s">
        <v>374</v>
      </c>
      <c r="C100" s="79">
        <f>VLOOKUP(GroupVertices[[#This Row],[Vertex]],Vertices[],MATCH("ID",Vertices[[#Headers],[Vertex]:[Top Word Pairs in text by Salience]],0),FALSE)</f>
        <v>196</v>
      </c>
    </row>
    <row r="101" spans="1:3" ht="15">
      <c r="A101" s="79" t="s">
        <v>1703</v>
      </c>
      <c r="B101" s="111" t="s">
        <v>373</v>
      </c>
      <c r="C101" s="79">
        <f>VLOOKUP(GroupVertices[[#This Row],[Vertex]],Vertices[],MATCH("ID",Vertices[[#Headers],[Vertex]:[Top Word Pairs in text by Salience]],0),FALSE)</f>
        <v>195</v>
      </c>
    </row>
    <row r="102" spans="1:3" ht="15">
      <c r="A102" s="79" t="s">
        <v>1703</v>
      </c>
      <c r="B102" s="111" t="s">
        <v>372</v>
      </c>
      <c r="C102" s="79">
        <f>VLOOKUP(GroupVertices[[#This Row],[Vertex]],Vertices[],MATCH("ID",Vertices[[#Headers],[Vertex]:[Top Word Pairs in text by Salience]],0),FALSE)</f>
        <v>194</v>
      </c>
    </row>
    <row r="103" spans="1:3" ht="15">
      <c r="A103" s="79" t="s">
        <v>1703</v>
      </c>
      <c r="B103" s="111" t="s">
        <v>371</v>
      </c>
      <c r="C103" s="79">
        <f>VLOOKUP(GroupVertices[[#This Row],[Vertex]],Vertices[],MATCH("ID",Vertices[[#Headers],[Vertex]:[Top Word Pairs in text by Salience]],0),FALSE)</f>
        <v>193</v>
      </c>
    </row>
    <row r="104" spans="1:3" ht="15">
      <c r="A104" s="79" t="s">
        <v>1703</v>
      </c>
      <c r="B104" s="111" t="s">
        <v>370</v>
      </c>
      <c r="C104" s="79">
        <f>VLOOKUP(GroupVertices[[#This Row],[Vertex]],Vertices[],MATCH("ID",Vertices[[#Headers],[Vertex]:[Top Word Pairs in text by Salience]],0),FALSE)</f>
        <v>192</v>
      </c>
    </row>
    <row r="105" spans="1:3" ht="15">
      <c r="A105" s="79" t="s">
        <v>1703</v>
      </c>
      <c r="B105" s="111" t="s">
        <v>369</v>
      </c>
      <c r="C105" s="79">
        <f>VLOOKUP(GroupVertices[[#This Row],[Vertex]],Vertices[],MATCH("ID",Vertices[[#Headers],[Vertex]:[Top Word Pairs in text by Salience]],0),FALSE)</f>
        <v>191</v>
      </c>
    </row>
    <row r="106" spans="1:3" ht="15">
      <c r="A106" s="79" t="s">
        <v>1703</v>
      </c>
      <c r="B106" s="111" t="s">
        <v>368</v>
      </c>
      <c r="C106" s="79">
        <f>VLOOKUP(GroupVertices[[#This Row],[Vertex]],Vertices[],MATCH("ID",Vertices[[#Headers],[Vertex]:[Top Word Pairs in text by Salience]],0),FALSE)</f>
        <v>190</v>
      </c>
    </row>
    <row r="107" spans="1:3" ht="15">
      <c r="A107" s="79" t="s">
        <v>1703</v>
      </c>
      <c r="B107" s="111" t="s">
        <v>367</v>
      </c>
      <c r="C107" s="79">
        <f>VLOOKUP(GroupVertices[[#This Row],[Vertex]],Vertices[],MATCH("ID",Vertices[[#Headers],[Vertex]:[Top Word Pairs in text by Salience]],0),FALSE)</f>
        <v>189</v>
      </c>
    </row>
    <row r="108" spans="1:3" ht="15">
      <c r="A108" s="79" t="s">
        <v>1703</v>
      </c>
      <c r="B108" s="111" t="s">
        <v>366</v>
      </c>
      <c r="C108" s="79">
        <f>VLOOKUP(GroupVertices[[#This Row],[Vertex]],Vertices[],MATCH("ID",Vertices[[#Headers],[Vertex]:[Top Word Pairs in text by Salience]],0),FALSE)</f>
        <v>188</v>
      </c>
    </row>
    <row r="109" spans="1:3" ht="15">
      <c r="A109" s="79" t="s">
        <v>1703</v>
      </c>
      <c r="B109" s="111" t="s">
        <v>365</v>
      </c>
      <c r="C109" s="79">
        <f>VLOOKUP(GroupVertices[[#This Row],[Vertex]],Vertices[],MATCH("ID",Vertices[[#Headers],[Vertex]:[Top Word Pairs in text by Salience]],0),FALSE)</f>
        <v>187</v>
      </c>
    </row>
    <row r="110" spans="1:3" ht="15">
      <c r="A110" s="79" t="s">
        <v>1703</v>
      </c>
      <c r="B110" s="111" t="s">
        <v>364</v>
      </c>
      <c r="C110" s="79">
        <f>VLOOKUP(GroupVertices[[#This Row],[Vertex]],Vertices[],MATCH("ID",Vertices[[#Headers],[Vertex]:[Top Word Pairs in text by Salience]],0),FALSE)</f>
        <v>186</v>
      </c>
    </row>
    <row r="111" spans="1:3" ht="15">
      <c r="A111" s="79" t="s">
        <v>1703</v>
      </c>
      <c r="B111" s="111" t="s">
        <v>363</v>
      </c>
      <c r="C111" s="79">
        <f>VLOOKUP(GroupVertices[[#This Row],[Vertex]],Vertices[],MATCH("ID",Vertices[[#Headers],[Vertex]:[Top Word Pairs in text by Salience]],0),FALSE)</f>
        <v>185</v>
      </c>
    </row>
    <row r="112" spans="1:3" ht="15">
      <c r="A112" s="79" t="s">
        <v>1703</v>
      </c>
      <c r="B112" s="111" t="s">
        <v>362</v>
      </c>
      <c r="C112" s="79">
        <f>VLOOKUP(GroupVertices[[#This Row],[Vertex]],Vertices[],MATCH("ID",Vertices[[#Headers],[Vertex]:[Top Word Pairs in text by Salience]],0),FALSE)</f>
        <v>184</v>
      </c>
    </row>
    <row r="113" spans="1:3" ht="15">
      <c r="A113" s="79" t="s">
        <v>1703</v>
      </c>
      <c r="B113" s="111" t="s">
        <v>361</v>
      </c>
      <c r="C113" s="79">
        <f>VLOOKUP(GroupVertices[[#This Row],[Vertex]],Vertices[],MATCH("ID",Vertices[[#Headers],[Vertex]:[Top Word Pairs in text by Salience]],0),FALSE)</f>
        <v>183</v>
      </c>
    </row>
    <row r="114" spans="1:3" ht="15">
      <c r="A114" s="79" t="s">
        <v>1703</v>
      </c>
      <c r="B114" s="111" t="s">
        <v>360</v>
      </c>
      <c r="C114" s="79">
        <f>VLOOKUP(GroupVertices[[#This Row],[Vertex]],Vertices[],MATCH("ID",Vertices[[#Headers],[Vertex]:[Top Word Pairs in text by Salience]],0),FALSE)</f>
        <v>182</v>
      </c>
    </row>
    <row r="115" spans="1:3" ht="15">
      <c r="A115" s="79" t="s">
        <v>1703</v>
      </c>
      <c r="B115" s="111" t="s">
        <v>359</v>
      </c>
      <c r="C115" s="79">
        <f>VLOOKUP(GroupVertices[[#This Row],[Vertex]],Vertices[],MATCH("ID",Vertices[[#Headers],[Vertex]:[Top Word Pairs in text by Salience]],0),FALSE)</f>
        <v>181</v>
      </c>
    </row>
    <row r="116" spans="1:3" ht="15">
      <c r="A116" s="79" t="s">
        <v>1703</v>
      </c>
      <c r="B116" s="111" t="s">
        <v>358</v>
      </c>
      <c r="C116" s="79">
        <f>VLOOKUP(GroupVertices[[#This Row],[Vertex]],Vertices[],MATCH("ID",Vertices[[#Headers],[Vertex]:[Top Word Pairs in text by Salience]],0),FALSE)</f>
        <v>180</v>
      </c>
    </row>
    <row r="117" spans="1:3" ht="15">
      <c r="A117" s="79" t="s">
        <v>1703</v>
      </c>
      <c r="B117" s="111" t="s">
        <v>357</v>
      </c>
      <c r="C117" s="79">
        <f>VLOOKUP(GroupVertices[[#This Row],[Vertex]],Vertices[],MATCH("ID",Vertices[[#Headers],[Vertex]:[Top Word Pairs in text by Salience]],0),FALSE)</f>
        <v>179</v>
      </c>
    </row>
    <row r="118" spans="1:3" ht="15">
      <c r="A118" s="79" t="s">
        <v>1703</v>
      </c>
      <c r="B118" s="111" t="s">
        <v>356</v>
      </c>
      <c r="C118" s="79">
        <f>VLOOKUP(GroupVertices[[#This Row],[Vertex]],Vertices[],MATCH("ID",Vertices[[#Headers],[Vertex]:[Top Word Pairs in text by Salience]],0),FALSE)</f>
        <v>178</v>
      </c>
    </row>
    <row r="119" spans="1:3" ht="15">
      <c r="A119" s="79" t="s">
        <v>1703</v>
      </c>
      <c r="B119" s="111" t="s">
        <v>355</v>
      </c>
      <c r="C119" s="79">
        <f>VLOOKUP(GroupVertices[[#This Row],[Vertex]],Vertices[],MATCH("ID",Vertices[[#Headers],[Vertex]:[Top Word Pairs in text by Salience]],0),FALSE)</f>
        <v>177</v>
      </c>
    </row>
    <row r="120" spans="1:3" ht="15">
      <c r="A120" s="79" t="s">
        <v>1703</v>
      </c>
      <c r="B120" s="111" t="s">
        <v>354</v>
      </c>
      <c r="C120" s="79">
        <f>VLOOKUP(GroupVertices[[#This Row],[Vertex]],Vertices[],MATCH("ID",Vertices[[#Headers],[Vertex]:[Top Word Pairs in text by Salience]],0),FALSE)</f>
        <v>176</v>
      </c>
    </row>
    <row r="121" spans="1:3" ht="15">
      <c r="A121" s="79" t="s">
        <v>1703</v>
      </c>
      <c r="B121" s="111" t="s">
        <v>353</v>
      </c>
      <c r="C121" s="79">
        <f>VLOOKUP(GroupVertices[[#This Row],[Vertex]],Vertices[],MATCH("ID",Vertices[[#Headers],[Vertex]:[Top Word Pairs in text by Salience]],0),FALSE)</f>
        <v>175</v>
      </c>
    </row>
    <row r="122" spans="1:3" ht="15">
      <c r="A122" s="79" t="s">
        <v>1703</v>
      </c>
      <c r="B122" s="111" t="s">
        <v>352</v>
      </c>
      <c r="C122" s="79">
        <f>VLOOKUP(GroupVertices[[#This Row],[Vertex]],Vertices[],MATCH("ID",Vertices[[#Headers],[Vertex]:[Top Word Pairs in text by Salience]],0),FALSE)</f>
        <v>174</v>
      </c>
    </row>
    <row r="123" spans="1:3" ht="15">
      <c r="A123" s="79" t="s">
        <v>1703</v>
      </c>
      <c r="B123" s="111" t="s">
        <v>351</v>
      </c>
      <c r="C123" s="79">
        <f>VLOOKUP(GroupVertices[[#This Row],[Vertex]],Vertices[],MATCH("ID",Vertices[[#Headers],[Vertex]:[Top Word Pairs in text by Salience]],0),FALSE)</f>
        <v>173</v>
      </c>
    </row>
    <row r="124" spans="1:3" ht="15">
      <c r="A124" s="79" t="s">
        <v>1703</v>
      </c>
      <c r="B124" s="111" t="s">
        <v>350</v>
      </c>
      <c r="C124" s="79">
        <f>VLOOKUP(GroupVertices[[#This Row],[Vertex]],Vertices[],MATCH("ID",Vertices[[#Headers],[Vertex]:[Top Word Pairs in text by Salience]],0),FALSE)</f>
        <v>172</v>
      </c>
    </row>
    <row r="125" spans="1:3" ht="15">
      <c r="A125" s="79" t="s">
        <v>1703</v>
      </c>
      <c r="B125" s="111" t="s">
        <v>349</v>
      </c>
      <c r="C125" s="79">
        <f>VLOOKUP(GroupVertices[[#This Row],[Vertex]],Vertices[],MATCH("ID",Vertices[[#Headers],[Vertex]:[Top Word Pairs in text by Salience]],0),FALSE)</f>
        <v>171</v>
      </c>
    </row>
    <row r="126" spans="1:3" ht="15">
      <c r="A126" s="79" t="s">
        <v>1703</v>
      </c>
      <c r="B126" s="111" t="s">
        <v>348</v>
      </c>
      <c r="C126" s="79">
        <f>VLOOKUP(GroupVertices[[#This Row],[Vertex]],Vertices[],MATCH("ID",Vertices[[#Headers],[Vertex]:[Top Word Pairs in text by Salience]],0),FALSE)</f>
        <v>170</v>
      </c>
    </row>
    <row r="127" spans="1:3" ht="15">
      <c r="A127" s="79" t="s">
        <v>1703</v>
      </c>
      <c r="B127" s="111" t="s">
        <v>347</v>
      </c>
      <c r="C127" s="79">
        <f>VLOOKUP(GroupVertices[[#This Row],[Vertex]],Vertices[],MATCH("ID",Vertices[[#Headers],[Vertex]:[Top Word Pairs in text by Salience]],0),FALSE)</f>
        <v>169</v>
      </c>
    </row>
    <row r="128" spans="1:3" ht="15">
      <c r="A128" s="79" t="s">
        <v>1703</v>
      </c>
      <c r="B128" s="111" t="s">
        <v>346</v>
      </c>
      <c r="C128" s="79">
        <f>VLOOKUP(GroupVertices[[#This Row],[Vertex]],Vertices[],MATCH("ID",Vertices[[#Headers],[Vertex]:[Top Word Pairs in text by Salience]],0),FALSE)</f>
        <v>168</v>
      </c>
    </row>
    <row r="129" spans="1:3" ht="15">
      <c r="A129" s="79" t="s">
        <v>1703</v>
      </c>
      <c r="B129" s="111" t="s">
        <v>345</v>
      </c>
      <c r="C129" s="79">
        <f>VLOOKUP(GroupVertices[[#This Row],[Vertex]],Vertices[],MATCH("ID",Vertices[[#Headers],[Vertex]:[Top Word Pairs in text by Salience]],0),FALSE)</f>
        <v>167</v>
      </c>
    </row>
    <row r="130" spans="1:3" ht="15">
      <c r="A130" s="79" t="s">
        <v>1703</v>
      </c>
      <c r="B130" s="111" t="s">
        <v>344</v>
      </c>
      <c r="C130" s="79">
        <f>VLOOKUP(GroupVertices[[#This Row],[Vertex]],Vertices[],MATCH("ID",Vertices[[#Headers],[Vertex]:[Top Word Pairs in text by Salience]],0),FALSE)</f>
        <v>166</v>
      </c>
    </row>
    <row r="131" spans="1:3" ht="15">
      <c r="A131" s="79" t="s">
        <v>1703</v>
      </c>
      <c r="B131" s="111" t="s">
        <v>343</v>
      </c>
      <c r="C131" s="79">
        <f>VLOOKUP(GroupVertices[[#This Row],[Vertex]],Vertices[],MATCH("ID",Vertices[[#Headers],[Vertex]:[Top Word Pairs in text by Salience]],0),FALSE)</f>
        <v>165</v>
      </c>
    </row>
    <row r="132" spans="1:3" ht="15">
      <c r="A132" s="79" t="s">
        <v>1703</v>
      </c>
      <c r="B132" s="111" t="s">
        <v>342</v>
      </c>
      <c r="C132" s="79">
        <f>VLOOKUP(GroupVertices[[#This Row],[Vertex]],Vertices[],MATCH("ID",Vertices[[#Headers],[Vertex]:[Top Word Pairs in text by Salience]],0),FALSE)</f>
        <v>164</v>
      </c>
    </row>
    <row r="133" spans="1:3" ht="15">
      <c r="A133" s="79" t="s">
        <v>1703</v>
      </c>
      <c r="B133" s="111" t="s">
        <v>341</v>
      </c>
      <c r="C133" s="79">
        <f>VLOOKUP(GroupVertices[[#This Row],[Vertex]],Vertices[],MATCH("ID",Vertices[[#Headers],[Vertex]:[Top Word Pairs in text by Salience]],0),FALSE)</f>
        <v>163</v>
      </c>
    </row>
    <row r="134" spans="1:3" ht="15">
      <c r="A134" s="79" t="s">
        <v>1703</v>
      </c>
      <c r="B134" s="111" t="s">
        <v>340</v>
      </c>
      <c r="C134" s="79">
        <f>VLOOKUP(GroupVertices[[#This Row],[Vertex]],Vertices[],MATCH("ID",Vertices[[#Headers],[Vertex]:[Top Word Pairs in text by Salience]],0),FALSE)</f>
        <v>162</v>
      </c>
    </row>
    <row r="135" spans="1:3" ht="15">
      <c r="A135" s="79" t="s">
        <v>1703</v>
      </c>
      <c r="B135" s="111" t="s">
        <v>339</v>
      </c>
      <c r="C135" s="79">
        <f>VLOOKUP(GroupVertices[[#This Row],[Vertex]],Vertices[],MATCH("ID",Vertices[[#Headers],[Vertex]:[Top Word Pairs in text by Salience]],0),FALSE)</f>
        <v>161</v>
      </c>
    </row>
    <row r="136" spans="1:3" ht="15">
      <c r="A136" s="79" t="s">
        <v>1703</v>
      </c>
      <c r="B136" s="111" t="s">
        <v>338</v>
      </c>
      <c r="C136" s="79">
        <f>VLOOKUP(GroupVertices[[#This Row],[Vertex]],Vertices[],MATCH("ID",Vertices[[#Headers],[Vertex]:[Top Word Pairs in text by Salience]],0),FALSE)</f>
        <v>160</v>
      </c>
    </row>
    <row r="137" spans="1:3" ht="15">
      <c r="A137" s="79" t="s">
        <v>1703</v>
      </c>
      <c r="B137" s="111" t="s">
        <v>337</v>
      </c>
      <c r="C137" s="79">
        <f>VLOOKUP(GroupVertices[[#This Row],[Vertex]],Vertices[],MATCH("ID",Vertices[[#Headers],[Vertex]:[Top Word Pairs in text by Salience]],0),FALSE)</f>
        <v>159</v>
      </c>
    </row>
    <row r="138" spans="1:3" ht="15">
      <c r="A138" s="79" t="s">
        <v>1703</v>
      </c>
      <c r="B138" s="111" t="s">
        <v>336</v>
      </c>
      <c r="C138" s="79">
        <f>VLOOKUP(GroupVertices[[#This Row],[Vertex]],Vertices[],MATCH("ID",Vertices[[#Headers],[Vertex]:[Top Word Pairs in text by Salience]],0),FALSE)</f>
        <v>158</v>
      </c>
    </row>
    <row r="139" spans="1:3" ht="15">
      <c r="A139" s="79" t="s">
        <v>1703</v>
      </c>
      <c r="B139" s="111" t="s">
        <v>335</v>
      </c>
      <c r="C139" s="79">
        <f>VLOOKUP(GroupVertices[[#This Row],[Vertex]],Vertices[],MATCH("ID",Vertices[[#Headers],[Vertex]:[Top Word Pairs in text by Salience]],0),FALSE)</f>
        <v>157</v>
      </c>
    </row>
    <row r="140" spans="1:3" ht="15">
      <c r="A140" s="79" t="s">
        <v>1703</v>
      </c>
      <c r="B140" s="111" t="s">
        <v>334</v>
      </c>
      <c r="C140" s="79">
        <f>VLOOKUP(GroupVertices[[#This Row],[Vertex]],Vertices[],MATCH("ID",Vertices[[#Headers],[Vertex]:[Top Word Pairs in text by Salience]],0),FALSE)</f>
        <v>156</v>
      </c>
    </row>
    <row r="141" spans="1:3" ht="15">
      <c r="A141" s="79" t="s">
        <v>1703</v>
      </c>
      <c r="B141" s="111" t="s">
        <v>333</v>
      </c>
      <c r="C141" s="79">
        <f>VLOOKUP(GroupVertices[[#This Row],[Vertex]],Vertices[],MATCH("ID",Vertices[[#Headers],[Vertex]:[Top Word Pairs in text by Salience]],0),FALSE)</f>
        <v>155</v>
      </c>
    </row>
    <row r="142" spans="1:3" ht="15">
      <c r="A142" s="79" t="s">
        <v>1703</v>
      </c>
      <c r="B142" s="111" t="s">
        <v>332</v>
      </c>
      <c r="C142" s="79">
        <f>VLOOKUP(GroupVertices[[#This Row],[Vertex]],Vertices[],MATCH("ID",Vertices[[#Headers],[Vertex]:[Top Word Pairs in text by Salience]],0),FALSE)</f>
        <v>154</v>
      </c>
    </row>
    <row r="143" spans="1:3" ht="15">
      <c r="A143" s="79" t="s">
        <v>1703</v>
      </c>
      <c r="B143" s="111" t="s">
        <v>331</v>
      </c>
      <c r="C143" s="79">
        <f>VLOOKUP(GroupVertices[[#This Row],[Vertex]],Vertices[],MATCH("ID",Vertices[[#Headers],[Vertex]:[Top Word Pairs in text by Salience]],0),FALSE)</f>
        <v>153</v>
      </c>
    </row>
    <row r="144" spans="1:3" ht="15">
      <c r="A144" s="79" t="s">
        <v>1703</v>
      </c>
      <c r="B144" s="111" t="s">
        <v>330</v>
      </c>
      <c r="C144" s="79">
        <f>VLOOKUP(GroupVertices[[#This Row],[Vertex]],Vertices[],MATCH("ID",Vertices[[#Headers],[Vertex]:[Top Word Pairs in text by Salience]],0),FALSE)</f>
        <v>152</v>
      </c>
    </row>
    <row r="145" spans="1:3" ht="15">
      <c r="A145" s="79" t="s">
        <v>1703</v>
      </c>
      <c r="B145" s="111" t="s">
        <v>329</v>
      </c>
      <c r="C145" s="79">
        <f>VLOOKUP(GroupVertices[[#This Row],[Vertex]],Vertices[],MATCH("ID",Vertices[[#Headers],[Vertex]:[Top Word Pairs in text by Salience]],0),FALSE)</f>
        <v>151</v>
      </c>
    </row>
    <row r="146" spans="1:3" ht="15">
      <c r="A146" s="79" t="s">
        <v>1703</v>
      </c>
      <c r="B146" s="111" t="s">
        <v>328</v>
      </c>
      <c r="C146" s="79">
        <f>VLOOKUP(GroupVertices[[#This Row],[Vertex]],Vertices[],MATCH("ID",Vertices[[#Headers],[Vertex]:[Top Word Pairs in text by Salience]],0),FALSE)</f>
        <v>150</v>
      </c>
    </row>
    <row r="147" spans="1:3" ht="15">
      <c r="A147" s="79" t="s">
        <v>1703</v>
      </c>
      <c r="B147" s="111" t="s">
        <v>327</v>
      </c>
      <c r="C147" s="79">
        <f>VLOOKUP(GroupVertices[[#This Row],[Vertex]],Vertices[],MATCH("ID",Vertices[[#Headers],[Vertex]:[Top Word Pairs in text by Salience]],0),FALSE)</f>
        <v>149</v>
      </c>
    </row>
    <row r="148" spans="1:3" ht="15">
      <c r="A148" s="79" t="s">
        <v>1703</v>
      </c>
      <c r="B148" s="111" t="s">
        <v>326</v>
      </c>
      <c r="C148" s="79">
        <f>VLOOKUP(GroupVertices[[#This Row],[Vertex]],Vertices[],MATCH("ID",Vertices[[#Headers],[Vertex]:[Top Word Pairs in text by Salience]],0),FALSE)</f>
        <v>148</v>
      </c>
    </row>
    <row r="149" spans="1:3" ht="15">
      <c r="A149" s="79" t="s">
        <v>1703</v>
      </c>
      <c r="B149" s="111" t="s">
        <v>325</v>
      </c>
      <c r="C149" s="79">
        <f>VLOOKUP(GroupVertices[[#This Row],[Vertex]],Vertices[],MATCH("ID",Vertices[[#Headers],[Vertex]:[Top Word Pairs in text by Salience]],0),FALSE)</f>
        <v>147</v>
      </c>
    </row>
    <row r="150" spans="1:3" ht="15">
      <c r="A150" s="79" t="s">
        <v>1703</v>
      </c>
      <c r="B150" s="111" t="s">
        <v>324</v>
      </c>
      <c r="C150" s="79">
        <f>VLOOKUP(GroupVertices[[#This Row],[Vertex]],Vertices[],MATCH("ID",Vertices[[#Headers],[Vertex]:[Top Word Pairs in text by Salience]],0),FALSE)</f>
        <v>146</v>
      </c>
    </row>
    <row r="151" spans="1:3" ht="15">
      <c r="A151" s="79" t="s">
        <v>1703</v>
      </c>
      <c r="B151" s="111" t="s">
        <v>323</v>
      </c>
      <c r="C151" s="79">
        <f>VLOOKUP(GroupVertices[[#This Row],[Vertex]],Vertices[],MATCH("ID",Vertices[[#Headers],[Vertex]:[Top Word Pairs in text by Salience]],0),FALSE)</f>
        <v>145</v>
      </c>
    </row>
    <row r="152" spans="1:3" ht="15">
      <c r="A152" s="79" t="s">
        <v>1703</v>
      </c>
      <c r="B152" s="111" t="s">
        <v>322</v>
      </c>
      <c r="C152" s="79">
        <f>VLOOKUP(GroupVertices[[#This Row],[Vertex]],Vertices[],MATCH("ID",Vertices[[#Headers],[Vertex]:[Top Word Pairs in text by Salience]],0),FALSE)</f>
        <v>144</v>
      </c>
    </row>
    <row r="153" spans="1:3" ht="15">
      <c r="A153" s="79" t="s">
        <v>1703</v>
      </c>
      <c r="B153" s="111" t="s">
        <v>321</v>
      </c>
      <c r="C153" s="79">
        <f>VLOOKUP(GroupVertices[[#This Row],[Vertex]],Vertices[],MATCH("ID",Vertices[[#Headers],[Vertex]:[Top Word Pairs in text by Salience]],0),FALSE)</f>
        <v>143</v>
      </c>
    </row>
    <row r="154" spans="1:3" ht="15">
      <c r="A154" s="79" t="s">
        <v>1703</v>
      </c>
      <c r="B154" s="111" t="s">
        <v>320</v>
      </c>
      <c r="C154" s="79">
        <f>VLOOKUP(GroupVertices[[#This Row],[Vertex]],Vertices[],MATCH("ID",Vertices[[#Headers],[Vertex]:[Top Word Pairs in text by Salience]],0),FALSE)</f>
        <v>142</v>
      </c>
    </row>
    <row r="155" spans="1:3" ht="15">
      <c r="A155" s="79" t="s">
        <v>1703</v>
      </c>
      <c r="B155" s="111" t="s">
        <v>319</v>
      </c>
      <c r="C155" s="79">
        <f>VLOOKUP(GroupVertices[[#This Row],[Vertex]],Vertices[],MATCH("ID",Vertices[[#Headers],[Vertex]:[Top Word Pairs in text by Salience]],0),FALSE)</f>
        <v>141</v>
      </c>
    </row>
    <row r="156" spans="1:3" ht="15">
      <c r="A156" s="79" t="s">
        <v>1703</v>
      </c>
      <c r="B156" s="111" t="s">
        <v>318</v>
      </c>
      <c r="C156" s="79">
        <f>VLOOKUP(GroupVertices[[#This Row],[Vertex]],Vertices[],MATCH("ID",Vertices[[#Headers],[Vertex]:[Top Word Pairs in text by Salience]],0),FALSE)</f>
        <v>140</v>
      </c>
    </row>
    <row r="157" spans="1:3" ht="15">
      <c r="A157" s="79" t="s">
        <v>1703</v>
      </c>
      <c r="B157" s="111" t="s">
        <v>317</v>
      </c>
      <c r="C157" s="79">
        <f>VLOOKUP(GroupVertices[[#This Row],[Vertex]],Vertices[],MATCH("ID",Vertices[[#Headers],[Vertex]:[Top Word Pairs in text by Salience]],0),FALSE)</f>
        <v>139</v>
      </c>
    </row>
    <row r="158" spans="1:3" ht="15">
      <c r="A158" s="79" t="s">
        <v>1703</v>
      </c>
      <c r="B158" s="111" t="s">
        <v>316</v>
      </c>
      <c r="C158" s="79">
        <f>VLOOKUP(GroupVertices[[#This Row],[Vertex]],Vertices[],MATCH("ID",Vertices[[#Headers],[Vertex]:[Top Word Pairs in text by Salience]],0),FALSE)</f>
        <v>138</v>
      </c>
    </row>
    <row r="159" spans="1:3" ht="15">
      <c r="A159" s="79" t="s">
        <v>1703</v>
      </c>
      <c r="B159" s="111" t="s">
        <v>315</v>
      </c>
      <c r="C159" s="79">
        <f>VLOOKUP(GroupVertices[[#This Row],[Vertex]],Vertices[],MATCH("ID",Vertices[[#Headers],[Vertex]:[Top Word Pairs in text by Salience]],0),FALSE)</f>
        <v>137</v>
      </c>
    </row>
    <row r="160" spans="1:3" ht="15">
      <c r="A160" s="79" t="s">
        <v>1703</v>
      </c>
      <c r="B160" s="111" t="s">
        <v>314</v>
      </c>
      <c r="C160" s="79">
        <f>VLOOKUP(GroupVertices[[#This Row],[Vertex]],Vertices[],MATCH("ID",Vertices[[#Headers],[Vertex]:[Top Word Pairs in text by Salience]],0),FALSE)</f>
        <v>136</v>
      </c>
    </row>
    <row r="161" spans="1:3" ht="15">
      <c r="A161" s="79" t="s">
        <v>1703</v>
      </c>
      <c r="B161" s="111" t="s">
        <v>313</v>
      </c>
      <c r="C161" s="79">
        <f>VLOOKUP(GroupVertices[[#This Row],[Vertex]],Vertices[],MATCH("ID",Vertices[[#Headers],[Vertex]:[Top Word Pairs in text by Salience]],0),FALSE)</f>
        <v>135</v>
      </c>
    </row>
    <row r="162" spans="1:3" ht="15">
      <c r="A162" s="79" t="s">
        <v>1703</v>
      </c>
      <c r="B162" s="111" t="s">
        <v>312</v>
      </c>
      <c r="C162" s="79">
        <f>VLOOKUP(GroupVertices[[#This Row],[Vertex]],Vertices[],MATCH("ID",Vertices[[#Headers],[Vertex]:[Top Word Pairs in text by Salience]],0),FALSE)</f>
        <v>134</v>
      </c>
    </row>
    <row r="163" spans="1:3" ht="15">
      <c r="A163" s="79" t="s">
        <v>1703</v>
      </c>
      <c r="B163" s="111" t="s">
        <v>311</v>
      </c>
      <c r="C163" s="79">
        <f>VLOOKUP(GroupVertices[[#This Row],[Vertex]],Vertices[],MATCH("ID",Vertices[[#Headers],[Vertex]:[Top Word Pairs in text by Salience]],0),FALSE)</f>
        <v>133</v>
      </c>
    </row>
    <row r="164" spans="1:3" ht="15">
      <c r="A164" s="79" t="s">
        <v>1703</v>
      </c>
      <c r="B164" s="111" t="s">
        <v>310</v>
      </c>
      <c r="C164" s="79">
        <f>VLOOKUP(GroupVertices[[#This Row],[Vertex]],Vertices[],MATCH("ID",Vertices[[#Headers],[Vertex]:[Top Word Pairs in text by Salience]],0),FALSE)</f>
        <v>132</v>
      </c>
    </row>
    <row r="165" spans="1:3" ht="15">
      <c r="A165" s="79" t="s">
        <v>1703</v>
      </c>
      <c r="B165" s="111" t="s">
        <v>309</v>
      </c>
      <c r="C165" s="79">
        <f>VLOOKUP(GroupVertices[[#This Row],[Vertex]],Vertices[],MATCH("ID",Vertices[[#Headers],[Vertex]:[Top Word Pairs in text by Salience]],0),FALSE)</f>
        <v>131</v>
      </c>
    </row>
    <row r="166" spans="1:3" ht="15">
      <c r="A166" s="79" t="s">
        <v>1703</v>
      </c>
      <c r="B166" s="111" t="s">
        <v>308</v>
      </c>
      <c r="C166" s="79">
        <f>VLOOKUP(GroupVertices[[#This Row],[Vertex]],Vertices[],MATCH("ID",Vertices[[#Headers],[Vertex]:[Top Word Pairs in text by Salience]],0),FALSE)</f>
        <v>130</v>
      </c>
    </row>
    <row r="167" spans="1:3" ht="15">
      <c r="A167" s="79" t="s">
        <v>1703</v>
      </c>
      <c r="B167" s="111" t="s">
        <v>307</v>
      </c>
      <c r="C167" s="79">
        <f>VLOOKUP(GroupVertices[[#This Row],[Vertex]],Vertices[],MATCH("ID",Vertices[[#Headers],[Vertex]:[Top Word Pairs in text by Salience]],0),FALSE)</f>
        <v>129</v>
      </c>
    </row>
    <row r="168" spans="1:3" ht="15">
      <c r="A168" s="79" t="s">
        <v>1703</v>
      </c>
      <c r="B168" s="111" t="s">
        <v>306</v>
      </c>
      <c r="C168" s="79">
        <f>VLOOKUP(GroupVertices[[#This Row],[Vertex]],Vertices[],MATCH("ID",Vertices[[#Headers],[Vertex]:[Top Word Pairs in text by Salience]],0),FALSE)</f>
        <v>128</v>
      </c>
    </row>
    <row r="169" spans="1:3" ht="15">
      <c r="A169" s="79" t="s">
        <v>1703</v>
      </c>
      <c r="B169" s="111" t="s">
        <v>305</v>
      </c>
      <c r="C169" s="79">
        <f>VLOOKUP(GroupVertices[[#This Row],[Vertex]],Vertices[],MATCH("ID",Vertices[[#Headers],[Vertex]:[Top Word Pairs in text by Salience]],0),FALSE)</f>
        <v>127</v>
      </c>
    </row>
    <row r="170" spans="1:3" ht="15">
      <c r="A170" s="79" t="s">
        <v>1703</v>
      </c>
      <c r="B170" s="111" t="s">
        <v>304</v>
      </c>
      <c r="C170" s="79">
        <f>VLOOKUP(GroupVertices[[#This Row],[Vertex]],Vertices[],MATCH("ID",Vertices[[#Headers],[Vertex]:[Top Word Pairs in text by Salience]],0),FALSE)</f>
        <v>126</v>
      </c>
    </row>
    <row r="171" spans="1:3" ht="15">
      <c r="A171" s="79" t="s">
        <v>1703</v>
      </c>
      <c r="B171" s="111" t="s">
        <v>303</v>
      </c>
      <c r="C171" s="79">
        <f>VLOOKUP(GroupVertices[[#This Row],[Vertex]],Vertices[],MATCH("ID",Vertices[[#Headers],[Vertex]:[Top Word Pairs in text by Salience]],0),FALSE)</f>
        <v>125</v>
      </c>
    </row>
    <row r="172" spans="1:3" ht="15">
      <c r="A172" s="79" t="s">
        <v>1703</v>
      </c>
      <c r="B172" s="111" t="s">
        <v>302</v>
      </c>
      <c r="C172" s="79">
        <f>VLOOKUP(GroupVertices[[#This Row],[Vertex]],Vertices[],MATCH("ID",Vertices[[#Headers],[Vertex]:[Top Word Pairs in text by Salience]],0),FALSE)</f>
        <v>124</v>
      </c>
    </row>
    <row r="173" spans="1:3" ht="15">
      <c r="A173" s="79" t="s">
        <v>1703</v>
      </c>
      <c r="B173" s="111" t="s">
        <v>301</v>
      </c>
      <c r="C173" s="79">
        <f>VLOOKUP(GroupVertices[[#This Row],[Vertex]],Vertices[],MATCH("ID",Vertices[[#Headers],[Vertex]:[Top Word Pairs in text by Salience]],0),FALSE)</f>
        <v>123</v>
      </c>
    </row>
    <row r="174" spans="1:3" ht="15">
      <c r="A174" s="79" t="s">
        <v>1703</v>
      </c>
      <c r="B174" s="111" t="s">
        <v>300</v>
      </c>
      <c r="C174" s="79">
        <f>VLOOKUP(GroupVertices[[#This Row],[Vertex]],Vertices[],MATCH("ID",Vertices[[#Headers],[Vertex]:[Top Word Pairs in text by Salience]],0),FALSE)</f>
        <v>122</v>
      </c>
    </row>
    <row r="175" spans="1:3" ht="15">
      <c r="A175" s="79" t="s">
        <v>1703</v>
      </c>
      <c r="B175" s="111" t="s">
        <v>299</v>
      </c>
      <c r="C175" s="79">
        <f>VLOOKUP(GroupVertices[[#This Row],[Vertex]],Vertices[],MATCH("ID",Vertices[[#Headers],[Vertex]:[Top Word Pairs in text by Salience]],0),FALSE)</f>
        <v>121</v>
      </c>
    </row>
    <row r="176" spans="1:3" ht="15">
      <c r="A176" s="79" t="s">
        <v>1703</v>
      </c>
      <c r="B176" s="111" t="s">
        <v>298</v>
      </c>
      <c r="C176" s="79">
        <f>VLOOKUP(GroupVertices[[#This Row],[Vertex]],Vertices[],MATCH("ID",Vertices[[#Headers],[Vertex]:[Top Word Pairs in text by Salience]],0),FALSE)</f>
        <v>120</v>
      </c>
    </row>
    <row r="177" spans="1:3" ht="15">
      <c r="A177" s="79" t="s">
        <v>1703</v>
      </c>
      <c r="B177" s="111" t="s">
        <v>297</v>
      </c>
      <c r="C177" s="79">
        <f>VLOOKUP(GroupVertices[[#This Row],[Vertex]],Vertices[],MATCH("ID",Vertices[[#Headers],[Vertex]:[Top Word Pairs in text by Salience]],0),FALSE)</f>
        <v>119</v>
      </c>
    </row>
    <row r="178" spans="1:3" ht="15">
      <c r="A178" s="79" t="s">
        <v>1703</v>
      </c>
      <c r="B178" s="111" t="s">
        <v>296</v>
      </c>
      <c r="C178" s="79">
        <f>VLOOKUP(GroupVertices[[#This Row],[Vertex]],Vertices[],MATCH("ID",Vertices[[#Headers],[Vertex]:[Top Word Pairs in text by Salience]],0),FALSE)</f>
        <v>118</v>
      </c>
    </row>
    <row r="179" spans="1:3" ht="15">
      <c r="A179" s="79" t="s">
        <v>1703</v>
      </c>
      <c r="B179" s="111" t="s">
        <v>295</v>
      </c>
      <c r="C179" s="79">
        <f>VLOOKUP(GroupVertices[[#This Row],[Vertex]],Vertices[],MATCH("ID",Vertices[[#Headers],[Vertex]:[Top Word Pairs in text by Salience]],0),FALSE)</f>
        <v>117</v>
      </c>
    </row>
    <row r="180" spans="1:3" ht="15">
      <c r="A180" s="79" t="s">
        <v>1703</v>
      </c>
      <c r="B180" s="111" t="s">
        <v>294</v>
      </c>
      <c r="C180" s="79">
        <f>VLOOKUP(GroupVertices[[#This Row],[Vertex]],Vertices[],MATCH("ID",Vertices[[#Headers],[Vertex]:[Top Word Pairs in text by Salience]],0),FALSE)</f>
        <v>116</v>
      </c>
    </row>
    <row r="181" spans="1:3" ht="15">
      <c r="A181" s="79" t="s">
        <v>1703</v>
      </c>
      <c r="B181" s="111" t="s">
        <v>293</v>
      </c>
      <c r="C181" s="79">
        <f>VLOOKUP(GroupVertices[[#This Row],[Vertex]],Vertices[],MATCH("ID",Vertices[[#Headers],[Vertex]:[Top Word Pairs in text by Salience]],0),FALSE)</f>
        <v>115</v>
      </c>
    </row>
    <row r="182" spans="1:3" ht="15">
      <c r="A182" s="79" t="s">
        <v>1703</v>
      </c>
      <c r="B182" s="111" t="s">
        <v>292</v>
      </c>
      <c r="C182" s="79">
        <f>VLOOKUP(GroupVertices[[#This Row],[Vertex]],Vertices[],MATCH("ID",Vertices[[#Headers],[Vertex]:[Top Word Pairs in text by Salience]],0),FALSE)</f>
        <v>114</v>
      </c>
    </row>
    <row r="183" spans="1:3" ht="15">
      <c r="A183" s="79" t="s">
        <v>1703</v>
      </c>
      <c r="B183" s="111" t="s">
        <v>291</v>
      </c>
      <c r="C183" s="79">
        <f>VLOOKUP(GroupVertices[[#This Row],[Vertex]],Vertices[],MATCH("ID",Vertices[[#Headers],[Vertex]:[Top Word Pairs in text by Salience]],0),FALSE)</f>
        <v>113</v>
      </c>
    </row>
    <row r="184" spans="1:3" ht="15">
      <c r="A184" s="79" t="s">
        <v>1703</v>
      </c>
      <c r="B184" s="111" t="s">
        <v>290</v>
      </c>
      <c r="C184" s="79">
        <f>VLOOKUP(GroupVertices[[#This Row],[Vertex]],Vertices[],MATCH("ID",Vertices[[#Headers],[Vertex]:[Top Word Pairs in text by Salience]],0),FALSE)</f>
        <v>112</v>
      </c>
    </row>
    <row r="185" spans="1:3" ht="15">
      <c r="A185" s="79" t="s">
        <v>1703</v>
      </c>
      <c r="B185" s="111" t="s">
        <v>289</v>
      </c>
      <c r="C185" s="79">
        <f>VLOOKUP(GroupVertices[[#This Row],[Vertex]],Vertices[],MATCH("ID",Vertices[[#Headers],[Vertex]:[Top Word Pairs in text by Salience]],0),FALSE)</f>
        <v>111</v>
      </c>
    </row>
    <row r="186" spans="1:3" ht="15">
      <c r="A186" s="79" t="s">
        <v>1703</v>
      </c>
      <c r="B186" s="111" t="s">
        <v>288</v>
      </c>
      <c r="C186" s="79">
        <f>VLOOKUP(GroupVertices[[#This Row],[Vertex]],Vertices[],MATCH("ID",Vertices[[#Headers],[Vertex]:[Top Word Pairs in text by Salience]],0),FALSE)</f>
        <v>110</v>
      </c>
    </row>
    <row r="187" spans="1:3" ht="15">
      <c r="A187" s="79" t="s">
        <v>1703</v>
      </c>
      <c r="B187" s="111" t="s">
        <v>287</v>
      </c>
      <c r="C187" s="79">
        <f>VLOOKUP(GroupVertices[[#This Row],[Vertex]],Vertices[],MATCH("ID",Vertices[[#Headers],[Vertex]:[Top Word Pairs in text by Salience]],0),FALSE)</f>
        <v>109</v>
      </c>
    </row>
    <row r="188" spans="1:3" ht="15">
      <c r="A188" s="79" t="s">
        <v>1703</v>
      </c>
      <c r="B188" s="111" t="s">
        <v>286</v>
      </c>
      <c r="C188" s="79">
        <f>VLOOKUP(GroupVertices[[#This Row],[Vertex]],Vertices[],MATCH("ID",Vertices[[#Headers],[Vertex]:[Top Word Pairs in text by Salience]],0),FALSE)</f>
        <v>108</v>
      </c>
    </row>
    <row r="189" spans="1:3" ht="15">
      <c r="A189" s="79" t="s">
        <v>1703</v>
      </c>
      <c r="B189" s="111" t="s">
        <v>285</v>
      </c>
      <c r="C189" s="79">
        <f>VLOOKUP(GroupVertices[[#This Row],[Vertex]],Vertices[],MATCH("ID",Vertices[[#Headers],[Vertex]:[Top Word Pairs in text by Salience]],0),FALSE)</f>
        <v>107</v>
      </c>
    </row>
    <row r="190" spans="1:3" ht="15">
      <c r="A190" s="79" t="s">
        <v>1703</v>
      </c>
      <c r="B190" s="111" t="s">
        <v>284</v>
      </c>
      <c r="C190" s="79">
        <f>VLOOKUP(GroupVertices[[#This Row],[Vertex]],Vertices[],MATCH("ID",Vertices[[#Headers],[Vertex]:[Top Word Pairs in text by Salience]],0),FALSE)</f>
        <v>106</v>
      </c>
    </row>
    <row r="191" spans="1:3" ht="15">
      <c r="A191" s="79" t="s">
        <v>1703</v>
      </c>
      <c r="B191" s="111" t="s">
        <v>283</v>
      </c>
      <c r="C191" s="79">
        <f>VLOOKUP(GroupVertices[[#This Row],[Vertex]],Vertices[],MATCH("ID",Vertices[[#Headers],[Vertex]:[Top Word Pairs in text by Salience]],0),FALSE)</f>
        <v>105</v>
      </c>
    </row>
    <row r="192" spans="1:3" ht="15">
      <c r="A192" s="79" t="s">
        <v>1703</v>
      </c>
      <c r="B192" s="111" t="s">
        <v>282</v>
      </c>
      <c r="C192" s="79">
        <f>VLOOKUP(GroupVertices[[#This Row],[Vertex]],Vertices[],MATCH("ID",Vertices[[#Headers],[Vertex]:[Top Word Pairs in text by Salience]],0),FALSE)</f>
        <v>104</v>
      </c>
    </row>
    <row r="193" spans="1:3" ht="15">
      <c r="A193" s="79" t="s">
        <v>1703</v>
      </c>
      <c r="B193" s="111" t="s">
        <v>281</v>
      </c>
      <c r="C193" s="79">
        <f>VLOOKUP(GroupVertices[[#This Row],[Vertex]],Vertices[],MATCH("ID",Vertices[[#Headers],[Vertex]:[Top Word Pairs in text by Salience]],0),FALSE)</f>
        <v>103</v>
      </c>
    </row>
    <row r="194" spans="1:3" ht="15">
      <c r="A194" s="79" t="s">
        <v>1703</v>
      </c>
      <c r="B194" s="111" t="s">
        <v>280</v>
      </c>
      <c r="C194" s="79">
        <f>VLOOKUP(GroupVertices[[#This Row],[Vertex]],Vertices[],MATCH("ID",Vertices[[#Headers],[Vertex]:[Top Word Pairs in text by Salience]],0),FALSE)</f>
        <v>102</v>
      </c>
    </row>
    <row r="195" spans="1:3" ht="15">
      <c r="A195" s="79" t="s">
        <v>1703</v>
      </c>
      <c r="B195" s="111" t="s">
        <v>279</v>
      </c>
      <c r="C195" s="79">
        <f>VLOOKUP(GroupVertices[[#This Row],[Vertex]],Vertices[],MATCH("ID",Vertices[[#Headers],[Vertex]:[Top Word Pairs in text by Salience]],0),FALSE)</f>
        <v>101</v>
      </c>
    </row>
    <row r="196" spans="1:3" ht="15">
      <c r="A196" s="79" t="s">
        <v>1703</v>
      </c>
      <c r="B196" s="111" t="s">
        <v>278</v>
      </c>
      <c r="C196" s="79">
        <f>VLOOKUP(GroupVertices[[#This Row],[Vertex]],Vertices[],MATCH("ID",Vertices[[#Headers],[Vertex]:[Top Word Pairs in text by Salience]],0),FALSE)</f>
        <v>100</v>
      </c>
    </row>
    <row r="197" spans="1:3" ht="15">
      <c r="A197" s="79" t="s">
        <v>1703</v>
      </c>
      <c r="B197" s="111" t="s">
        <v>277</v>
      </c>
      <c r="C197" s="79">
        <f>VLOOKUP(GroupVertices[[#This Row],[Vertex]],Vertices[],MATCH("ID",Vertices[[#Headers],[Vertex]:[Top Word Pairs in text by Salience]],0),FALSE)</f>
        <v>99</v>
      </c>
    </row>
    <row r="198" spans="1:3" ht="15">
      <c r="A198" s="79" t="s">
        <v>1703</v>
      </c>
      <c r="B198" s="111" t="s">
        <v>276</v>
      </c>
      <c r="C198" s="79">
        <f>VLOOKUP(GroupVertices[[#This Row],[Vertex]],Vertices[],MATCH("ID",Vertices[[#Headers],[Vertex]:[Top Word Pairs in text by Salience]],0),FALSE)</f>
        <v>98</v>
      </c>
    </row>
    <row r="199" spans="1:3" ht="15">
      <c r="A199" s="79" t="s">
        <v>1703</v>
      </c>
      <c r="B199" s="111" t="s">
        <v>275</v>
      </c>
      <c r="C199" s="79">
        <f>VLOOKUP(GroupVertices[[#This Row],[Vertex]],Vertices[],MATCH("ID",Vertices[[#Headers],[Vertex]:[Top Word Pairs in text by Salience]],0),FALSE)</f>
        <v>97</v>
      </c>
    </row>
    <row r="200" spans="1:3" ht="15">
      <c r="A200" s="79" t="s">
        <v>1703</v>
      </c>
      <c r="B200" s="111" t="s">
        <v>274</v>
      </c>
      <c r="C200" s="79">
        <f>VLOOKUP(GroupVertices[[#This Row],[Vertex]],Vertices[],MATCH("ID",Vertices[[#Headers],[Vertex]:[Top Word Pairs in text by Salience]],0),FALSE)</f>
        <v>96</v>
      </c>
    </row>
    <row r="201" spans="1:3" ht="15">
      <c r="A201" s="79" t="s">
        <v>1703</v>
      </c>
      <c r="B201" s="111" t="s">
        <v>273</v>
      </c>
      <c r="C201" s="79">
        <f>VLOOKUP(GroupVertices[[#This Row],[Vertex]],Vertices[],MATCH("ID",Vertices[[#Headers],[Vertex]:[Top Word Pairs in text by Salience]],0),FALSE)</f>
        <v>95</v>
      </c>
    </row>
    <row r="202" spans="1:3" ht="15">
      <c r="A202" s="79" t="s">
        <v>1703</v>
      </c>
      <c r="B202" s="111" t="s">
        <v>272</v>
      </c>
      <c r="C202" s="79">
        <f>VLOOKUP(GroupVertices[[#This Row],[Vertex]],Vertices[],MATCH("ID",Vertices[[#Headers],[Vertex]:[Top Word Pairs in text by Salience]],0),FALSE)</f>
        <v>94</v>
      </c>
    </row>
    <row r="203" spans="1:3" ht="15">
      <c r="A203" s="79" t="s">
        <v>1703</v>
      </c>
      <c r="B203" s="111" t="s">
        <v>271</v>
      </c>
      <c r="C203" s="79">
        <f>VLOOKUP(GroupVertices[[#This Row],[Vertex]],Vertices[],MATCH("ID",Vertices[[#Headers],[Vertex]:[Top Word Pairs in text by Salience]],0),FALSE)</f>
        <v>93</v>
      </c>
    </row>
    <row r="204" spans="1:3" ht="15">
      <c r="A204" s="79" t="s">
        <v>1703</v>
      </c>
      <c r="B204" s="111" t="s">
        <v>270</v>
      </c>
      <c r="C204" s="79">
        <f>VLOOKUP(GroupVertices[[#This Row],[Vertex]],Vertices[],MATCH("ID",Vertices[[#Headers],[Vertex]:[Top Word Pairs in text by Salience]],0),FALSE)</f>
        <v>92</v>
      </c>
    </row>
    <row r="205" spans="1:3" ht="15">
      <c r="A205" s="79" t="s">
        <v>1703</v>
      </c>
      <c r="B205" s="111" t="s">
        <v>269</v>
      </c>
      <c r="C205" s="79">
        <f>VLOOKUP(GroupVertices[[#This Row],[Vertex]],Vertices[],MATCH("ID",Vertices[[#Headers],[Vertex]:[Top Word Pairs in text by Salience]],0),FALSE)</f>
        <v>91</v>
      </c>
    </row>
    <row r="206" spans="1:3" ht="15">
      <c r="A206" s="79" t="s">
        <v>1703</v>
      </c>
      <c r="B206" s="111" t="s">
        <v>268</v>
      </c>
      <c r="C206" s="79">
        <f>VLOOKUP(GroupVertices[[#This Row],[Vertex]],Vertices[],MATCH("ID",Vertices[[#Headers],[Vertex]:[Top Word Pairs in text by Salience]],0),FALSE)</f>
        <v>90</v>
      </c>
    </row>
    <row r="207" spans="1:3" ht="15">
      <c r="A207" s="79" t="s">
        <v>1703</v>
      </c>
      <c r="B207" s="111" t="s">
        <v>267</v>
      </c>
      <c r="C207" s="79">
        <f>VLOOKUP(GroupVertices[[#This Row],[Vertex]],Vertices[],MATCH("ID",Vertices[[#Headers],[Vertex]:[Top Word Pairs in text by Salience]],0),FALSE)</f>
        <v>89</v>
      </c>
    </row>
    <row r="208" spans="1:3" ht="15">
      <c r="A208" s="79" t="s">
        <v>1703</v>
      </c>
      <c r="B208" s="111" t="s">
        <v>266</v>
      </c>
      <c r="C208" s="79">
        <f>VLOOKUP(GroupVertices[[#This Row],[Vertex]],Vertices[],MATCH("ID",Vertices[[#Headers],[Vertex]:[Top Word Pairs in text by Salience]],0),FALSE)</f>
        <v>88</v>
      </c>
    </row>
    <row r="209" spans="1:3" ht="15">
      <c r="A209" s="79" t="s">
        <v>1703</v>
      </c>
      <c r="B209" s="111" t="s">
        <v>265</v>
      </c>
      <c r="C209" s="79">
        <f>VLOOKUP(GroupVertices[[#This Row],[Vertex]],Vertices[],MATCH("ID",Vertices[[#Headers],[Vertex]:[Top Word Pairs in text by Salience]],0),FALSE)</f>
        <v>87</v>
      </c>
    </row>
    <row r="210" spans="1:3" ht="15">
      <c r="A210" s="79" t="s">
        <v>1703</v>
      </c>
      <c r="B210" s="111" t="s">
        <v>264</v>
      </c>
      <c r="C210" s="79">
        <f>VLOOKUP(GroupVertices[[#This Row],[Vertex]],Vertices[],MATCH("ID",Vertices[[#Headers],[Vertex]:[Top Word Pairs in text by Salience]],0),FALSE)</f>
        <v>86</v>
      </c>
    </row>
    <row r="211" spans="1:3" ht="15">
      <c r="A211" s="79" t="s">
        <v>1703</v>
      </c>
      <c r="B211" s="111" t="s">
        <v>263</v>
      </c>
      <c r="C211" s="79">
        <f>VLOOKUP(GroupVertices[[#This Row],[Vertex]],Vertices[],MATCH("ID",Vertices[[#Headers],[Vertex]:[Top Word Pairs in text by Salience]],0),FALSE)</f>
        <v>85</v>
      </c>
    </row>
    <row r="212" spans="1:3" ht="15">
      <c r="A212" s="79" t="s">
        <v>1703</v>
      </c>
      <c r="B212" s="111" t="s">
        <v>262</v>
      </c>
      <c r="C212" s="79">
        <f>VLOOKUP(GroupVertices[[#This Row],[Vertex]],Vertices[],MATCH("ID",Vertices[[#Headers],[Vertex]:[Top Word Pairs in text by Salience]],0),FALSE)</f>
        <v>84</v>
      </c>
    </row>
    <row r="213" spans="1:3" ht="15">
      <c r="A213" s="79" t="s">
        <v>1703</v>
      </c>
      <c r="B213" s="111" t="s">
        <v>261</v>
      </c>
      <c r="C213" s="79">
        <f>VLOOKUP(GroupVertices[[#This Row],[Vertex]],Vertices[],MATCH("ID",Vertices[[#Headers],[Vertex]:[Top Word Pairs in text by Salience]],0),FALSE)</f>
        <v>83</v>
      </c>
    </row>
    <row r="214" spans="1:3" ht="15">
      <c r="A214" s="79" t="s">
        <v>1703</v>
      </c>
      <c r="B214" s="111" t="s">
        <v>260</v>
      </c>
      <c r="C214" s="79">
        <f>VLOOKUP(GroupVertices[[#This Row],[Vertex]],Vertices[],MATCH("ID",Vertices[[#Headers],[Vertex]:[Top Word Pairs in text by Salience]],0),FALSE)</f>
        <v>82</v>
      </c>
    </row>
    <row r="215" spans="1:3" ht="15">
      <c r="A215" s="79" t="s">
        <v>1703</v>
      </c>
      <c r="B215" s="111" t="s">
        <v>259</v>
      </c>
      <c r="C215" s="79">
        <f>VLOOKUP(GroupVertices[[#This Row],[Vertex]],Vertices[],MATCH("ID",Vertices[[#Headers],[Vertex]:[Top Word Pairs in text by Salience]],0),FALSE)</f>
        <v>81</v>
      </c>
    </row>
    <row r="216" spans="1:3" ht="15">
      <c r="A216" s="79" t="s">
        <v>1703</v>
      </c>
      <c r="B216" s="111" t="s">
        <v>258</v>
      </c>
      <c r="C216" s="79">
        <f>VLOOKUP(GroupVertices[[#This Row],[Vertex]],Vertices[],MATCH("ID",Vertices[[#Headers],[Vertex]:[Top Word Pairs in text by Salience]],0),FALSE)</f>
        <v>80</v>
      </c>
    </row>
    <row r="217" spans="1:3" ht="15">
      <c r="A217" s="79" t="s">
        <v>1703</v>
      </c>
      <c r="B217" s="111" t="s">
        <v>257</v>
      </c>
      <c r="C217" s="79">
        <f>VLOOKUP(GroupVertices[[#This Row],[Vertex]],Vertices[],MATCH("ID",Vertices[[#Headers],[Vertex]:[Top Word Pairs in text by Salience]],0),FALSE)</f>
        <v>79</v>
      </c>
    </row>
    <row r="218" spans="1:3" ht="15">
      <c r="A218" s="79" t="s">
        <v>1703</v>
      </c>
      <c r="B218" s="111" t="s">
        <v>256</v>
      </c>
      <c r="C218" s="79">
        <f>VLOOKUP(GroupVertices[[#This Row],[Vertex]],Vertices[],MATCH("ID",Vertices[[#Headers],[Vertex]:[Top Word Pairs in text by Salience]],0),FALSE)</f>
        <v>78</v>
      </c>
    </row>
    <row r="219" spans="1:3" ht="15">
      <c r="A219" s="79" t="s">
        <v>1703</v>
      </c>
      <c r="B219" s="111" t="s">
        <v>255</v>
      </c>
      <c r="C219" s="79">
        <f>VLOOKUP(GroupVertices[[#This Row],[Vertex]],Vertices[],MATCH("ID",Vertices[[#Headers],[Vertex]:[Top Word Pairs in text by Salience]],0),FALSE)</f>
        <v>77</v>
      </c>
    </row>
    <row r="220" spans="1:3" ht="15">
      <c r="A220" s="79" t="s">
        <v>1703</v>
      </c>
      <c r="B220" s="111" t="s">
        <v>254</v>
      </c>
      <c r="C220" s="79">
        <f>VLOOKUP(GroupVertices[[#This Row],[Vertex]],Vertices[],MATCH("ID",Vertices[[#Headers],[Vertex]:[Top Word Pairs in text by Salience]],0),FALSE)</f>
        <v>76</v>
      </c>
    </row>
    <row r="221" spans="1:3" ht="15">
      <c r="A221" s="79" t="s">
        <v>1703</v>
      </c>
      <c r="B221" s="111" t="s">
        <v>253</v>
      </c>
      <c r="C221" s="79">
        <f>VLOOKUP(GroupVertices[[#This Row],[Vertex]],Vertices[],MATCH("ID",Vertices[[#Headers],[Vertex]:[Top Word Pairs in text by Salience]],0),FALSE)</f>
        <v>75</v>
      </c>
    </row>
    <row r="222" spans="1:3" ht="15">
      <c r="A222" s="79" t="s">
        <v>1703</v>
      </c>
      <c r="B222" s="111" t="s">
        <v>252</v>
      </c>
      <c r="C222" s="79">
        <f>VLOOKUP(GroupVertices[[#This Row],[Vertex]],Vertices[],MATCH("ID",Vertices[[#Headers],[Vertex]:[Top Word Pairs in text by Salience]],0),FALSE)</f>
        <v>74</v>
      </c>
    </row>
    <row r="223" spans="1:3" ht="15">
      <c r="A223" s="79" t="s">
        <v>1703</v>
      </c>
      <c r="B223" s="111" t="s">
        <v>251</v>
      </c>
      <c r="C223" s="79">
        <f>VLOOKUP(GroupVertices[[#This Row],[Vertex]],Vertices[],MATCH("ID",Vertices[[#Headers],[Vertex]:[Top Word Pairs in text by Salience]],0),FALSE)</f>
        <v>73</v>
      </c>
    </row>
    <row r="224" spans="1:3" ht="15">
      <c r="A224" s="79" t="s">
        <v>1703</v>
      </c>
      <c r="B224" s="111" t="s">
        <v>250</v>
      </c>
      <c r="C224" s="79">
        <f>VLOOKUP(GroupVertices[[#This Row],[Vertex]],Vertices[],MATCH("ID",Vertices[[#Headers],[Vertex]:[Top Word Pairs in text by Salience]],0),FALSE)</f>
        <v>72</v>
      </c>
    </row>
    <row r="225" spans="1:3" ht="15">
      <c r="A225" s="79" t="s">
        <v>1703</v>
      </c>
      <c r="B225" s="111" t="s">
        <v>249</v>
      </c>
      <c r="C225" s="79">
        <f>VLOOKUP(GroupVertices[[#This Row],[Vertex]],Vertices[],MATCH("ID",Vertices[[#Headers],[Vertex]:[Top Word Pairs in text by Salience]],0),FALSE)</f>
        <v>71</v>
      </c>
    </row>
    <row r="226" spans="1:3" ht="15">
      <c r="A226" s="79" t="s">
        <v>1703</v>
      </c>
      <c r="B226" s="111" t="s">
        <v>248</v>
      </c>
      <c r="C226" s="79">
        <f>VLOOKUP(GroupVertices[[#This Row],[Vertex]],Vertices[],MATCH("ID",Vertices[[#Headers],[Vertex]:[Top Word Pairs in text by Salience]],0),FALSE)</f>
        <v>70</v>
      </c>
    </row>
    <row r="227" spans="1:3" ht="15">
      <c r="A227" s="79" t="s">
        <v>1703</v>
      </c>
      <c r="B227" s="111" t="s">
        <v>247</v>
      </c>
      <c r="C227" s="79">
        <f>VLOOKUP(GroupVertices[[#This Row],[Vertex]],Vertices[],MATCH("ID",Vertices[[#Headers],[Vertex]:[Top Word Pairs in text by Salience]],0),FALSE)</f>
        <v>69</v>
      </c>
    </row>
    <row r="228" spans="1:3" ht="15">
      <c r="A228" s="79" t="s">
        <v>1703</v>
      </c>
      <c r="B228" s="111" t="s">
        <v>246</v>
      </c>
      <c r="C228" s="79">
        <f>VLOOKUP(GroupVertices[[#This Row],[Vertex]],Vertices[],MATCH("ID",Vertices[[#Headers],[Vertex]:[Top Word Pairs in text by Salience]],0),FALSE)</f>
        <v>68</v>
      </c>
    </row>
    <row r="229" spans="1:3" ht="15">
      <c r="A229" s="79" t="s">
        <v>1703</v>
      </c>
      <c r="B229" s="111" t="s">
        <v>245</v>
      </c>
      <c r="C229" s="79">
        <f>VLOOKUP(GroupVertices[[#This Row],[Vertex]],Vertices[],MATCH("ID",Vertices[[#Headers],[Vertex]:[Top Word Pairs in text by Salience]],0),FALSE)</f>
        <v>67</v>
      </c>
    </row>
    <row r="230" spans="1:3" ht="15">
      <c r="A230" s="79" t="s">
        <v>1703</v>
      </c>
      <c r="B230" s="111" t="s">
        <v>244</v>
      </c>
      <c r="C230" s="79">
        <f>VLOOKUP(GroupVertices[[#This Row],[Vertex]],Vertices[],MATCH("ID",Vertices[[#Headers],[Vertex]:[Top Word Pairs in text by Salience]],0),FALSE)</f>
        <v>66</v>
      </c>
    </row>
    <row r="231" spans="1:3" ht="15">
      <c r="A231" s="79" t="s">
        <v>1703</v>
      </c>
      <c r="B231" s="111" t="s">
        <v>243</v>
      </c>
      <c r="C231" s="79">
        <f>VLOOKUP(GroupVertices[[#This Row],[Vertex]],Vertices[],MATCH("ID",Vertices[[#Headers],[Vertex]:[Top Word Pairs in text by Salience]],0),FALSE)</f>
        <v>65</v>
      </c>
    </row>
    <row r="232" spans="1:3" ht="15">
      <c r="A232" s="79" t="s">
        <v>1703</v>
      </c>
      <c r="B232" s="111" t="s">
        <v>242</v>
      </c>
      <c r="C232" s="79">
        <f>VLOOKUP(GroupVertices[[#This Row],[Vertex]],Vertices[],MATCH("ID",Vertices[[#Headers],[Vertex]:[Top Word Pairs in text by Salience]],0),FALSE)</f>
        <v>64</v>
      </c>
    </row>
    <row r="233" spans="1:3" ht="15">
      <c r="A233" s="79" t="s">
        <v>1703</v>
      </c>
      <c r="B233" s="111" t="s">
        <v>241</v>
      </c>
      <c r="C233" s="79">
        <f>VLOOKUP(GroupVertices[[#This Row],[Vertex]],Vertices[],MATCH("ID",Vertices[[#Headers],[Vertex]:[Top Word Pairs in text by Salience]],0),FALSE)</f>
        <v>63</v>
      </c>
    </row>
    <row r="234" spans="1:3" ht="15">
      <c r="A234" s="79" t="s">
        <v>1703</v>
      </c>
      <c r="B234" s="111" t="s">
        <v>240</v>
      </c>
      <c r="C234" s="79">
        <f>VLOOKUP(GroupVertices[[#This Row],[Vertex]],Vertices[],MATCH("ID",Vertices[[#Headers],[Vertex]:[Top Word Pairs in text by Salience]],0),FALSE)</f>
        <v>62</v>
      </c>
    </row>
    <row r="235" spans="1:3" ht="15">
      <c r="A235" s="79" t="s">
        <v>1703</v>
      </c>
      <c r="B235" s="111" t="s">
        <v>239</v>
      </c>
      <c r="C235" s="79">
        <f>VLOOKUP(GroupVertices[[#This Row],[Vertex]],Vertices[],MATCH("ID",Vertices[[#Headers],[Vertex]:[Top Word Pairs in text by Salience]],0),FALSE)</f>
        <v>61</v>
      </c>
    </row>
    <row r="236" spans="1:3" ht="15">
      <c r="A236" s="79" t="s">
        <v>1703</v>
      </c>
      <c r="B236" s="111" t="s">
        <v>238</v>
      </c>
      <c r="C236" s="79">
        <f>VLOOKUP(GroupVertices[[#This Row],[Vertex]],Vertices[],MATCH("ID",Vertices[[#Headers],[Vertex]:[Top Word Pairs in text by Salience]],0),FALSE)</f>
        <v>60</v>
      </c>
    </row>
    <row r="237" spans="1:3" ht="15">
      <c r="A237" s="79" t="s">
        <v>1703</v>
      </c>
      <c r="B237" s="111" t="s">
        <v>237</v>
      </c>
      <c r="C237" s="79">
        <f>VLOOKUP(GroupVertices[[#This Row],[Vertex]],Vertices[],MATCH("ID",Vertices[[#Headers],[Vertex]:[Top Word Pairs in text by Salience]],0),FALSE)</f>
        <v>59</v>
      </c>
    </row>
    <row r="238" spans="1:3" ht="15">
      <c r="A238" s="79" t="s">
        <v>1703</v>
      </c>
      <c r="B238" s="111" t="s">
        <v>236</v>
      </c>
      <c r="C238" s="79">
        <f>VLOOKUP(GroupVertices[[#This Row],[Vertex]],Vertices[],MATCH("ID",Vertices[[#Headers],[Vertex]:[Top Word Pairs in text by Salience]],0),FALSE)</f>
        <v>58</v>
      </c>
    </row>
    <row r="239" spans="1:3" ht="15">
      <c r="A239" s="79" t="s">
        <v>1703</v>
      </c>
      <c r="B239" s="111" t="s">
        <v>235</v>
      </c>
      <c r="C239" s="79">
        <f>VLOOKUP(GroupVertices[[#This Row],[Vertex]],Vertices[],MATCH("ID",Vertices[[#Headers],[Vertex]:[Top Word Pairs in text by Salience]],0),FALSE)</f>
        <v>57</v>
      </c>
    </row>
    <row r="240" spans="1:3" ht="15">
      <c r="A240" s="79" t="s">
        <v>1703</v>
      </c>
      <c r="B240" s="111" t="s">
        <v>234</v>
      </c>
      <c r="C240" s="79">
        <f>VLOOKUP(GroupVertices[[#This Row],[Vertex]],Vertices[],MATCH("ID",Vertices[[#Headers],[Vertex]:[Top Word Pairs in text by Salience]],0),FALSE)</f>
        <v>56</v>
      </c>
    </row>
    <row r="241" spans="1:3" ht="15">
      <c r="A241" s="79" t="s">
        <v>1703</v>
      </c>
      <c r="B241" s="111" t="s">
        <v>233</v>
      </c>
      <c r="C241" s="79">
        <f>VLOOKUP(GroupVertices[[#This Row],[Vertex]],Vertices[],MATCH("ID",Vertices[[#Headers],[Vertex]:[Top Word Pairs in text by Salience]],0),FALSE)</f>
        <v>55</v>
      </c>
    </row>
    <row r="242" spans="1:3" ht="15">
      <c r="A242" s="79" t="s">
        <v>1703</v>
      </c>
      <c r="B242" s="111" t="s">
        <v>232</v>
      </c>
      <c r="C242" s="79">
        <f>VLOOKUP(GroupVertices[[#This Row],[Vertex]],Vertices[],MATCH("ID",Vertices[[#Headers],[Vertex]:[Top Word Pairs in text by Salience]],0),FALSE)</f>
        <v>54</v>
      </c>
    </row>
    <row r="243" spans="1:3" ht="15">
      <c r="A243" s="79" t="s">
        <v>1703</v>
      </c>
      <c r="B243" s="111" t="s">
        <v>231</v>
      </c>
      <c r="C243" s="79">
        <f>VLOOKUP(GroupVertices[[#This Row],[Vertex]],Vertices[],MATCH("ID",Vertices[[#Headers],[Vertex]:[Top Word Pairs in text by Salience]],0),FALSE)</f>
        <v>53</v>
      </c>
    </row>
    <row r="244" spans="1:3" ht="15">
      <c r="A244" s="79" t="s">
        <v>1703</v>
      </c>
      <c r="B244" s="111" t="s">
        <v>230</v>
      </c>
      <c r="C244" s="79">
        <f>VLOOKUP(GroupVertices[[#This Row],[Vertex]],Vertices[],MATCH("ID",Vertices[[#Headers],[Vertex]:[Top Word Pairs in text by Salience]],0),FALSE)</f>
        <v>52</v>
      </c>
    </row>
    <row r="245" spans="1:3" ht="15">
      <c r="A245" s="79" t="s">
        <v>1703</v>
      </c>
      <c r="B245" s="111" t="s">
        <v>229</v>
      </c>
      <c r="C245" s="79">
        <f>VLOOKUP(GroupVertices[[#This Row],[Vertex]],Vertices[],MATCH("ID",Vertices[[#Headers],[Vertex]:[Top Word Pairs in text by Salience]],0),FALSE)</f>
        <v>51</v>
      </c>
    </row>
    <row r="246" spans="1:3" ht="15">
      <c r="A246" s="79" t="s">
        <v>1703</v>
      </c>
      <c r="B246" s="111" t="s">
        <v>228</v>
      </c>
      <c r="C246" s="79">
        <f>VLOOKUP(GroupVertices[[#This Row],[Vertex]],Vertices[],MATCH("ID",Vertices[[#Headers],[Vertex]:[Top Word Pairs in text by Salience]],0),FALSE)</f>
        <v>50</v>
      </c>
    </row>
    <row r="247" spans="1:3" ht="15">
      <c r="A247" s="79" t="s">
        <v>1703</v>
      </c>
      <c r="B247" s="111" t="s">
        <v>227</v>
      </c>
      <c r="C247" s="79">
        <f>VLOOKUP(GroupVertices[[#This Row],[Vertex]],Vertices[],MATCH("ID",Vertices[[#Headers],[Vertex]:[Top Word Pairs in text by Salience]],0),FALSE)</f>
        <v>49</v>
      </c>
    </row>
    <row r="248" spans="1:3" ht="15">
      <c r="A248" s="79" t="s">
        <v>1703</v>
      </c>
      <c r="B248" s="111" t="s">
        <v>226</v>
      </c>
      <c r="C248" s="79">
        <f>VLOOKUP(GroupVertices[[#This Row],[Vertex]],Vertices[],MATCH("ID",Vertices[[#Headers],[Vertex]:[Top Word Pairs in text by Salience]],0),FALSE)</f>
        <v>48</v>
      </c>
    </row>
    <row r="249" spans="1:3" ht="15">
      <c r="A249" s="79" t="s">
        <v>1703</v>
      </c>
      <c r="B249" s="111" t="s">
        <v>225</v>
      </c>
      <c r="C249" s="79">
        <f>VLOOKUP(GroupVertices[[#This Row],[Vertex]],Vertices[],MATCH("ID",Vertices[[#Headers],[Vertex]:[Top Word Pairs in text by Salience]],0),FALSE)</f>
        <v>47</v>
      </c>
    </row>
    <row r="250" spans="1:3" ht="15">
      <c r="A250" s="79" t="s">
        <v>1703</v>
      </c>
      <c r="B250" s="111" t="s">
        <v>224</v>
      </c>
      <c r="C250" s="79">
        <f>VLOOKUP(GroupVertices[[#This Row],[Vertex]],Vertices[],MATCH("ID",Vertices[[#Headers],[Vertex]:[Top Word Pairs in text by Salience]],0),FALSE)</f>
        <v>46</v>
      </c>
    </row>
    <row r="251" spans="1:3" ht="15">
      <c r="A251" s="79" t="s">
        <v>1703</v>
      </c>
      <c r="B251" s="111" t="s">
        <v>223</v>
      </c>
      <c r="C251" s="79">
        <f>VLOOKUP(GroupVertices[[#This Row],[Vertex]],Vertices[],MATCH("ID",Vertices[[#Headers],[Vertex]:[Top Word Pairs in text by Salience]],0),FALSE)</f>
        <v>45</v>
      </c>
    </row>
    <row r="252" spans="1:3" ht="15">
      <c r="A252" s="79" t="s">
        <v>1703</v>
      </c>
      <c r="B252" s="111" t="s">
        <v>222</v>
      </c>
      <c r="C252" s="79">
        <f>VLOOKUP(GroupVertices[[#This Row],[Vertex]],Vertices[],MATCH("ID",Vertices[[#Headers],[Vertex]:[Top Word Pairs in text by Salience]],0),FALSE)</f>
        <v>44</v>
      </c>
    </row>
    <row r="253" spans="1:3" ht="15">
      <c r="A253" s="79" t="s">
        <v>1703</v>
      </c>
      <c r="B253" s="111" t="s">
        <v>221</v>
      </c>
      <c r="C253" s="79">
        <f>VLOOKUP(GroupVertices[[#This Row],[Vertex]],Vertices[],MATCH("ID",Vertices[[#Headers],[Vertex]:[Top Word Pairs in text by Salience]],0),FALSE)</f>
        <v>43</v>
      </c>
    </row>
    <row r="254" spans="1:3" ht="15">
      <c r="A254" s="79" t="s">
        <v>1703</v>
      </c>
      <c r="B254" s="111" t="s">
        <v>220</v>
      </c>
      <c r="C254" s="79">
        <f>VLOOKUP(GroupVertices[[#This Row],[Vertex]],Vertices[],MATCH("ID",Vertices[[#Headers],[Vertex]:[Top Word Pairs in text by Salience]],0),FALSE)</f>
        <v>42</v>
      </c>
    </row>
    <row r="255" spans="1:3" ht="15">
      <c r="A255" s="79" t="s">
        <v>1703</v>
      </c>
      <c r="B255" s="111" t="s">
        <v>219</v>
      </c>
      <c r="C255" s="79">
        <f>VLOOKUP(GroupVertices[[#This Row],[Vertex]],Vertices[],MATCH("ID",Vertices[[#Headers],[Vertex]:[Top Word Pairs in text by Salience]],0),FALSE)</f>
        <v>41</v>
      </c>
    </row>
    <row r="256" spans="1:3" ht="15">
      <c r="A256" s="79" t="s">
        <v>1703</v>
      </c>
      <c r="B256" s="111" t="s">
        <v>218</v>
      </c>
      <c r="C256" s="79">
        <f>VLOOKUP(GroupVertices[[#This Row],[Vertex]],Vertices[],MATCH("ID",Vertices[[#Headers],[Vertex]:[Top Word Pairs in text by Salience]],0),FALSE)</f>
        <v>40</v>
      </c>
    </row>
    <row r="257" spans="1:3" ht="15">
      <c r="A257" s="79" t="s">
        <v>1703</v>
      </c>
      <c r="B257" s="111" t="s">
        <v>217</v>
      </c>
      <c r="C257" s="79">
        <f>VLOOKUP(GroupVertices[[#This Row],[Vertex]],Vertices[],MATCH("ID",Vertices[[#Headers],[Vertex]:[Top Word Pairs in text by Salience]],0),FALSE)</f>
        <v>39</v>
      </c>
    </row>
    <row r="258" spans="1:3" ht="15">
      <c r="A258" s="79" t="s">
        <v>1703</v>
      </c>
      <c r="B258" s="111" t="s">
        <v>216</v>
      </c>
      <c r="C258" s="79">
        <f>VLOOKUP(GroupVertices[[#This Row],[Vertex]],Vertices[],MATCH("ID",Vertices[[#Headers],[Vertex]:[Top Word Pairs in text by Salience]],0),FALSE)</f>
        <v>38</v>
      </c>
    </row>
    <row r="259" spans="1:3" ht="15">
      <c r="A259" s="79" t="s">
        <v>1703</v>
      </c>
      <c r="B259" s="111" t="s">
        <v>215</v>
      </c>
      <c r="C259" s="79">
        <f>VLOOKUP(GroupVertices[[#This Row],[Vertex]],Vertices[],MATCH("ID",Vertices[[#Headers],[Vertex]:[Top Word Pairs in text by Salience]],0),FALSE)</f>
        <v>37</v>
      </c>
    </row>
    <row r="260" spans="1:3" ht="15">
      <c r="A260" s="79" t="s">
        <v>1703</v>
      </c>
      <c r="B260" s="111" t="s">
        <v>214</v>
      </c>
      <c r="C260" s="79">
        <f>VLOOKUP(GroupVertices[[#This Row],[Vertex]],Vertices[],MATCH("ID",Vertices[[#Headers],[Vertex]:[Top Word Pairs in text by Salience]],0),FALSE)</f>
        <v>36</v>
      </c>
    </row>
    <row r="261" spans="1:3" ht="15">
      <c r="A261" s="79" t="s">
        <v>1703</v>
      </c>
      <c r="B261" s="111" t="s">
        <v>213</v>
      </c>
      <c r="C261" s="79">
        <f>VLOOKUP(GroupVertices[[#This Row],[Vertex]],Vertices[],MATCH("ID",Vertices[[#Headers],[Vertex]:[Top Word Pairs in text by Salience]],0),FALSE)</f>
        <v>35</v>
      </c>
    </row>
    <row r="262" spans="1:3" ht="15">
      <c r="A262" s="79" t="s">
        <v>1703</v>
      </c>
      <c r="B262" s="111" t="s">
        <v>212</v>
      </c>
      <c r="C262" s="79">
        <f>VLOOKUP(GroupVertices[[#This Row],[Vertex]],Vertices[],MATCH("ID",Vertices[[#Headers],[Vertex]:[Top Word Pairs in text by Salience]],0),FALSE)</f>
        <v>34</v>
      </c>
    </row>
    <row r="263" spans="1:3" ht="15">
      <c r="A263" s="79" t="s">
        <v>1703</v>
      </c>
      <c r="B263" s="111" t="s">
        <v>211</v>
      </c>
      <c r="C263" s="79">
        <f>VLOOKUP(GroupVertices[[#This Row],[Vertex]],Vertices[],MATCH("ID",Vertices[[#Headers],[Vertex]:[Top Word Pairs in text by Salience]],0),FALSE)</f>
        <v>33</v>
      </c>
    </row>
    <row r="264" spans="1:3" ht="15">
      <c r="A264" s="79" t="s">
        <v>1703</v>
      </c>
      <c r="B264" s="111" t="s">
        <v>210</v>
      </c>
      <c r="C264" s="79">
        <f>VLOOKUP(GroupVertices[[#This Row],[Vertex]],Vertices[],MATCH("ID",Vertices[[#Headers],[Vertex]:[Top Word Pairs in text by Salience]],0),FALSE)</f>
        <v>32</v>
      </c>
    </row>
    <row r="265" spans="1:3" ht="15">
      <c r="A265" s="79" t="s">
        <v>1703</v>
      </c>
      <c r="B265" s="111" t="s">
        <v>209</v>
      </c>
      <c r="C265" s="79">
        <f>VLOOKUP(GroupVertices[[#This Row],[Vertex]],Vertices[],MATCH("ID",Vertices[[#Headers],[Vertex]:[Top Word Pairs in text by Salience]],0),FALSE)</f>
        <v>31</v>
      </c>
    </row>
    <row r="266" spans="1:3" ht="15">
      <c r="A266" s="79" t="s">
        <v>1703</v>
      </c>
      <c r="B266" s="111" t="s">
        <v>208</v>
      </c>
      <c r="C266" s="79">
        <f>VLOOKUP(GroupVertices[[#This Row],[Vertex]],Vertices[],MATCH("ID",Vertices[[#Headers],[Vertex]:[Top Word Pairs in text by Salience]],0),FALSE)</f>
        <v>30</v>
      </c>
    </row>
    <row r="267" spans="1:3" ht="15">
      <c r="A267" s="79" t="s">
        <v>1703</v>
      </c>
      <c r="B267" s="111" t="s">
        <v>207</v>
      </c>
      <c r="C267" s="79">
        <f>VLOOKUP(GroupVertices[[#This Row],[Vertex]],Vertices[],MATCH("ID",Vertices[[#Headers],[Vertex]:[Top Word Pairs in text by Salience]],0),FALSE)</f>
        <v>29</v>
      </c>
    </row>
    <row r="268" spans="1:3" ht="15">
      <c r="A268" s="79" t="s">
        <v>1703</v>
      </c>
      <c r="B268" s="111" t="s">
        <v>206</v>
      </c>
      <c r="C268" s="79">
        <f>VLOOKUP(GroupVertices[[#This Row],[Vertex]],Vertices[],MATCH("ID",Vertices[[#Headers],[Vertex]:[Top Word Pairs in text by Salience]],0),FALSE)</f>
        <v>28</v>
      </c>
    </row>
    <row r="269" spans="1:3" ht="15">
      <c r="A269" s="79" t="s">
        <v>1703</v>
      </c>
      <c r="B269" s="111" t="s">
        <v>205</v>
      </c>
      <c r="C269" s="79">
        <f>VLOOKUP(GroupVertices[[#This Row],[Vertex]],Vertices[],MATCH("ID",Vertices[[#Headers],[Vertex]:[Top Word Pairs in text by Salience]],0),FALSE)</f>
        <v>27</v>
      </c>
    </row>
    <row r="270" spans="1:3" ht="15">
      <c r="A270" s="79" t="s">
        <v>1703</v>
      </c>
      <c r="B270" s="111" t="s">
        <v>204</v>
      </c>
      <c r="C270" s="79">
        <f>VLOOKUP(GroupVertices[[#This Row],[Vertex]],Vertices[],MATCH("ID",Vertices[[#Headers],[Vertex]:[Top Word Pairs in text by Salience]],0),FALSE)</f>
        <v>26</v>
      </c>
    </row>
    <row r="271" spans="1:3" ht="15">
      <c r="A271" s="79" t="s">
        <v>1703</v>
      </c>
      <c r="B271" s="111" t="s">
        <v>203</v>
      </c>
      <c r="C271" s="79">
        <f>VLOOKUP(GroupVertices[[#This Row],[Vertex]],Vertices[],MATCH("ID",Vertices[[#Headers],[Vertex]:[Top Word Pairs in text by Salience]],0),FALSE)</f>
        <v>25</v>
      </c>
    </row>
    <row r="272" spans="1:3" ht="15">
      <c r="A272" s="79" t="s">
        <v>1703</v>
      </c>
      <c r="B272" s="111" t="s">
        <v>202</v>
      </c>
      <c r="C272" s="79">
        <f>VLOOKUP(GroupVertices[[#This Row],[Vertex]],Vertices[],MATCH("ID",Vertices[[#Headers],[Vertex]:[Top Word Pairs in text by Salience]],0),FALSE)</f>
        <v>24</v>
      </c>
    </row>
    <row r="273" spans="1:3" ht="15">
      <c r="A273" s="79" t="s">
        <v>1703</v>
      </c>
      <c r="B273" s="111" t="s">
        <v>201</v>
      </c>
      <c r="C273" s="79">
        <f>VLOOKUP(GroupVertices[[#This Row],[Vertex]],Vertices[],MATCH("ID",Vertices[[#Headers],[Vertex]:[Top Word Pairs in text by Salience]],0),FALSE)</f>
        <v>23</v>
      </c>
    </row>
    <row r="274" spans="1:3" ht="15">
      <c r="A274" s="79" t="s">
        <v>1703</v>
      </c>
      <c r="B274" s="111" t="s">
        <v>200</v>
      </c>
      <c r="C274" s="79">
        <f>VLOOKUP(GroupVertices[[#This Row],[Vertex]],Vertices[],MATCH("ID",Vertices[[#Headers],[Vertex]:[Top Word Pairs in text by Salience]],0),FALSE)</f>
        <v>22</v>
      </c>
    </row>
    <row r="275" spans="1:3" ht="15">
      <c r="A275" s="79" t="s">
        <v>1703</v>
      </c>
      <c r="B275" s="111" t="s">
        <v>199</v>
      </c>
      <c r="C275" s="79">
        <f>VLOOKUP(GroupVertices[[#This Row],[Vertex]],Vertices[],MATCH("ID",Vertices[[#Headers],[Vertex]:[Top Word Pairs in text by Salience]],0),FALSE)</f>
        <v>21</v>
      </c>
    </row>
    <row r="276" spans="1:3" ht="15">
      <c r="A276" s="79" t="s">
        <v>1703</v>
      </c>
      <c r="B276" s="111" t="s">
        <v>198</v>
      </c>
      <c r="C276" s="79">
        <f>VLOOKUP(GroupVertices[[#This Row],[Vertex]],Vertices[],MATCH("ID",Vertices[[#Headers],[Vertex]:[Top Word Pairs in text by Salience]],0),FALSE)</f>
        <v>20</v>
      </c>
    </row>
    <row r="277" spans="1:3" ht="15">
      <c r="A277" s="79" t="s">
        <v>1703</v>
      </c>
      <c r="B277" s="111" t="s">
        <v>197</v>
      </c>
      <c r="C277" s="79">
        <f>VLOOKUP(GroupVertices[[#This Row],[Vertex]],Vertices[],MATCH("ID",Vertices[[#Headers],[Vertex]:[Top Word Pairs in text by Salience]],0),FALSE)</f>
        <v>19</v>
      </c>
    </row>
    <row r="278" spans="1:3" ht="15">
      <c r="A278" s="79" t="s">
        <v>1703</v>
      </c>
      <c r="B278" s="111" t="s">
        <v>196</v>
      </c>
      <c r="C278" s="79">
        <f>VLOOKUP(GroupVertices[[#This Row],[Vertex]],Vertices[],MATCH("ID",Vertices[[#Headers],[Vertex]:[Top Word Pairs in text by Salience]],0),FALSE)</f>
        <v>18</v>
      </c>
    </row>
    <row r="279" spans="1:3" ht="15">
      <c r="A279" s="79" t="s">
        <v>1703</v>
      </c>
      <c r="B279" s="111" t="s">
        <v>195</v>
      </c>
      <c r="C279" s="79">
        <f>VLOOKUP(GroupVertices[[#This Row],[Vertex]],Vertices[],MATCH("ID",Vertices[[#Headers],[Vertex]:[Top Word Pairs in text by Salience]],0),FALSE)</f>
        <v>17</v>
      </c>
    </row>
    <row r="280" spans="1:3" ht="15">
      <c r="A280" s="79" t="s">
        <v>1703</v>
      </c>
      <c r="B280" s="111" t="s">
        <v>194</v>
      </c>
      <c r="C280" s="79">
        <f>VLOOKUP(GroupVertices[[#This Row],[Vertex]],Vertices[],MATCH("ID",Vertices[[#Headers],[Vertex]:[Top Word Pairs in text by Salience]],0),FALSE)</f>
        <v>16</v>
      </c>
    </row>
    <row r="281" spans="1:3" ht="15">
      <c r="A281" s="79" t="s">
        <v>1703</v>
      </c>
      <c r="B281" s="111" t="s">
        <v>193</v>
      </c>
      <c r="C281" s="79">
        <f>VLOOKUP(GroupVertices[[#This Row],[Vertex]],Vertices[],MATCH("ID",Vertices[[#Headers],[Vertex]:[Top Word Pairs in text by Salience]],0),FALSE)</f>
        <v>15</v>
      </c>
    </row>
    <row r="282" spans="1:3" ht="15">
      <c r="A282" s="79" t="s">
        <v>1703</v>
      </c>
      <c r="B282" s="111" t="s">
        <v>192</v>
      </c>
      <c r="C282" s="79">
        <f>VLOOKUP(GroupVertices[[#This Row],[Vertex]],Vertices[],MATCH("ID",Vertices[[#Headers],[Vertex]:[Top Word Pairs in text by Salience]],0),FALSE)</f>
        <v>14</v>
      </c>
    </row>
    <row r="283" spans="1:3" ht="15">
      <c r="A283" s="79" t="s">
        <v>1703</v>
      </c>
      <c r="B283" s="111" t="s">
        <v>191</v>
      </c>
      <c r="C283" s="79">
        <f>VLOOKUP(GroupVertices[[#This Row],[Vertex]],Vertices[],MATCH("ID",Vertices[[#Headers],[Vertex]:[Top Word Pairs in text by Salience]],0),FALSE)</f>
        <v>13</v>
      </c>
    </row>
    <row r="284" spans="1:3" ht="15">
      <c r="A284" s="79" t="s">
        <v>1703</v>
      </c>
      <c r="B284" s="111" t="s">
        <v>190</v>
      </c>
      <c r="C284" s="79">
        <f>VLOOKUP(GroupVertices[[#This Row],[Vertex]],Vertices[],MATCH("ID",Vertices[[#Headers],[Vertex]:[Top Word Pairs in text by Salience]],0),FALSE)</f>
        <v>12</v>
      </c>
    </row>
    <row r="285" spans="1:3" ht="15">
      <c r="A285" s="79" t="s">
        <v>1703</v>
      </c>
      <c r="B285" s="111" t="s">
        <v>189</v>
      </c>
      <c r="C285" s="79">
        <f>VLOOKUP(GroupVertices[[#This Row],[Vertex]],Vertices[],MATCH("ID",Vertices[[#Headers],[Vertex]:[Top Word Pairs in text by Salience]],0),FALSE)</f>
        <v>11</v>
      </c>
    </row>
    <row r="286" spans="1:3" ht="15">
      <c r="A286" s="79" t="s">
        <v>1703</v>
      </c>
      <c r="B286" s="111" t="s">
        <v>188</v>
      </c>
      <c r="C286" s="79">
        <f>VLOOKUP(GroupVertices[[#This Row],[Vertex]],Vertices[],MATCH("ID",Vertices[[#Headers],[Vertex]:[Top Word Pairs in text by Salience]],0),FALSE)</f>
        <v>10</v>
      </c>
    </row>
    <row r="287" spans="1:3" ht="15">
      <c r="A287" s="79" t="s">
        <v>1703</v>
      </c>
      <c r="B287" s="111" t="s">
        <v>187</v>
      </c>
      <c r="C287" s="79">
        <f>VLOOKUP(GroupVertices[[#This Row],[Vertex]],Vertices[],MATCH("ID",Vertices[[#Headers],[Vertex]:[Top Word Pairs in text by Salience]],0),FALSE)</f>
        <v>9</v>
      </c>
    </row>
    <row r="288" spans="1:3" ht="15">
      <c r="A288" s="79" t="s">
        <v>1703</v>
      </c>
      <c r="B288" s="111" t="s">
        <v>186</v>
      </c>
      <c r="C288" s="79">
        <f>VLOOKUP(GroupVertices[[#This Row],[Vertex]],Vertices[],MATCH("ID",Vertices[[#Headers],[Vertex]:[Top Word Pairs in text by Salience]],0),FALSE)</f>
        <v>8</v>
      </c>
    </row>
    <row r="289" spans="1:3" ht="15">
      <c r="A289" s="79" t="s">
        <v>1703</v>
      </c>
      <c r="B289" s="111" t="s">
        <v>185</v>
      </c>
      <c r="C289" s="79">
        <f>VLOOKUP(GroupVertices[[#This Row],[Vertex]],Vertices[],MATCH("ID",Vertices[[#Headers],[Vertex]:[Top Word Pairs in text by Salience]],0),FALSE)</f>
        <v>7</v>
      </c>
    </row>
    <row r="290" spans="1:3" ht="15">
      <c r="A290" s="79" t="s">
        <v>1703</v>
      </c>
      <c r="B290" s="111" t="s">
        <v>184</v>
      </c>
      <c r="C290" s="79">
        <f>VLOOKUP(GroupVertices[[#This Row],[Vertex]],Vertices[],MATCH("ID",Vertices[[#Headers],[Vertex]:[Top Word Pairs in text by Salience]],0),FALSE)</f>
        <v>6</v>
      </c>
    </row>
    <row r="291" spans="1:3" ht="15">
      <c r="A291" s="79" t="s">
        <v>1703</v>
      </c>
      <c r="B291" s="111" t="s">
        <v>183</v>
      </c>
      <c r="C291" s="79">
        <f>VLOOKUP(GroupVertices[[#This Row],[Vertex]],Vertices[],MATCH("ID",Vertices[[#Headers],[Vertex]:[Top Word Pairs in text by Salience]],0),FALSE)</f>
        <v>5</v>
      </c>
    </row>
    <row r="292" spans="1:3" ht="15">
      <c r="A292" s="79" t="s">
        <v>1703</v>
      </c>
      <c r="B292" s="111" t="s">
        <v>182</v>
      </c>
      <c r="C292" s="79">
        <f>VLOOKUP(GroupVertices[[#This Row],[Vertex]],Vertices[],MATCH("ID",Vertices[[#Headers],[Vertex]:[Top Word Pairs in text by Salience]],0),FALSE)</f>
        <v>3</v>
      </c>
    </row>
    <row r="293" spans="1:3" ht="15">
      <c r="A293" s="79" t="s">
        <v>1704</v>
      </c>
      <c r="B293" s="111" t="s">
        <v>508</v>
      </c>
      <c r="C293" s="79">
        <f>VLOOKUP(GroupVertices[[#This Row],[Vertex]],Vertices[],MATCH("ID",Vertices[[#Headers],[Vertex]:[Top Word Pairs in text by Salience]],0),FALSE)</f>
        <v>330</v>
      </c>
    </row>
    <row r="294" spans="1:3" ht="15">
      <c r="A294" s="79" t="s">
        <v>1704</v>
      </c>
      <c r="B294" s="111" t="s">
        <v>482</v>
      </c>
      <c r="C294" s="79">
        <f>VLOOKUP(GroupVertices[[#This Row],[Vertex]],Vertices[],MATCH("ID",Vertices[[#Headers],[Vertex]:[Top Word Pairs in text by Salience]],0),FALSE)</f>
        <v>304</v>
      </c>
    </row>
    <row r="295" spans="1:3" ht="15">
      <c r="A295" s="79" t="s">
        <v>1704</v>
      </c>
      <c r="B295" s="111" t="s">
        <v>507</v>
      </c>
      <c r="C295" s="79">
        <f>VLOOKUP(GroupVertices[[#This Row],[Vertex]],Vertices[],MATCH("ID",Vertices[[#Headers],[Vertex]:[Top Word Pairs in text by Salience]],0),FALSE)</f>
        <v>329</v>
      </c>
    </row>
    <row r="296" spans="1:3" ht="15">
      <c r="A296" s="79" t="s">
        <v>1704</v>
      </c>
      <c r="B296" s="111" t="s">
        <v>506</v>
      </c>
      <c r="C296" s="79">
        <f>VLOOKUP(GroupVertices[[#This Row],[Vertex]],Vertices[],MATCH("ID",Vertices[[#Headers],[Vertex]:[Top Word Pairs in text by Salience]],0),FALSE)</f>
        <v>328</v>
      </c>
    </row>
    <row r="297" spans="1:3" ht="15">
      <c r="A297" s="79" t="s">
        <v>1704</v>
      </c>
      <c r="B297" s="111" t="s">
        <v>505</v>
      </c>
      <c r="C297" s="79">
        <f>VLOOKUP(GroupVertices[[#This Row],[Vertex]],Vertices[],MATCH("ID",Vertices[[#Headers],[Vertex]:[Top Word Pairs in text by Salience]],0),FALSE)</f>
        <v>327</v>
      </c>
    </row>
    <row r="298" spans="1:3" ht="15">
      <c r="A298" s="79" t="s">
        <v>1704</v>
      </c>
      <c r="B298" s="111" t="s">
        <v>504</v>
      </c>
      <c r="C298" s="79">
        <f>VLOOKUP(GroupVertices[[#This Row],[Vertex]],Vertices[],MATCH("ID",Vertices[[#Headers],[Vertex]:[Top Word Pairs in text by Salience]],0),FALSE)</f>
        <v>326</v>
      </c>
    </row>
    <row r="299" spans="1:3" ht="15">
      <c r="A299" s="79" t="s">
        <v>1704</v>
      </c>
      <c r="B299" s="111" t="s">
        <v>503</v>
      </c>
      <c r="C299" s="79">
        <f>VLOOKUP(GroupVertices[[#This Row],[Vertex]],Vertices[],MATCH("ID",Vertices[[#Headers],[Vertex]:[Top Word Pairs in text by Salience]],0),FALSE)</f>
        <v>325</v>
      </c>
    </row>
    <row r="300" spans="1:3" ht="15">
      <c r="A300" s="79" t="s">
        <v>1704</v>
      </c>
      <c r="B300" s="111" t="s">
        <v>478</v>
      </c>
      <c r="C300" s="79">
        <f>VLOOKUP(GroupVertices[[#This Row],[Vertex]],Vertices[],MATCH("ID",Vertices[[#Headers],[Vertex]:[Top Word Pairs in text by Salience]],0),FALSE)</f>
        <v>300</v>
      </c>
    </row>
    <row r="301" spans="1:3" ht="15">
      <c r="A301" s="79" t="s">
        <v>1704</v>
      </c>
      <c r="B301" s="111" t="s">
        <v>502</v>
      </c>
      <c r="C301" s="79">
        <f>VLOOKUP(GroupVertices[[#This Row],[Vertex]],Vertices[],MATCH("ID",Vertices[[#Headers],[Vertex]:[Top Word Pairs in text by Salience]],0),FALSE)</f>
        <v>324</v>
      </c>
    </row>
    <row r="302" spans="1:3" ht="15">
      <c r="A302" s="79" t="s">
        <v>1704</v>
      </c>
      <c r="B302" s="111" t="s">
        <v>472</v>
      </c>
      <c r="C302" s="79">
        <f>VLOOKUP(GroupVertices[[#This Row],[Vertex]],Vertices[],MATCH("ID",Vertices[[#Headers],[Vertex]:[Top Word Pairs in text by Salience]],0),FALSE)</f>
        <v>294</v>
      </c>
    </row>
    <row r="303" spans="1:3" ht="15">
      <c r="A303" s="79" t="s">
        <v>1704</v>
      </c>
      <c r="B303" s="111" t="s">
        <v>501</v>
      </c>
      <c r="C303" s="79">
        <f>VLOOKUP(GroupVertices[[#This Row],[Vertex]],Vertices[],MATCH("ID",Vertices[[#Headers],[Vertex]:[Top Word Pairs in text by Salience]],0),FALSE)</f>
        <v>323</v>
      </c>
    </row>
    <row r="304" spans="1:3" ht="15">
      <c r="A304" s="79" t="s">
        <v>1704</v>
      </c>
      <c r="B304" s="111" t="s">
        <v>500</v>
      </c>
      <c r="C304" s="79">
        <f>VLOOKUP(GroupVertices[[#This Row],[Vertex]],Vertices[],MATCH("ID",Vertices[[#Headers],[Vertex]:[Top Word Pairs in text by Salience]],0),FALSE)</f>
        <v>322</v>
      </c>
    </row>
    <row r="305" spans="1:3" ht="15">
      <c r="A305" s="79" t="s">
        <v>1704</v>
      </c>
      <c r="B305" s="111" t="s">
        <v>491</v>
      </c>
      <c r="C305" s="79">
        <f>VLOOKUP(GroupVertices[[#This Row],[Vertex]],Vertices[],MATCH("ID",Vertices[[#Headers],[Vertex]:[Top Word Pairs in text by Salience]],0),FALSE)</f>
        <v>313</v>
      </c>
    </row>
    <row r="306" spans="1:3" ht="15">
      <c r="A306" s="79" t="s">
        <v>1705</v>
      </c>
      <c r="B306" s="111" t="s">
        <v>490</v>
      </c>
      <c r="C306" s="79">
        <f>VLOOKUP(GroupVertices[[#This Row],[Vertex]],Vertices[],MATCH("ID",Vertices[[#Headers],[Vertex]:[Top Word Pairs in text by Salience]],0),FALSE)</f>
        <v>312</v>
      </c>
    </row>
    <row r="307" spans="1:3" ht="15">
      <c r="A307" s="79" t="s">
        <v>1705</v>
      </c>
      <c r="B307" s="111" t="s">
        <v>484</v>
      </c>
      <c r="C307" s="79">
        <f>VLOOKUP(GroupVertices[[#This Row],[Vertex]],Vertices[],MATCH("ID",Vertices[[#Headers],[Vertex]:[Top Word Pairs in text by Salience]],0),FALSE)</f>
        <v>306</v>
      </c>
    </row>
    <row r="308" spans="1:3" ht="15">
      <c r="A308" s="79" t="s">
        <v>1705</v>
      </c>
      <c r="B308" s="111" t="s">
        <v>488</v>
      </c>
      <c r="C308" s="79">
        <f>VLOOKUP(GroupVertices[[#This Row],[Vertex]],Vertices[],MATCH("ID",Vertices[[#Headers],[Vertex]:[Top Word Pairs in text by Salience]],0),FALSE)</f>
        <v>310</v>
      </c>
    </row>
    <row r="309" spans="1:3" ht="15">
      <c r="A309" s="79" t="s">
        <v>1705</v>
      </c>
      <c r="B309" s="111" t="s">
        <v>487</v>
      </c>
      <c r="C309" s="79">
        <f>VLOOKUP(GroupVertices[[#This Row],[Vertex]],Vertices[],MATCH("ID",Vertices[[#Headers],[Vertex]:[Top Word Pairs in text by Salience]],0),FALSE)</f>
        <v>309</v>
      </c>
    </row>
    <row r="310" spans="1:3" ht="15">
      <c r="A310" s="79" t="s">
        <v>1705</v>
      </c>
      <c r="B310" s="111" t="s">
        <v>485</v>
      </c>
      <c r="C310" s="79">
        <f>VLOOKUP(GroupVertices[[#This Row],[Vertex]],Vertices[],MATCH("ID",Vertices[[#Headers],[Vertex]:[Top Word Pairs in text by Salience]],0),FALSE)</f>
        <v>307</v>
      </c>
    </row>
    <row r="311" spans="1:3" ht="15">
      <c r="A311" s="79" t="s">
        <v>1706</v>
      </c>
      <c r="B311" s="111" t="s">
        <v>516</v>
      </c>
      <c r="C311" s="79">
        <f>VLOOKUP(GroupVertices[[#This Row],[Vertex]],Vertices[],MATCH("ID",Vertices[[#Headers],[Vertex]:[Top Word Pairs in text by Salience]],0),FALSE)</f>
        <v>338</v>
      </c>
    </row>
    <row r="312" spans="1:3" ht="15">
      <c r="A312" s="79" t="s">
        <v>1706</v>
      </c>
      <c r="B312" s="111" t="s">
        <v>479</v>
      </c>
      <c r="C312" s="79">
        <f>VLOOKUP(GroupVertices[[#This Row],[Vertex]],Vertices[],MATCH("ID",Vertices[[#Headers],[Vertex]:[Top Word Pairs in text by Salience]],0),FALSE)</f>
        <v>301</v>
      </c>
    </row>
    <row r="313" spans="1:3" ht="15">
      <c r="A313" s="79" t="s">
        <v>1706</v>
      </c>
      <c r="B313" s="111" t="s">
        <v>515</v>
      </c>
      <c r="C313" s="79">
        <f>VLOOKUP(GroupVertices[[#This Row],[Vertex]],Vertices[],MATCH("ID",Vertices[[#Headers],[Vertex]:[Top Word Pairs in text by Salience]],0),FALSE)</f>
        <v>337</v>
      </c>
    </row>
    <row r="314" spans="1:3" ht="15">
      <c r="A314" s="79" t="s">
        <v>1706</v>
      </c>
      <c r="B314" s="111" t="s">
        <v>514</v>
      </c>
      <c r="C314" s="79">
        <f>VLOOKUP(GroupVertices[[#This Row],[Vertex]],Vertices[],MATCH("ID",Vertices[[#Headers],[Vertex]:[Top Word Pairs in text by Salience]],0),FALSE)</f>
        <v>336</v>
      </c>
    </row>
    <row r="315" spans="1:3" ht="15">
      <c r="A315" s="79" t="s">
        <v>1707</v>
      </c>
      <c r="B315" s="111" t="s">
        <v>499</v>
      </c>
      <c r="C315" s="79">
        <f>VLOOKUP(GroupVertices[[#This Row],[Vertex]],Vertices[],MATCH("ID",Vertices[[#Headers],[Vertex]:[Top Word Pairs in text by Salience]],0),FALSE)</f>
        <v>321</v>
      </c>
    </row>
    <row r="316" spans="1:3" ht="15">
      <c r="A316" s="79" t="s">
        <v>1707</v>
      </c>
      <c r="B316" s="111" t="s">
        <v>471</v>
      </c>
      <c r="C316" s="79">
        <f>VLOOKUP(GroupVertices[[#This Row],[Vertex]],Vertices[],MATCH("ID",Vertices[[#Headers],[Vertex]:[Top Word Pairs in text by Salience]],0),FALSE)</f>
        <v>293</v>
      </c>
    </row>
    <row r="317" spans="1:3" ht="15">
      <c r="A317" s="79" t="s">
        <v>1707</v>
      </c>
      <c r="B317" s="111" t="s">
        <v>498</v>
      </c>
      <c r="C317" s="79">
        <f>VLOOKUP(GroupVertices[[#This Row],[Vertex]],Vertices[],MATCH("ID",Vertices[[#Headers],[Vertex]:[Top Word Pairs in text by Salience]],0),FALSE)</f>
        <v>320</v>
      </c>
    </row>
    <row r="318" spans="1:3" ht="15">
      <c r="A318" s="79" t="s">
        <v>1707</v>
      </c>
      <c r="B318" s="111" t="s">
        <v>475</v>
      </c>
      <c r="C318" s="79">
        <f>VLOOKUP(GroupVertices[[#This Row],[Vertex]],Vertices[],MATCH("ID",Vertices[[#Headers],[Vertex]:[Top Word Pairs in text by Salience]],0),FALSE)</f>
        <v>297</v>
      </c>
    </row>
    <row r="319" spans="1:3" ht="15">
      <c r="A319" s="79" t="s">
        <v>1708</v>
      </c>
      <c r="B319" s="111" t="s">
        <v>512</v>
      </c>
      <c r="C319" s="79">
        <f>VLOOKUP(GroupVertices[[#This Row],[Vertex]],Vertices[],MATCH("ID",Vertices[[#Headers],[Vertex]:[Top Word Pairs in text by Salience]],0),FALSE)</f>
        <v>334</v>
      </c>
    </row>
    <row r="320" spans="1:3" ht="15">
      <c r="A320" s="79" t="s">
        <v>1708</v>
      </c>
      <c r="B320" s="111" t="s">
        <v>474</v>
      </c>
      <c r="C320" s="79">
        <f>VLOOKUP(GroupVertices[[#This Row],[Vertex]],Vertices[],MATCH("ID",Vertices[[#Headers],[Vertex]:[Top Word Pairs in text by Salience]],0),FALSE)</f>
        <v>296</v>
      </c>
    </row>
    <row r="321" spans="1:3" ht="15">
      <c r="A321" s="79" t="s">
        <v>1708</v>
      </c>
      <c r="B321" s="111" t="s">
        <v>473</v>
      </c>
      <c r="C321" s="79">
        <f>VLOOKUP(GroupVertices[[#This Row],[Vertex]],Vertices[],MATCH("ID",Vertices[[#Headers],[Vertex]:[Top Word Pairs in text by Salience]],0),FALSE)</f>
        <v>295</v>
      </c>
    </row>
    <row r="322" spans="1:3" ht="15">
      <c r="A322" s="79" t="s">
        <v>1709</v>
      </c>
      <c r="B322" s="111" t="s">
        <v>510</v>
      </c>
      <c r="C322" s="79">
        <f>VLOOKUP(GroupVertices[[#This Row],[Vertex]],Vertices[],MATCH("ID",Vertices[[#Headers],[Vertex]:[Top Word Pairs in text by Salience]],0),FALSE)</f>
        <v>332</v>
      </c>
    </row>
    <row r="323" spans="1:3" ht="15">
      <c r="A323" s="79" t="s">
        <v>1709</v>
      </c>
      <c r="B323" s="111" t="s">
        <v>477</v>
      </c>
      <c r="C323" s="79">
        <f>VLOOKUP(GroupVertices[[#This Row],[Vertex]],Vertices[],MATCH("ID",Vertices[[#Headers],[Vertex]:[Top Word Pairs in text by Salience]],0),FALSE)</f>
        <v>299</v>
      </c>
    </row>
    <row r="324" spans="1:3" ht="15">
      <c r="A324" s="79" t="s">
        <v>1709</v>
      </c>
      <c r="B324" s="111" t="s">
        <v>509</v>
      </c>
      <c r="C324" s="79">
        <f>VLOOKUP(GroupVertices[[#This Row],[Vertex]],Vertices[],MATCH("ID",Vertices[[#Headers],[Vertex]:[Top Word Pairs in text by Salience]],0),FALSE)</f>
        <v>331</v>
      </c>
    </row>
    <row r="325" spans="1:3" ht="15">
      <c r="A325" s="79" t="s">
        <v>1710</v>
      </c>
      <c r="B325" s="111" t="s">
        <v>497</v>
      </c>
      <c r="C325" s="79">
        <f>VLOOKUP(GroupVertices[[#This Row],[Vertex]],Vertices[],MATCH("ID",Vertices[[#Headers],[Vertex]:[Top Word Pairs in text by Salience]],0),FALSE)</f>
        <v>319</v>
      </c>
    </row>
    <row r="326" spans="1:3" ht="15">
      <c r="A326" s="79" t="s">
        <v>1710</v>
      </c>
      <c r="B326" s="111" t="s">
        <v>483</v>
      </c>
      <c r="C326" s="79">
        <f>VLOOKUP(GroupVertices[[#This Row],[Vertex]],Vertices[],MATCH("ID",Vertices[[#Headers],[Vertex]:[Top Word Pairs in text by Salience]],0),FALSE)</f>
        <v>305</v>
      </c>
    </row>
    <row r="327" spans="1:3" ht="15">
      <c r="A327" s="79" t="s">
        <v>1710</v>
      </c>
      <c r="B327" s="111" t="s">
        <v>496</v>
      </c>
      <c r="C327" s="79">
        <f>VLOOKUP(GroupVertices[[#This Row],[Vertex]],Vertices[],MATCH("ID",Vertices[[#Headers],[Vertex]:[Top Word Pairs in text by Salience]],0),FALSE)</f>
        <v>318</v>
      </c>
    </row>
    <row r="328" spans="1:3" ht="15">
      <c r="A328" s="79" t="s">
        <v>1711</v>
      </c>
      <c r="B328" s="111" t="s">
        <v>495</v>
      </c>
      <c r="C328" s="79">
        <f>VLOOKUP(GroupVertices[[#This Row],[Vertex]],Vertices[],MATCH("ID",Vertices[[#Headers],[Vertex]:[Top Word Pairs in text by Salience]],0),FALSE)</f>
        <v>317</v>
      </c>
    </row>
    <row r="329" spans="1:3" ht="15">
      <c r="A329" s="79" t="s">
        <v>1711</v>
      </c>
      <c r="B329" s="111" t="s">
        <v>476</v>
      </c>
      <c r="C329" s="79">
        <f>VLOOKUP(GroupVertices[[#This Row],[Vertex]],Vertices[],MATCH("ID",Vertices[[#Headers],[Vertex]:[Top Word Pairs in text by Salience]],0),FALSE)</f>
        <v>298</v>
      </c>
    </row>
    <row r="330" spans="1:3" ht="15">
      <c r="A330" s="79" t="s">
        <v>1711</v>
      </c>
      <c r="B330" s="111" t="s">
        <v>481</v>
      </c>
      <c r="C330" s="79">
        <f>VLOOKUP(GroupVertices[[#This Row],[Vertex]],Vertices[],MATCH("ID",Vertices[[#Headers],[Vertex]:[Top Word Pairs in text by Salience]],0),FALSE)</f>
        <v>303</v>
      </c>
    </row>
    <row r="331" spans="1:3" ht="15">
      <c r="A331" s="79" t="s">
        <v>1712</v>
      </c>
      <c r="B331" s="111" t="s">
        <v>494</v>
      </c>
      <c r="C331" s="79">
        <f>VLOOKUP(GroupVertices[[#This Row],[Vertex]],Vertices[],MATCH("ID",Vertices[[#Headers],[Vertex]:[Top Word Pairs in text by Salience]],0),FALSE)</f>
        <v>316</v>
      </c>
    </row>
    <row r="332" spans="1:3" ht="15">
      <c r="A332" s="79" t="s">
        <v>1712</v>
      </c>
      <c r="B332" s="111" t="s">
        <v>486</v>
      </c>
      <c r="C332" s="79">
        <f>VLOOKUP(GroupVertices[[#This Row],[Vertex]],Vertices[],MATCH("ID",Vertices[[#Headers],[Vertex]:[Top Word Pairs in text by Salience]],0),FALSE)</f>
        <v>308</v>
      </c>
    </row>
    <row r="333" spans="1:3" ht="15">
      <c r="A333" s="79" t="s">
        <v>1712</v>
      </c>
      <c r="B333" s="111" t="s">
        <v>493</v>
      </c>
      <c r="C333" s="79">
        <f>VLOOKUP(GroupVertices[[#This Row],[Vertex]],Vertices[],MATCH("ID",Vertices[[#Headers],[Vertex]:[Top Word Pairs in text by Salience]],0),FALSE)</f>
        <v>315</v>
      </c>
    </row>
    <row r="334" spans="1:3" ht="15">
      <c r="A334" s="79" t="s">
        <v>1713</v>
      </c>
      <c r="B334" s="111" t="s">
        <v>513</v>
      </c>
      <c r="C334" s="79">
        <f>VLOOKUP(GroupVertices[[#This Row],[Vertex]],Vertices[],MATCH("ID",Vertices[[#Headers],[Vertex]:[Top Word Pairs in text by Salience]],0),FALSE)</f>
        <v>335</v>
      </c>
    </row>
    <row r="335" spans="1:3" ht="15">
      <c r="A335" s="79" t="s">
        <v>1713</v>
      </c>
      <c r="B335" s="111" t="s">
        <v>480</v>
      </c>
      <c r="C335" s="79">
        <f>VLOOKUP(GroupVertices[[#This Row],[Vertex]],Vertices[],MATCH("ID",Vertices[[#Headers],[Vertex]:[Top Word Pairs in text by Salience]],0),FALSE)</f>
        <v>302</v>
      </c>
    </row>
    <row r="336" spans="1:3" ht="15">
      <c r="A336" s="79" t="s">
        <v>1714</v>
      </c>
      <c r="B336" s="111" t="s">
        <v>511</v>
      </c>
      <c r="C336" s="79">
        <f>VLOOKUP(GroupVertices[[#This Row],[Vertex]],Vertices[],MATCH("ID",Vertices[[#Headers],[Vertex]:[Top Word Pairs in text by Salience]],0),FALSE)</f>
        <v>333</v>
      </c>
    </row>
    <row r="337" spans="1:3" ht="15">
      <c r="A337" s="79" t="s">
        <v>1714</v>
      </c>
      <c r="B337" s="111" t="s">
        <v>489</v>
      </c>
      <c r="C337" s="79">
        <f>VLOOKUP(GroupVertices[[#This Row],[Vertex]],Vertices[],MATCH("ID",Vertices[[#Headers],[Vertex]:[Top Word Pairs in text by Salience]],0),FALSE)</f>
        <v>311</v>
      </c>
    </row>
  </sheetData>
  <dataValidations count="3" xWindow="58" yWindow="226">
    <dataValidation allowBlank="1" showInputMessage="1" showErrorMessage="1" promptTitle="Group Name" prompt="Enter the name of the group.  The group name must also be entered on the Groups worksheet." sqref="A2:A337"/>
    <dataValidation allowBlank="1" showInputMessage="1" showErrorMessage="1" promptTitle="Vertex Name" prompt="Enter the name of a vertex to include in the group." sqref="B2:B337"/>
    <dataValidation allowBlank="1" showInputMessage="1" promptTitle="Vertex ID" prompt="This is the value of the hidden ID cell in the Vertices worksheet.  It gets filled in by the items on the NodeXL, Analysis, Groups menu." sqref="C2:C3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2455</v>
      </c>
      <c r="B2" s="34" t="s">
        <v>3389</v>
      </c>
      <c r="D2" s="31">
        <f>MIN(Vertices[Degree])</f>
        <v>0</v>
      </c>
      <c r="E2" s="3">
        <f>COUNTIF(Vertices[Degree],"&gt;= "&amp;D2)-COUNTIF(Vertices[Degree],"&gt;="&amp;D3)</f>
        <v>0</v>
      </c>
      <c r="F2" s="37">
        <f>MIN(Vertices[In-Degree])</f>
        <v>0</v>
      </c>
      <c r="G2" s="38">
        <f>COUNTIF(Vertices[In-Degree],"&gt;= "&amp;F2)-COUNTIF(Vertices[In-Degree],"&gt;="&amp;F3)</f>
        <v>335</v>
      </c>
      <c r="H2" s="37">
        <f>MIN(Vertices[Out-Degree])</f>
        <v>0</v>
      </c>
      <c r="I2" s="38">
        <f>COUNTIF(Vertices[Out-Degree],"&gt;= "&amp;H2)-COUNTIF(Vertices[Out-Degree],"&gt;="&amp;H3)</f>
        <v>1</v>
      </c>
      <c r="J2" s="37">
        <f>MIN(Vertices[Betweenness Centrality])</f>
        <v>0</v>
      </c>
      <c r="K2" s="38">
        <f>COUNTIF(Vertices[Betweenness Centrality],"&gt;= "&amp;J2)-COUNTIF(Vertices[Betweenness Centrality],"&gt;="&amp;J3)</f>
        <v>334</v>
      </c>
      <c r="L2" s="37">
        <f>MIN(Vertices[Closeness Centrality])</f>
        <v>0.000976</v>
      </c>
      <c r="M2" s="38">
        <f>COUNTIF(Vertices[Closeness Centrality],"&gt;= "&amp;L2)-COUNTIF(Vertices[Closeness Centrality],"&gt;="&amp;L3)</f>
        <v>24</v>
      </c>
      <c r="N2" s="37">
        <f>MIN(Vertices[Eigenvector Centrality])</f>
        <v>3.8E-05</v>
      </c>
      <c r="O2" s="38">
        <f>COUNTIF(Vertices[Eigenvector Centrality],"&gt;= "&amp;N2)-COUNTIF(Vertices[Eigenvector Centrality],"&gt;="&amp;N3)</f>
        <v>24</v>
      </c>
      <c r="P2" s="37">
        <f>MIN(Vertices[PageRank])</f>
        <v>0.500216</v>
      </c>
      <c r="Q2" s="38">
        <f>COUNTIF(Vertices[PageRank],"&gt;= "&amp;P2)-COUNTIF(Vertices[PageRank],"&gt;="&amp;P3)</f>
        <v>335</v>
      </c>
      <c r="R2" s="37">
        <f>MIN(Vertices[Clustering Coefficient])</f>
        <v>0</v>
      </c>
      <c r="S2" s="43">
        <f>COUNTIF(Vertices[Clustering Coefficient],"&gt;= "&amp;R2)-COUNTIF(Vertices[Clustering Coefficient],"&gt;="&amp;R3)</f>
        <v>327</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17"/>
      <c r="B3" s="117"/>
      <c r="D3" s="32">
        <f aca="true" t="shared" si="1" ref="D3:D26">D2+($D$50-$D$2)/BinDivisor</f>
        <v>0</v>
      </c>
      <c r="E3" s="3">
        <f>COUNTIF(Vertices[Degree],"&gt;= "&amp;D3)-COUNTIF(Vertices[Degree],"&gt;="&amp;D4)</f>
        <v>0</v>
      </c>
      <c r="F3" s="39">
        <f aca="true" t="shared" si="2" ref="F3:F26">F2+($F$50-$F$2)/BinDivisor</f>
        <v>6.479166666666667</v>
      </c>
      <c r="G3" s="40">
        <f>COUNTIF(Vertices[In-Degree],"&gt;= "&amp;F3)-COUNTIF(Vertices[In-Degree],"&gt;="&amp;F4)</f>
        <v>0</v>
      </c>
      <c r="H3" s="39">
        <f aca="true" t="shared" si="3" ref="H3:H26">H2+($H$50-$H$2)/BinDivisor</f>
        <v>0.10416666666666667</v>
      </c>
      <c r="I3" s="40">
        <f>COUNTIF(Vertices[Out-Degree],"&gt;= "&amp;H3)-COUNTIF(Vertices[Out-Degree],"&gt;="&amp;H4)</f>
        <v>0</v>
      </c>
      <c r="J3" s="39">
        <f aca="true" t="shared" si="4" ref="J3:J26">J2+($J$50-$J$2)/BinDivisor</f>
        <v>2327.6319444375</v>
      </c>
      <c r="K3" s="40">
        <f>COUNTIF(Vertices[Betweenness Centrality],"&gt;= "&amp;J3)-COUNTIF(Vertices[Betweenness Centrality],"&gt;="&amp;J4)</f>
        <v>1</v>
      </c>
      <c r="L3" s="39">
        <f aca="true" t="shared" si="5" ref="L3:L26">L2+($L$50-$L$2)/BinDivisor</f>
        <v>0.0010137083333333333</v>
      </c>
      <c r="M3" s="40">
        <f>COUNTIF(Vertices[Closeness Centrality],"&gt;= "&amp;L3)-COUNTIF(Vertices[Closeness Centrality],"&gt;="&amp;L4)</f>
        <v>0</v>
      </c>
      <c r="N3" s="39">
        <f aca="true" t="shared" si="6" ref="N3:N26">N2+($N$50-$N$2)/BinDivisor</f>
        <v>0.00028814583333333334</v>
      </c>
      <c r="O3" s="40">
        <f>COUNTIF(Vertices[Eigenvector Centrality],"&gt;= "&amp;N3)-COUNTIF(Vertices[Eigenvector Centrality],"&gt;="&amp;N4)</f>
        <v>0</v>
      </c>
      <c r="P3" s="39">
        <f aca="true" t="shared" si="7" ref="P3:P26">P2+($P$50-$P$2)/BinDivisor</f>
        <v>3.375525125</v>
      </c>
      <c r="Q3" s="40">
        <f>COUNTIF(Vertices[PageRank],"&gt;= "&amp;P3)-COUNTIF(Vertices[PageRank],"&gt;="&amp;P4)</f>
        <v>0</v>
      </c>
      <c r="R3" s="39">
        <f aca="true" t="shared" si="8" ref="R3:R26">R2+($R$50-$R$2)/BinDivisor</f>
        <v>0.010416666666666666</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336</v>
      </c>
      <c r="D4" s="32">
        <f t="shared" si="1"/>
        <v>0</v>
      </c>
      <c r="E4" s="3">
        <f>COUNTIF(Vertices[Degree],"&gt;= "&amp;D4)-COUNTIF(Vertices[Degree],"&gt;="&amp;D5)</f>
        <v>0</v>
      </c>
      <c r="F4" s="37">
        <f t="shared" si="2"/>
        <v>12.958333333333334</v>
      </c>
      <c r="G4" s="38">
        <f>COUNTIF(Vertices[In-Degree],"&gt;= "&amp;F4)-COUNTIF(Vertices[In-Degree],"&gt;="&amp;F5)</f>
        <v>0</v>
      </c>
      <c r="H4" s="37">
        <f t="shared" si="3"/>
        <v>0.20833333333333334</v>
      </c>
      <c r="I4" s="38">
        <f>COUNTIF(Vertices[Out-Degree],"&gt;= "&amp;H4)-COUNTIF(Vertices[Out-Degree],"&gt;="&amp;H5)</f>
        <v>0</v>
      </c>
      <c r="J4" s="37">
        <f t="shared" si="4"/>
        <v>4655.263888875</v>
      </c>
      <c r="K4" s="38">
        <f>COUNTIF(Vertices[Betweenness Centrality],"&gt;= "&amp;J4)-COUNTIF(Vertices[Betweenness Centrality],"&gt;="&amp;J5)</f>
        <v>0</v>
      </c>
      <c r="L4" s="37">
        <f t="shared" si="5"/>
        <v>0.0010514166666666666</v>
      </c>
      <c r="M4" s="38">
        <f>COUNTIF(Vertices[Closeness Centrality],"&gt;= "&amp;L4)-COUNTIF(Vertices[Closeness Centrality],"&gt;="&amp;L5)</f>
        <v>0</v>
      </c>
      <c r="N4" s="37">
        <f t="shared" si="6"/>
        <v>0.0005382916666666667</v>
      </c>
      <c r="O4" s="38">
        <f>COUNTIF(Vertices[Eigenvector Centrality],"&gt;= "&amp;N4)-COUNTIF(Vertices[Eigenvector Centrality],"&gt;="&amp;N5)</f>
        <v>0</v>
      </c>
      <c r="P4" s="37">
        <f t="shared" si="7"/>
        <v>6.25083425</v>
      </c>
      <c r="Q4" s="38">
        <f>COUNTIF(Vertices[PageRank],"&gt;= "&amp;P4)-COUNTIF(Vertices[PageRank],"&gt;="&amp;P5)</f>
        <v>0</v>
      </c>
      <c r="R4" s="37">
        <f t="shared" si="8"/>
        <v>0.020833333333333332</v>
      </c>
      <c r="S4" s="43">
        <f>COUNTIF(Vertices[Clustering Coefficient],"&gt;= "&amp;R4)-COUNTIF(Vertices[Clustering Coefficient],"&gt;="&amp;R5)</f>
        <v>0</v>
      </c>
      <c r="T4" s="37" t="e">
        <f ca="1" t="shared" si="9"/>
        <v>#REF!</v>
      </c>
      <c r="U4" s="38" t="e">
        <f ca="1" t="shared" si="0"/>
        <v>#REF!</v>
      </c>
      <c r="W4" s="12" t="s">
        <v>126</v>
      </c>
      <c r="X4" s="12" t="s">
        <v>128</v>
      </c>
    </row>
    <row r="5" spans="1:21" ht="15">
      <c r="A5" s="117"/>
      <c r="B5" s="117"/>
      <c r="D5" s="32">
        <f t="shared" si="1"/>
        <v>0</v>
      </c>
      <c r="E5" s="3">
        <f>COUNTIF(Vertices[Degree],"&gt;= "&amp;D5)-COUNTIF(Vertices[Degree],"&gt;="&amp;D6)</f>
        <v>0</v>
      </c>
      <c r="F5" s="39">
        <f t="shared" si="2"/>
        <v>19.4375</v>
      </c>
      <c r="G5" s="40">
        <f>COUNTIF(Vertices[In-Degree],"&gt;= "&amp;F5)-COUNTIF(Vertices[In-Degree],"&gt;="&amp;F6)</f>
        <v>0</v>
      </c>
      <c r="H5" s="39">
        <f t="shared" si="3"/>
        <v>0.3125</v>
      </c>
      <c r="I5" s="40">
        <f>COUNTIF(Vertices[Out-Degree],"&gt;= "&amp;H5)-COUNTIF(Vertices[Out-Degree],"&gt;="&amp;H6)</f>
        <v>0</v>
      </c>
      <c r="J5" s="39">
        <f t="shared" si="4"/>
        <v>6982.895833312499</v>
      </c>
      <c r="K5" s="40">
        <f>COUNTIF(Vertices[Betweenness Centrality],"&gt;= "&amp;J5)-COUNTIF(Vertices[Betweenness Centrality],"&gt;="&amp;J6)</f>
        <v>0</v>
      </c>
      <c r="L5" s="39">
        <f t="shared" si="5"/>
        <v>0.001089125</v>
      </c>
      <c r="M5" s="40">
        <f>COUNTIF(Vertices[Closeness Centrality],"&gt;= "&amp;L5)-COUNTIF(Vertices[Closeness Centrality],"&gt;="&amp;L6)</f>
        <v>0</v>
      </c>
      <c r="N5" s="39">
        <f t="shared" si="6"/>
        <v>0.0007884375000000001</v>
      </c>
      <c r="O5" s="40">
        <f>COUNTIF(Vertices[Eigenvector Centrality],"&gt;= "&amp;N5)-COUNTIF(Vertices[Eigenvector Centrality],"&gt;="&amp;N6)</f>
        <v>0</v>
      </c>
      <c r="P5" s="39">
        <f t="shared" si="7"/>
        <v>9.126143375</v>
      </c>
      <c r="Q5" s="40">
        <f>COUNTIF(Vertices[PageRank],"&gt;= "&amp;P5)-COUNTIF(Vertices[PageRank],"&gt;="&amp;P6)</f>
        <v>0</v>
      </c>
      <c r="R5" s="39">
        <f t="shared" si="8"/>
        <v>0.03125</v>
      </c>
      <c r="S5" s="44">
        <f>COUNTIF(Vertices[Clustering Coefficient],"&gt;= "&amp;R5)-COUNTIF(Vertices[Clustering Coefficient],"&gt;="&amp;R6)</f>
        <v>0</v>
      </c>
      <c r="T5" s="39" t="e">
        <f ca="1" t="shared" si="9"/>
        <v>#REF!</v>
      </c>
      <c r="U5" s="40" t="e">
        <f ca="1" t="shared" si="0"/>
        <v>#REF!</v>
      </c>
    </row>
    <row r="6" spans="1:21" ht="15">
      <c r="A6" s="34" t="s">
        <v>148</v>
      </c>
      <c r="B6" s="34">
        <v>286</v>
      </c>
      <c r="D6" s="32">
        <f t="shared" si="1"/>
        <v>0</v>
      </c>
      <c r="E6" s="3">
        <f>COUNTIF(Vertices[Degree],"&gt;= "&amp;D6)-COUNTIF(Vertices[Degree],"&gt;="&amp;D7)</f>
        <v>0</v>
      </c>
      <c r="F6" s="37">
        <f t="shared" si="2"/>
        <v>25.916666666666668</v>
      </c>
      <c r="G6" s="38">
        <f>COUNTIF(Vertices[In-Degree],"&gt;= "&amp;F6)-COUNTIF(Vertices[In-Degree],"&gt;="&amp;F7)</f>
        <v>0</v>
      </c>
      <c r="H6" s="37">
        <f t="shared" si="3"/>
        <v>0.4166666666666667</v>
      </c>
      <c r="I6" s="38">
        <f>COUNTIF(Vertices[Out-Degree],"&gt;= "&amp;H6)-COUNTIF(Vertices[Out-Degree],"&gt;="&amp;H7)</f>
        <v>0</v>
      </c>
      <c r="J6" s="37">
        <f t="shared" si="4"/>
        <v>9310.52777775</v>
      </c>
      <c r="K6" s="38">
        <f>COUNTIF(Vertices[Betweenness Centrality],"&gt;= "&amp;J6)-COUNTIF(Vertices[Betweenness Centrality],"&gt;="&amp;J7)</f>
        <v>0</v>
      </c>
      <c r="L6" s="37">
        <f t="shared" si="5"/>
        <v>0.0011268333333333334</v>
      </c>
      <c r="M6" s="38">
        <f>COUNTIF(Vertices[Closeness Centrality],"&gt;= "&amp;L6)-COUNTIF(Vertices[Closeness Centrality],"&gt;="&amp;L7)</f>
        <v>0</v>
      </c>
      <c r="N6" s="37">
        <f t="shared" si="6"/>
        <v>0.0010385833333333334</v>
      </c>
      <c r="O6" s="38">
        <f>COUNTIF(Vertices[Eigenvector Centrality],"&gt;= "&amp;N6)-COUNTIF(Vertices[Eigenvector Centrality],"&gt;="&amp;N7)</f>
        <v>0</v>
      </c>
      <c r="P6" s="37">
        <f t="shared" si="7"/>
        <v>12.0014525</v>
      </c>
      <c r="Q6" s="38">
        <f>COUNTIF(Vertices[PageRank],"&gt;= "&amp;P6)-COUNTIF(Vertices[PageRank],"&gt;="&amp;P7)</f>
        <v>0</v>
      </c>
      <c r="R6" s="37">
        <f t="shared" si="8"/>
        <v>0.041666666666666664</v>
      </c>
      <c r="S6" s="43">
        <f>COUNTIF(Vertices[Clustering Coefficient],"&gt;= "&amp;R6)-COUNTIF(Vertices[Clustering Coefficient],"&gt;="&amp;R7)</f>
        <v>0</v>
      </c>
      <c r="T6" s="37" t="e">
        <f ca="1" t="shared" si="9"/>
        <v>#REF!</v>
      </c>
      <c r="U6" s="38" t="e">
        <f ca="1" t="shared" si="0"/>
        <v>#REF!</v>
      </c>
    </row>
    <row r="7" spans="1:21" ht="15">
      <c r="A7" s="34" t="s">
        <v>149</v>
      </c>
      <c r="B7" s="34">
        <v>202</v>
      </c>
      <c r="D7" s="32">
        <f t="shared" si="1"/>
        <v>0</v>
      </c>
      <c r="E7" s="3">
        <f>COUNTIF(Vertices[Degree],"&gt;= "&amp;D7)-COUNTIF(Vertices[Degree],"&gt;="&amp;D8)</f>
        <v>0</v>
      </c>
      <c r="F7" s="39">
        <f t="shared" si="2"/>
        <v>32.395833333333336</v>
      </c>
      <c r="G7" s="40">
        <f>COUNTIF(Vertices[In-Degree],"&gt;= "&amp;F7)-COUNTIF(Vertices[In-Degree],"&gt;="&amp;F8)</f>
        <v>0</v>
      </c>
      <c r="H7" s="39">
        <f t="shared" si="3"/>
        <v>0.5208333333333334</v>
      </c>
      <c r="I7" s="40">
        <f>COUNTIF(Vertices[Out-Degree],"&gt;= "&amp;H7)-COUNTIF(Vertices[Out-Degree],"&gt;="&amp;H8)</f>
        <v>0</v>
      </c>
      <c r="J7" s="39">
        <f t="shared" si="4"/>
        <v>11638.1597221875</v>
      </c>
      <c r="K7" s="40">
        <f>COUNTIF(Vertices[Betweenness Centrality],"&gt;= "&amp;J7)-COUNTIF(Vertices[Betweenness Centrality],"&gt;="&amp;J8)</f>
        <v>0</v>
      </c>
      <c r="L7" s="39">
        <f t="shared" si="5"/>
        <v>0.0011645416666666668</v>
      </c>
      <c r="M7" s="40">
        <f>COUNTIF(Vertices[Closeness Centrality],"&gt;= "&amp;L7)-COUNTIF(Vertices[Closeness Centrality],"&gt;="&amp;L8)</f>
        <v>0</v>
      </c>
      <c r="N7" s="39">
        <f t="shared" si="6"/>
        <v>0.0012887291666666668</v>
      </c>
      <c r="O7" s="40">
        <f>COUNTIF(Vertices[Eigenvector Centrality],"&gt;= "&amp;N7)-COUNTIF(Vertices[Eigenvector Centrality],"&gt;="&amp;N8)</f>
        <v>0</v>
      </c>
      <c r="P7" s="39">
        <f t="shared" si="7"/>
        <v>14.876761624999999</v>
      </c>
      <c r="Q7" s="40">
        <f>COUNTIF(Vertices[PageRank],"&gt;= "&amp;P7)-COUNTIF(Vertices[PageRank],"&gt;="&amp;P8)</f>
        <v>0</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488</v>
      </c>
      <c r="D8" s="32">
        <f t="shared" si="1"/>
        <v>0</v>
      </c>
      <c r="E8" s="3">
        <f>COUNTIF(Vertices[Degree],"&gt;= "&amp;D8)-COUNTIF(Vertices[Degree],"&gt;="&amp;D9)</f>
        <v>0</v>
      </c>
      <c r="F8" s="37">
        <f t="shared" si="2"/>
        <v>38.875</v>
      </c>
      <c r="G8" s="38">
        <f>COUNTIF(Vertices[In-Degree],"&gt;= "&amp;F8)-COUNTIF(Vertices[In-Degree],"&gt;="&amp;F9)</f>
        <v>0</v>
      </c>
      <c r="H8" s="37">
        <f t="shared" si="3"/>
        <v>0.625</v>
      </c>
      <c r="I8" s="38">
        <f>COUNTIF(Vertices[Out-Degree],"&gt;= "&amp;H8)-COUNTIF(Vertices[Out-Degree],"&gt;="&amp;H9)</f>
        <v>0</v>
      </c>
      <c r="J8" s="37">
        <f t="shared" si="4"/>
        <v>13965.791666625</v>
      </c>
      <c r="K8" s="38">
        <f>COUNTIF(Vertices[Betweenness Centrality],"&gt;= "&amp;J8)-COUNTIF(Vertices[Betweenness Centrality],"&gt;="&amp;J9)</f>
        <v>0</v>
      </c>
      <c r="L8" s="37">
        <f t="shared" si="5"/>
        <v>0.0012022500000000002</v>
      </c>
      <c r="M8" s="38">
        <f>COUNTIF(Vertices[Closeness Centrality],"&gt;= "&amp;L8)-COUNTIF(Vertices[Closeness Centrality],"&gt;="&amp;L9)</f>
        <v>0</v>
      </c>
      <c r="N8" s="37">
        <f t="shared" si="6"/>
        <v>0.001538875</v>
      </c>
      <c r="O8" s="38">
        <f>COUNTIF(Vertices[Eigenvector Centrality],"&gt;= "&amp;N8)-COUNTIF(Vertices[Eigenvector Centrality],"&gt;="&amp;N9)</f>
        <v>0</v>
      </c>
      <c r="P8" s="37">
        <f t="shared" si="7"/>
        <v>17.752070749999998</v>
      </c>
      <c r="Q8" s="38">
        <f>COUNTIF(Vertices[PageRank],"&gt;= "&amp;P8)-COUNTIF(Vertices[PageRank],"&gt;="&amp;P9)</f>
        <v>0</v>
      </c>
      <c r="R8" s="37">
        <f t="shared" si="8"/>
        <v>0.06249999999999999</v>
      </c>
      <c r="S8" s="43">
        <f>COUNTIF(Vertices[Clustering Coefficient],"&gt;= "&amp;R8)-COUNTIF(Vertices[Clustering Coefficient],"&gt;="&amp;R9)</f>
        <v>0</v>
      </c>
      <c r="T8" s="37" t="e">
        <f ca="1" t="shared" si="9"/>
        <v>#REF!</v>
      </c>
      <c r="U8" s="38" t="e">
        <f ca="1" t="shared" si="0"/>
        <v>#REF!</v>
      </c>
    </row>
    <row r="9" spans="1:21" ht="15">
      <c r="A9" s="117"/>
      <c r="B9" s="117"/>
      <c r="D9" s="32">
        <f t="shared" si="1"/>
        <v>0</v>
      </c>
      <c r="E9" s="3">
        <f>COUNTIF(Vertices[Degree],"&gt;= "&amp;D9)-COUNTIF(Vertices[Degree],"&gt;="&amp;D10)</f>
        <v>0</v>
      </c>
      <c r="F9" s="39">
        <f t="shared" si="2"/>
        <v>45.354166666666664</v>
      </c>
      <c r="G9" s="40">
        <f>COUNTIF(Vertices[In-Degree],"&gt;= "&amp;F9)-COUNTIF(Vertices[In-Degree],"&gt;="&amp;F10)</f>
        <v>0</v>
      </c>
      <c r="H9" s="39">
        <f t="shared" si="3"/>
        <v>0.7291666666666666</v>
      </c>
      <c r="I9" s="40">
        <f>COUNTIF(Vertices[Out-Degree],"&gt;= "&amp;H9)-COUNTIF(Vertices[Out-Degree],"&gt;="&amp;H10)</f>
        <v>0</v>
      </c>
      <c r="J9" s="39">
        <f t="shared" si="4"/>
        <v>16293.4236110625</v>
      </c>
      <c r="K9" s="40">
        <f>COUNTIF(Vertices[Betweenness Centrality],"&gt;= "&amp;J9)-COUNTIF(Vertices[Betweenness Centrality],"&gt;="&amp;J10)</f>
        <v>0</v>
      </c>
      <c r="L9" s="39">
        <f t="shared" si="5"/>
        <v>0.0012399583333333336</v>
      </c>
      <c r="M9" s="40">
        <f>COUNTIF(Vertices[Closeness Centrality],"&gt;= "&amp;L9)-COUNTIF(Vertices[Closeness Centrality],"&gt;="&amp;L10)</f>
        <v>0</v>
      </c>
      <c r="N9" s="39">
        <f t="shared" si="6"/>
        <v>0.0017890208333333334</v>
      </c>
      <c r="O9" s="40">
        <f>COUNTIF(Vertices[Eigenvector Centrality],"&gt;= "&amp;N9)-COUNTIF(Vertices[Eigenvector Centrality],"&gt;="&amp;N10)</f>
        <v>0</v>
      </c>
      <c r="P9" s="39">
        <f t="shared" si="7"/>
        <v>20.627379875</v>
      </c>
      <c r="Q9" s="40">
        <f>COUNTIF(Vertices[PageRank],"&gt;= "&amp;P9)-COUNTIF(Vertices[PageRank],"&gt;="&amp;P10)</f>
        <v>0</v>
      </c>
      <c r="R9" s="39">
        <f t="shared" si="8"/>
        <v>0.07291666666666666</v>
      </c>
      <c r="S9" s="44">
        <f>COUNTIF(Vertices[Clustering Coefficient],"&gt;= "&amp;R9)-COUNTIF(Vertices[Clustering Coefficient],"&gt;="&amp;R10)</f>
        <v>0</v>
      </c>
      <c r="T9" s="39" t="e">
        <f ca="1" t="shared" si="9"/>
        <v>#REF!</v>
      </c>
      <c r="U9" s="40" t="e">
        <f ca="1" t="shared" si="0"/>
        <v>#REF!</v>
      </c>
    </row>
    <row r="10" spans="1:21" ht="15">
      <c r="A10" s="34" t="s">
        <v>151</v>
      </c>
      <c r="B10" s="34">
        <v>7</v>
      </c>
      <c r="D10" s="32">
        <f t="shared" si="1"/>
        <v>0</v>
      </c>
      <c r="E10" s="3">
        <f>COUNTIF(Vertices[Degree],"&gt;= "&amp;D10)-COUNTIF(Vertices[Degree],"&gt;="&amp;D11)</f>
        <v>0</v>
      </c>
      <c r="F10" s="37">
        <f t="shared" si="2"/>
        <v>51.83333333333333</v>
      </c>
      <c r="G10" s="38">
        <f>COUNTIF(Vertices[In-Degree],"&gt;= "&amp;F10)-COUNTIF(Vertices[In-Degree],"&gt;="&amp;F11)</f>
        <v>0</v>
      </c>
      <c r="H10" s="37">
        <f t="shared" si="3"/>
        <v>0.8333333333333333</v>
      </c>
      <c r="I10" s="38">
        <f>COUNTIF(Vertices[Out-Degree],"&gt;= "&amp;H10)-COUNTIF(Vertices[Out-Degree],"&gt;="&amp;H11)</f>
        <v>0</v>
      </c>
      <c r="J10" s="37">
        <f t="shared" si="4"/>
        <v>18621.0555555</v>
      </c>
      <c r="K10" s="38">
        <f>COUNTIF(Vertices[Betweenness Centrality],"&gt;= "&amp;J10)-COUNTIF(Vertices[Betweenness Centrality],"&gt;="&amp;J11)</f>
        <v>0</v>
      </c>
      <c r="L10" s="37">
        <f t="shared" si="5"/>
        <v>0.001277666666666667</v>
      </c>
      <c r="M10" s="38">
        <f>COUNTIF(Vertices[Closeness Centrality],"&gt;= "&amp;L10)-COUNTIF(Vertices[Closeness Centrality],"&gt;="&amp;L11)</f>
        <v>0</v>
      </c>
      <c r="N10" s="37">
        <f t="shared" si="6"/>
        <v>0.0020391666666666666</v>
      </c>
      <c r="O10" s="38">
        <f>COUNTIF(Vertices[Eigenvector Centrality],"&gt;= "&amp;N10)-COUNTIF(Vertices[Eigenvector Centrality],"&gt;="&amp;N11)</f>
        <v>0</v>
      </c>
      <c r="P10" s="37">
        <f t="shared" si="7"/>
        <v>23.502689</v>
      </c>
      <c r="Q10" s="38">
        <f>COUNTIF(Vertices[PageRank],"&gt;= "&amp;P10)-COUNTIF(Vertices[PageRank],"&gt;="&amp;P11)</f>
        <v>0</v>
      </c>
      <c r="R10" s="37">
        <f t="shared" si="8"/>
        <v>0.08333333333333333</v>
      </c>
      <c r="S10" s="43">
        <f>COUNTIF(Vertices[Clustering Coefficient],"&gt;= "&amp;R10)-COUNTIF(Vertices[Clustering Coefficient],"&gt;="&amp;R11)</f>
        <v>1</v>
      </c>
      <c r="T10" s="37" t="e">
        <f ca="1" t="shared" si="9"/>
        <v>#REF!</v>
      </c>
      <c r="U10" s="38" t="e">
        <f ca="1" t="shared" si="0"/>
        <v>#REF!</v>
      </c>
    </row>
    <row r="11" spans="1:21" ht="15">
      <c r="A11" s="117"/>
      <c r="B11" s="117"/>
      <c r="D11" s="32">
        <f t="shared" si="1"/>
        <v>0</v>
      </c>
      <c r="E11" s="3">
        <f>COUNTIF(Vertices[Degree],"&gt;= "&amp;D11)-COUNTIF(Vertices[Degree],"&gt;="&amp;D12)</f>
        <v>0</v>
      </c>
      <c r="F11" s="39">
        <f t="shared" si="2"/>
        <v>58.31249999999999</v>
      </c>
      <c r="G11" s="40">
        <f>COUNTIF(Vertices[In-Degree],"&gt;= "&amp;F11)-COUNTIF(Vertices[In-Degree],"&gt;="&amp;F12)</f>
        <v>0</v>
      </c>
      <c r="H11" s="39">
        <f t="shared" si="3"/>
        <v>0.9374999999999999</v>
      </c>
      <c r="I11" s="40">
        <f>COUNTIF(Vertices[Out-Degree],"&gt;= "&amp;H11)-COUNTIF(Vertices[Out-Degree],"&gt;="&amp;H12)</f>
        <v>323</v>
      </c>
      <c r="J11" s="39">
        <f t="shared" si="4"/>
        <v>20948.6874999375</v>
      </c>
      <c r="K11" s="40">
        <f>COUNTIF(Vertices[Betweenness Centrality],"&gt;= "&amp;J11)-COUNTIF(Vertices[Betweenness Centrality],"&gt;="&amp;J12)</f>
        <v>0</v>
      </c>
      <c r="L11" s="39">
        <f t="shared" si="5"/>
        <v>0.0013153750000000004</v>
      </c>
      <c r="M11" s="40">
        <f>COUNTIF(Vertices[Closeness Centrality],"&gt;= "&amp;L11)-COUNTIF(Vertices[Closeness Centrality],"&gt;="&amp;L12)</f>
        <v>0</v>
      </c>
      <c r="N11" s="39">
        <f t="shared" si="6"/>
        <v>0.0022893124999999997</v>
      </c>
      <c r="O11" s="40">
        <f>COUNTIF(Vertices[Eigenvector Centrality],"&gt;= "&amp;N11)-COUNTIF(Vertices[Eigenvector Centrality],"&gt;="&amp;N12)</f>
        <v>0</v>
      </c>
      <c r="P11" s="39">
        <f t="shared" si="7"/>
        <v>26.377998125</v>
      </c>
      <c r="Q11" s="40">
        <f>COUNTIF(Vertices[PageRank],"&gt;= "&amp;P11)-COUNTIF(Vertices[PageRank],"&gt;="&amp;P12)</f>
        <v>0</v>
      </c>
      <c r="R11" s="39">
        <f t="shared" si="8"/>
        <v>0.09375</v>
      </c>
      <c r="S11" s="44">
        <f>COUNTIF(Vertices[Clustering Coefficient],"&gt;= "&amp;R11)-COUNTIF(Vertices[Clustering Coefficient],"&gt;="&amp;R12)</f>
        <v>0</v>
      </c>
      <c r="T11" s="39" t="e">
        <f ca="1" t="shared" si="9"/>
        <v>#REF!</v>
      </c>
      <c r="U11" s="40" t="e">
        <f ca="1" t="shared" si="0"/>
        <v>#REF!</v>
      </c>
    </row>
    <row r="12" spans="1:21" ht="15">
      <c r="A12" s="34" t="s">
        <v>170</v>
      </c>
      <c r="B12" s="34">
        <v>0</v>
      </c>
      <c r="D12" s="32">
        <f t="shared" si="1"/>
        <v>0</v>
      </c>
      <c r="E12" s="3">
        <f>COUNTIF(Vertices[Degree],"&gt;= "&amp;D12)-COUNTIF(Vertices[Degree],"&gt;="&amp;D13)</f>
        <v>0</v>
      </c>
      <c r="F12" s="37">
        <f t="shared" si="2"/>
        <v>64.79166666666666</v>
      </c>
      <c r="G12" s="38">
        <f>COUNTIF(Vertices[In-Degree],"&gt;= "&amp;F12)-COUNTIF(Vertices[In-Degree],"&gt;="&amp;F13)</f>
        <v>0</v>
      </c>
      <c r="H12" s="37">
        <f t="shared" si="3"/>
        <v>1.0416666666666665</v>
      </c>
      <c r="I12" s="38">
        <f>COUNTIF(Vertices[Out-Degree],"&gt;= "&amp;H12)-COUNTIF(Vertices[Out-Degree],"&gt;="&amp;H13)</f>
        <v>0</v>
      </c>
      <c r="J12" s="37">
        <f t="shared" si="4"/>
        <v>23276.319444375</v>
      </c>
      <c r="K12" s="38">
        <f>COUNTIF(Vertices[Betweenness Centrality],"&gt;= "&amp;J12)-COUNTIF(Vertices[Betweenness Centrality],"&gt;="&amp;J13)</f>
        <v>0</v>
      </c>
      <c r="L12" s="37">
        <f t="shared" si="5"/>
        <v>0.0013530833333333337</v>
      </c>
      <c r="M12" s="38">
        <f>COUNTIF(Vertices[Closeness Centrality],"&gt;= "&amp;L12)-COUNTIF(Vertices[Closeness Centrality],"&gt;="&amp;L13)</f>
        <v>0</v>
      </c>
      <c r="N12" s="37">
        <f t="shared" si="6"/>
        <v>0.002539458333333333</v>
      </c>
      <c r="O12" s="38">
        <f>COUNTIF(Vertices[Eigenvector Centrality],"&gt;= "&amp;N12)-COUNTIF(Vertices[Eigenvector Centrality],"&gt;="&amp;N13)</f>
        <v>0</v>
      </c>
      <c r="P12" s="37">
        <f t="shared" si="7"/>
        <v>29.253307250000002</v>
      </c>
      <c r="Q12" s="38">
        <f>COUNTIF(Vertices[PageRank],"&gt;= "&amp;P12)-COUNTIF(Vertices[PageRank],"&gt;="&amp;P13)</f>
        <v>0</v>
      </c>
      <c r="R12" s="37">
        <f t="shared" si="8"/>
        <v>0.10416666666666667</v>
      </c>
      <c r="S12" s="43">
        <f>COUNTIF(Vertices[Clustering Coefficient],"&gt;= "&amp;R12)-COUNTIF(Vertices[Clustering Coefficient],"&gt;="&amp;R13)</f>
        <v>0</v>
      </c>
      <c r="T12" s="37" t="e">
        <f ca="1" t="shared" si="9"/>
        <v>#REF!</v>
      </c>
      <c r="U12" s="38" t="e">
        <f ca="1" t="shared" si="0"/>
        <v>#REF!</v>
      </c>
    </row>
    <row r="13" spans="1:21" ht="15">
      <c r="A13" s="34" t="s">
        <v>171</v>
      </c>
      <c r="B13" s="34">
        <v>0</v>
      </c>
      <c r="D13" s="32">
        <f t="shared" si="1"/>
        <v>0</v>
      </c>
      <c r="E13" s="3">
        <f>COUNTIF(Vertices[Degree],"&gt;= "&amp;D13)-COUNTIF(Vertices[Degree],"&gt;="&amp;D14)</f>
        <v>0</v>
      </c>
      <c r="F13" s="39">
        <f t="shared" si="2"/>
        <v>71.27083333333333</v>
      </c>
      <c r="G13" s="40">
        <f>COUNTIF(Vertices[In-Degree],"&gt;= "&amp;F13)-COUNTIF(Vertices[In-Degree],"&gt;="&amp;F14)</f>
        <v>0</v>
      </c>
      <c r="H13" s="39">
        <f t="shared" si="3"/>
        <v>1.1458333333333333</v>
      </c>
      <c r="I13" s="40">
        <f>COUNTIF(Vertices[Out-Degree],"&gt;= "&amp;H13)-COUNTIF(Vertices[Out-Degree],"&gt;="&amp;H14)</f>
        <v>0</v>
      </c>
      <c r="J13" s="39">
        <f t="shared" si="4"/>
        <v>25603.9513888125</v>
      </c>
      <c r="K13" s="40">
        <f>COUNTIF(Vertices[Betweenness Centrality],"&gt;= "&amp;J13)-COUNTIF(Vertices[Betweenness Centrality],"&gt;="&amp;J14)</f>
        <v>0</v>
      </c>
      <c r="L13" s="39">
        <f t="shared" si="5"/>
        <v>0.0013907916666666671</v>
      </c>
      <c r="M13" s="40">
        <f>COUNTIF(Vertices[Closeness Centrality],"&gt;= "&amp;L13)-COUNTIF(Vertices[Closeness Centrality],"&gt;="&amp;L14)</f>
        <v>0</v>
      </c>
      <c r="N13" s="39">
        <f t="shared" si="6"/>
        <v>0.002789604166666666</v>
      </c>
      <c r="O13" s="40">
        <f>COUNTIF(Vertices[Eigenvector Centrality],"&gt;= "&amp;N13)-COUNTIF(Vertices[Eigenvector Centrality],"&gt;="&amp;N14)</f>
        <v>0</v>
      </c>
      <c r="P13" s="39">
        <f t="shared" si="7"/>
        <v>32.128616375</v>
      </c>
      <c r="Q13" s="40">
        <f>COUNTIF(Vertices[PageRank],"&gt;= "&amp;P13)-COUNTIF(Vertices[PageRank],"&gt;="&amp;P14)</f>
        <v>0</v>
      </c>
      <c r="R13" s="39">
        <f t="shared" si="8"/>
        <v>0.11458333333333334</v>
      </c>
      <c r="S13" s="44">
        <f>COUNTIF(Vertices[Clustering Coefficient],"&gt;= "&amp;R13)-COUNTIF(Vertices[Clustering Coefficient],"&gt;="&amp;R14)</f>
        <v>0</v>
      </c>
      <c r="T13" s="39" t="e">
        <f ca="1" t="shared" si="9"/>
        <v>#REF!</v>
      </c>
      <c r="U13" s="40" t="e">
        <f ca="1" t="shared" si="0"/>
        <v>#REF!</v>
      </c>
    </row>
    <row r="14" spans="1:21" ht="15">
      <c r="A14" s="117"/>
      <c r="B14" s="117"/>
      <c r="D14" s="32">
        <f t="shared" si="1"/>
        <v>0</v>
      </c>
      <c r="E14" s="3">
        <f>COUNTIF(Vertices[Degree],"&gt;= "&amp;D14)-COUNTIF(Vertices[Degree],"&gt;="&amp;D15)</f>
        <v>0</v>
      </c>
      <c r="F14" s="37">
        <f t="shared" si="2"/>
        <v>77.75</v>
      </c>
      <c r="G14" s="38">
        <f>COUNTIF(Vertices[In-Degree],"&gt;= "&amp;F14)-COUNTIF(Vertices[In-Degree],"&gt;="&amp;F15)</f>
        <v>0</v>
      </c>
      <c r="H14" s="37">
        <f t="shared" si="3"/>
        <v>1.25</v>
      </c>
      <c r="I14" s="38">
        <f>COUNTIF(Vertices[Out-Degree],"&gt;= "&amp;H14)-COUNTIF(Vertices[Out-Degree],"&gt;="&amp;H15)</f>
        <v>0</v>
      </c>
      <c r="J14" s="37">
        <f t="shared" si="4"/>
        <v>27931.58333325</v>
      </c>
      <c r="K14" s="38">
        <f>COUNTIF(Vertices[Betweenness Centrality],"&gt;= "&amp;J14)-COUNTIF(Vertices[Betweenness Centrality],"&gt;="&amp;J15)</f>
        <v>0</v>
      </c>
      <c r="L14" s="37">
        <f t="shared" si="5"/>
        <v>0.0014285000000000005</v>
      </c>
      <c r="M14" s="38">
        <f>COUNTIF(Vertices[Closeness Centrality],"&gt;= "&amp;L14)-COUNTIF(Vertices[Closeness Centrality],"&gt;="&amp;L15)</f>
        <v>310</v>
      </c>
      <c r="N14" s="37">
        <f t="shared" si="6"/>
        <v>0.003039749999999999</v>
      </c>
      <c r="O14" s="38">
        <f>COUNTIF(Vertices[Eigenvector Centrality],"&gt;= "&amp;N14)-COUNTIF(Vertices[Eigenvector Centrality],"&gt;="&amp;N15)</f>
        <v>310</v>
      </c>
      <c r="P14" s="37">
        <f t="shared" si="7"/>
        <v>35.0039255</v>
      </c>
      <c r="Q14" s="38">
        <f>COUNTIF(Vertices[PageRank],"&gt;= "&amp;P14)-COUNTIF(Vertices[PageRank],"&gt;="&amp;P15)</f>
        <v>0</v>
      </c>
      <c r="R14" s="37">
        <f t="shared" si="8"/>
        <v>0.125</v>
      </c>
      <c r="S14" s="43">
        <f>COUNTIF(Vertices[Clustering Coefficient],"&gt;= "&amp;R14)-COUNTIF(Vertices[Clustering Coefficient],"&gt;="&amp;R15)</f>
        <v>0</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84.22916666666667</v>
      </c>
      <c r="G15" s="40">
        <f>COUNTIF(Vertices[In-Degree],"&gt;= "&amp;F15)-COUNTIF(Vertices[In-Degree],"&gt;="&amp;F16)</f>
        <v>0</v>
      </c>
      <c r="H15" s="39">
        <f t="shared" si="3"/>
        <v>1.3541666666666667</v>
      </c>
      <c r="I15" s="40">
        <f>COUNTIF(Vertices[Out-Degree],"&gt;= "&amp;H15)-COUNTIF(Vertices[Out-Degree],"&gt;="&amp;H16)</f>
        <v>0</v>
      </c>
      <c r="J15" s="39">
        <f t="shared" si="4"/>
        <v>30259.2152776875</v>
      </c>
      <c r="K15" s="40">
        <f>COUNTIF(Vertices[Betweenness Centrality],"&gt;= "&amp;J15)-COUNTIF(Vertices[Betweenness Centrality],"&gt;="&amp;J16)</f>
        <v>0</v>
      </c>
      <c r="L15" s="39">
        <f t="shared" si="5"/>
        <v>0.001466208333333334</v>
      </c>
      <c r="M15" s="40">
        <f>COUNTIF(Vertices[Closeness Centrality],"&gt;= "&amp;L15)-COUNTIF(Vertices[Closeness Centrality],"&gt;="&amp;L16)</f>
        <v>1</v>
      </c>
      <c r="N15" s="39">
        <f t="shared" si="6"/>
        <v>0.003289895833333332</v>
      </c>
      <c r="O15" s="40">
        <f>COUNTIF(Vertices[Eigenvector Centrality],"&gt;= "&amp;N15)-COUNTIF(Vertices[Eigenvector Centrality],"&gt;="&amp;N16)</f>
        <v>1</v>
      </c>
      <c r="P15" s="39">
        <f t="shared" si="7"/>
        <v>37.879234625</v>
      </c>
      <c r="Q15" s="40">
        <f>COUNTIF(Vertices[PageRank],"&gt;= "&amp;P15)-COUNTIF(Vertices[PageRank],"&gt;="&amp;P16)</f>
        <v>0</v>
      </c>
      <c r="R15" s="39">
        <f t="shared" si="8"/>
        <v>0.13541666666666666</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90.70833333333334</v>
      </c>
      <c r="G16" s="38">
        <f>COUNTIF(Vertices[In-Degree],"&gt;= "&amp;F16)-COUNTIF(Vertices[In-Degree],"&gt;="&amp;F17)</f>
        <v>0</v>
      </c>
      <c r="H16" s="37">
        <f t="shared" si="3"/>
        <v>1.4583333333333335</v>
      </c>
      <c r="I16" s="38">
        <f>COUNTIF(Vertices[Out-Degree],"&gt;= "&amp;H16)-COUNTIF(Vertices[Out-Degree],"&gt;="&amp;H17)</f>
        <v>0</v>
      </c>
      <c r="J16" s="37">
        <f t="shared" si="4"/>
        <v>32586.847222125</v>
      </c>
      <c r="K16" s="38">
        <f>COUNTIF(Vertices[Betweenness Centrality],"&gt;= "&amp;J16)-COUNTIF(Vertices[Betweenness Centrality],"&gt;="&amp;J17)</f>
        <v>0</v>
      </c>
      <c r="L16" s="37">
        <f t="shared" si="5"/>
        <v>0.0015039166666666673</v>
      </c>
      <c r="M16" s="38">
        <f>COUNTIF(Vertices[Closeness Centrality],"&gt;= "&amp;L16)-COUNTIF(Vertices[Closeness Centrality],"&gt;="&amp;L17)</f>
        <v>0</v>
      </c>
      <c r="N16" s="37">
        <f t="shared" si="6"/>
        <v>0.0035400416666666653</v>
      </c>
      <c r="O16" s="38">
        <f>COUNTIF(Vertices[Eigenvector Centrality],"&gt;= "&amp;N16)-COUNTIF(Vertices[Eigenvector Centrality],"&gt;="&amp;N17)</f>
        <v>0</v>
      </c>
      <c r="P16" s="37">
        <f t="shared" si="7"/>
        <v>40.75454375</v>
      </c>
      <c r="Q16" s="38">
        <f>COUNTIF(Vertices[PageRank],"&gt;= "&amp;P16)-COUNTIF(Vertices[PageRank],"&gt;="&amp;P17)</f>
        <v>0</v>
      </c>
      <c r="R16" s="37">
        <f t="shared" si="8"/>
        <v>0.14583333333333331</v>
      </c>
      <c r="S16" s="43">
        <f>COUNTIF(Vertices[Clustering Coefficient],"&gt;= "&amp;R16)-COUNTIF(Vertices[Clustering Coefficient],"&gt;="&amp;R17)</f>
        <v>0</v>
      </c>
      <c r="T16" s="37" t="e">
        <f ca="1" t="shared" si="9"/>
        <v>#REF!</v>
      </c>
      <c r="U16" s="38" t="e">
        <f ca="1" t="shared" si="0"/>
        <v>#REF!</v>
      </c>
    </row>
    <row r="17" spans="1:21" ht="15">
      <c r="A17" s="34" t="s">
        <v>154</v>
      </c>
      <c r="B17" s="34">
        <v>336</v>
      </c>
      <c r="D17" s="32">
        <f t="shared" si="1"/>
        <v>0</v>
      </c>
      <c r="E17" s="3">
        <f>COUNTIF(Vertices[Degree],"&gt;= "&amp;D17)-COUNTIF(Vertices[Degree],"&gt;="&amp;D18)</f>
        <v>0</v>
      </c>
      <c r="F17" s="39">
        <f t="shared" si="2"/>
        <v>97.18750000000001</v>
      </c>
      <c r="G17" s="40">
        <f>COUNTIF(Vertices[In-Degree],"&gt;= "&amp;F17)-COUNTIF(Vertices[In-Degree],"&gt;="&amp;F18)</f>
        <v>0</v>
      </c>
      <c r="H17" s="39">
        <f t="shared" si="3"/>
        <v>1.5625000000000002</v>
      </c>
      <c r="I17" s="40">
        <f>COUNTIF(Vertices[Out-Degree],"&gt;= "&amp;H17)-COUNTIF(Vertices[Out-Degree],"&gt;="&amp;H18)</f>
        <v>0</v>
      </c>
      <c r="J17" s="39">
        <f t="shared" si="4"/>
        <v>34914.4791665625</v>
      </c>
      <c r="K17" s="40">
        <f>COUNTIF(Vertices[Betweenness Centrality],"&gt;= "&amp;J17)-COUNTIF(Vertices[Betweenness Centrality],"&gt;="&amp;J18)</f>
        <v>0</v>
      </c>
      <c r="L17" s="39">
        <f t="shared" si="5"/>
        <v>0.0015416250000000007</v>
      </c>
      <c r="M17" s="40">
        <f>COUNTIF(Vertices[Closeness Centrality],"&gt;= "&amp;L17)-COUNTIF(Vertices[Closeness Centrality],"&gt;="&amp;L18)</f>
        <v>0</v>
      </c>
      <c r="N17" s="39">
        <f t="shared" si="6"/>
        <v>0.0037901874999999984</v>
      </c>
      <c r="O17" s="40">
        <f>COUNTIF(Vertices[Eigenvector Centrality],"&gt;= "&amp;N17)-COUNTIF(Vertices[Eigenvector Centrality],"&gt;="&amp;N18)</f>
        <v>0</v>
      </c>
      <c r="P17" s="39">
        <f t="shared" si="7"/>
        <v>43.629852875000005</v>
      </c>
      <c r="Q17" s="40">
        <f>COUNTIF(Vertices[PageRank],"&gt;= "&amp;P17)-COUNTIF(Vertices[PageRank],"&gt;="&amp;P18)</f>
        <v>0</v>
      </c>
      <c r="R17" s="39">
        <f t="shared" si="8"/>
        <v>0.15624999999999997</v>
      </c>
      <c r="S17" s="44">
        <f>COUNTIF(Vertices[Clustering Coefficient],"&gt;= "&amp;R17)-COUNTIF(Vertices[Clustering Coefficient],"&gt;="&amp;R18)</f>
        <v>0</v>
      </c>
      <c r="T17" s="39" t="e">
        <f ca="1" t="shared" si="9"/>
        <v>#REF!</v>
      </c>
      <c r="U17" s="40" t="e">
        <f ca="1" t="shared" si="0"/>
        <v>#REF!</v>
      </c>
    </row>
    <row r="18" spans="1:21" ht="15">
      <c r="A18" s="34" t="s">
        <v>155</v>
      </c>
      <c r="B18" s="34">
        <v>488</v>
      </c>
      <c r="D18" s="32">
        <f t="shared" si="1"/>
        <v>0</v>
      </c>
      <c r="E18" s="3">
        <f>COUNTIF(Vertices[Degree],"&gt;= "&amp;D18)-COUNTIF(Vertices[Degree],"&gt;="&amp;D19)</f>
        <v>0</v>
      </c>
      <c r="F18" s="37">
        <f t="shared" si="2"/>
        <v>103.66666666666669</v>
      </c>
      <c r="G18" s="38">
        <f>COUNTIF(Vertices[In-Degree],"&gt;= "&amp;F18)-COUNTIF(Vertices[In-Degree],"&gt;="&amp;F19)</f>
        <v>0</v>
      </c>
      <c r="H18" s="37">
        <f t="shared" si="3"/>
        <v>1.666666666666667</v>
      </c>
      <c r="I18" s="38">
        <f>COUNTIF(Vertices[Out-Degree],"&gt;= "&amp;H18)-COUNTIF(Vertices[Out-Degree],"&gt;="&amp;H19)</f>
        <v>0</v>
      </c>
      <c r="J18" s="37">
        <f t="shared" si="4"/>
        <v>37242.111111</v>
      </c>
      <c r="K18" s="38">
        <f>COUNTIF(Vertices[Betweenness Centrality],"&gt;= "&amp;J18)-COUNTIF(Vertices[Betweenness Centrality],"&gt;="&amp;J19)</f>
        <v>0</v>
      </c>
      <c r="L18" s="37">
        <f t="shared" si="5"/>
        <v>0.001579333333333334</v>
      </c>
      <c r="M18" s="38">
        <f>COUNTIF(Vertices[Closeness Centrality],"&gt;= "&amp;L18)-COUNTIF(Vertices[Closeness Centrality],"&gt;="&amp;L19)</f>
        <v>0</v>
      </c>
      <c r="N18" s="37">
        <f t="shared" si="6"/>
        <v>0.0040403333333333315</v>
      </c>
      <c r="O18" s="38">
        <f>COUNTIF(Vertices[Eigenvector Centrality],"&gt;= "&amp;N18)-COUNTIF(Vertices[Eigenvector Centrality],"&gt;="&amp;N19)</f>
        <v>0</v>
      </c>
      <c r="P18" s="37">
        <f t="shared" si="7"/>
        <v>46.505162000000006</v>
      </c>
      <c r="Q18" s="38">
        <f>COUNTIF(Vertices[PageRank],"&gt;= "&amp;P18)-COUNTIF(Vertices[PageRank],"&gt;="&amp;P19)</f>
        <v>0</v>
      </c>
      <c r="R18" s="37">
        <f t="shared" si="8"/>
        <v>0.16666666666666663</v>
      </c>
      <c r="S18" s="43">
        <f>COUNTIF(Vertices[Clustering Coefficient],"&gt;= "&amp;R18)-COUNTIF(Vertices[Clustering Coefficient],"&gt;="&amp;R19)</f>
        <v>1</v>
      </c>
      <c r="T18" s="37" t="e">
        <f ca="1" t="shared" si="9"/>
        <v>#REF!</v>
      </c>
      <c r="U18" s="38" t="e">
        <f ca="1" t="shared" si="0"/>
        <v>#REF!</v>
      </c>
    </row>
    <row r="19" spans="1:21" ht="15">
      <c r="A19" s="117"/>
      <c r="B19" s="117"/>
      <c r="D19" s="32">
        <f t="shared" si="1"/>
        <v>0</v>
      </c>
      <c r="E19" s="3">
        <f>COUNTIF(Vertices[Degree],"&gt;= "&amp;D19)-COUNTIF(Vertices[Degree],"&gt;="&amp;D20)</f>
        <v>0</v>
      </c>
      <c r="F19" s="39">
        <f t="shared" si="2"/>
        <v>110.14583333333336</v>
      </c>
      <c r="G19" s="40">
        <f>COUNTIF(Vertices[In-Degree],"&gt;= "&amp;F19)-COUNTIF(Vertices[In-Degree],"&gt;="&amp;F20)</f>
        <v>0</v>
      </c>
      <c r="H19" s="39">
        <f t="shared" si="3"/>
        <v>1.7708333333333337</v>
      </c>
      <c r="I19" s="40">
        <f>COUNTIF(Vertices[Out-Degree],"&gt;= "&amp;H19)-COUNTIF(Vertices[Out-Degree],"&gt;="&amp;H20)</f>
        <v>0</v>
      </c>
      <c r="J19" s="39">
        <f t="shared" si="4"/>
        <v>39569.743055437495</v>
      </c>
      <c r="K19" s="40">
        <f>COUNTIF(Vertices[Betweenness Centrality],"&gt;= "&amp;J19)-COUNTIF(Vertices[Betweenness Centrality],"&gt;="&amp;J20)</f>
        <v>0</v>
      </c>
      <c r="L19" s="39">
        <f t="shared" si="5"/>
        <v>0.0016170416666666675</v>
      </c>
      <c r="M19" s="40">
        <f>COUNTIF(Vertices[Closeness Centrality],"&gt;= "&amp;L19)-COUNTIF(Vertices[Closeness Centrality],"&gt;="&amp;L20)</f>
        <v>0</v>
      </c>
      <c r="N19" s="39">
        <f t="shared" si="6"/>
        <v>0.004290479166666665</v>
      </c>
      <c r="O19" s="40">
        <f>COUNTIF(Vertices[Eigenvector Centrality],"&gt;= "&amp;N19)-COUNTIF(Vertices[Eigenvector Centrality],"&gt;="&amp;N20)</f>
        <v>0</v>
      </c>
      <c r="P19" s="39">
        <f t="shared" si="7"/>
        <v>49.38047112500001</v>
      </c>
      <c r="Q19" s="40">
        <f>COUNTIF(Vertices[PageRank],"&gt;= "&amp;P19)-COUNTIF(Vertices[PageRank],"&gt;="&amp;P20)</f>
        <v>0</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116.62500000000003</v>
      </c>
      <c r="G20" s="38">
        <f>COUNTIF(Vertices[In-Degree],"&gt;= "&amp;F20)-COUNTIF(Vertices[In-Degree],"&gt;="&amp;F21)</f>
        <v>0</v>
      </c>
      <c r="H20" s="37">
        <f t="shared" si="3"/>
        <v>1.8750000000000004</v>
      </c>
      <c r="I20" s="38">
        <f>COUNTIF(Vertices[Out-Degree],"&gt;= "&amp;H20)-COUNTIF(Vertices[Out-Degree],"&gt;="&amp;H21)</f>
        <v>0</v>
      </c>
      <c r="J20" s="37">
        <f t="shared" si="4"/>
        <v>41897.37499987499</v>
      </c>
      <c r="K20" s="38">
        <f>COUNTIF(Vertices[Betweenness Centrality],"&gt;= "&amp;J20)-COUNTIF(Vertices[Betweenness Centrality],"&gt;="&amp;J21)</f>
        <v>0</v>
      </c>
      <c r="L20" s="37">
        <f t="shared" si="5"/>
        <v>0.0016547500000000008</v>
      </c>
      <c r="M20" s="38">
        <f>COUNTIF(Vertices[Closeness Centrality],"&gt;= "&amp;L20)-COUNTIF(Vertices[Closeness Centrality],"&gt;="&amp;L21)</f>
        <v>0</v>
      </c>
      <c r="N20" s="37">
        <f t="shared" si="6"/>
        <v>0.004540624999999998</v>
      </c>
      <c r="O20" s="38">
        <f>COUNTIF(Vertices[Eigenvector Centrality],"&gt;= "&amp;N20)-COUNTIF(Vertices[Eigenvector Centrality],"&gt;="&amp;N21)</f>
        <v>0</v>
      </c>
      <c r="P20" s="37">
        <f t="shared" si="7"/>
        <v>52.25578025000001</v>
      </c>
      <c r="Q20" s="38">
        <f>COUNTIF(Vertices[PageRank],"&gt;= "&amp;P20)-COUNTIF(Vertices[PageRank],"&gt;="&amp;P21)</f>
        <v>0</v>
      </c>
      <c r="R20" s="37">
        <f t="shared" si="8"/>
        <v>0.18749999999999994</v>
      </c>
      <c r="S20" s="43">
        <f>COUNTIF(Vertices[Clustering Coefficient],"&gt;= "&amp;R20)-COUNTIF(Vertices[Clustering Coefficient],"&gt;="&amp;R21)</f>
        <v>0</v>
      </c>
      <c r="T20" s="37" t="e">
        <f ca="1" t="shared" si="9"/>
        <v>#REF!</v>
      </c>
      <c r="U20" s="38" t="e">
        <f ca="1" t="shared" si="0"/>
        <v>#REF!</v>
      </c>
    </row>
    <row r="21" spans="1:21" ht="15">
      <c r="A21" s="34" t="s">
        <v>157</v>
      </c>
      <c r="B21" s="34">
        <v>2.128401</v>
      </c>
      <c r="D21" s="32">
        <f t="shared" si="1"/>
        <v>0</v>
      </c>
      <c r="E21" s="3">
        <f>COUNTIF(Vertices[Degree],"&gt;= "&amp;D21)-COUNTIF(Vertices[Degree],"&gt;="&amp;D22)</f>
        <v>0</v>
      </c>
      <c r="F21" s="39">
        <f t="shared" si="2"/>
        <v>123.1041666666667</v>
      </c>
      <c r="G21" s="40">
        <f>COUNTIF(Vertices[In-Degree],"&gt;= "&amp;F21)-COUNTIF(Vertices[In-Degree],"&gt;="&amp;F22)</f>
        <v>0</v>
      </c>
      <c r="H21" s="39">
        <f t="shared" si="3"/>
        <v>1.9791666666666672</v>
      </c>
      <c r="I21" s="40">
        <f>COUNTIF(Vertices[Out-Degree],"&gt;= "&amp;H21)-COUNTIF(Vertices[Out-Degree],"&gt;="&amp;H22)</f>
        <v>11</v>
      </c>
      <c r="J21" s="39">
        <f t="shared" si="4"/>
        <v>44225.00694431249</v>
      </c>
      <c r="K21" s="40">
        <f>COUNTIF(Vertices[Betweenness Centrality],"&gt;= "&amp;J21)-COUNTIF(Vertices[Betweenness Centrality],"&gt;="&amp;J22)</f>
        <v>0</v>
      </c>
      <c r="L21" s="39">
        <f t="shared" si="5"/>
        <v>0.0016924583333333342</v>
      </c>
      <c r="M21" s="40">
        <f>COUNTIF(Vertices[Closeness Centrality],"&gt;= "&amp;L21)-COUNTIF(Vertices[Closeness Centrality],"&gt;="&amp;L22)</f>
        <v>0</v>
      </c>
      <c r="N21" s="39">
        <f t="shared" si="6"/>
        <v>0.004790770833333331</v>
      </c>
      <c r="O21" s="40">
        <f>COUNTIF(Vertices[Eigenvector Centrality],"&gt;= "&amp;N21)-COUNTIF(Vertices[Eigenvector Centrality],"&gt;="&amp;N22)</f>
        <v>0</v>
      </c>
      <c r="P21" s="39">
        <f t="shared" si="7"/>
        <v>55.13108937500001</v>
      </c>
      <c r="Q21" s="40">
        <f>COUNTIF(Vertices[PageRank],"&gt;= "&amp;P21)-COUNTIF(Vertices[PageRank],"&gt;="&amp;P22)</f>
        <v>0</v>
      </c>
      <c r="R21" s="39">
        <f t="shared" si="8"/>
        <v>0.1979166666666666</v>
      </c>
      <c r="S21" s="44">
        <f>COUNTIF(Vertices[Clustering Coefficient],"&gt;= "&amp;R21)-COUNTIF(Vertices[Clustering Coefficient],"&gt;="&amp;R22)</f>
        <v>1</v>
      </c>
      <c r="T21" s="39" t="e">
        <f ca="1" t="shared" si="9"/>
        <v>#REF!</v>
      </c>
      <c r="U21" s="40" t="e">
        <f ca="1" t="shared" si="0"/>
        <v>#REF!</v>
      </c>
    </row>
    <row r="22" spans="1:21" ht="15">
      <c r="A22" s="117"/>
      <c r="B22" s="117"/>
      <c r="D22" s="32">
        <f t="shared" si="1"/>
        <v>0</v>
      </c>
      <c r="E22" s="3">
        <f>COUNTIF(Vertices[Degree],"&gt;= "&amp;D22)-COUNTIF(Vertices[Degree],"&gt;="&amp;D23)</f>
        <v>0</v>
      </c>
      <c r="F22" s="37">
        <f t="shared" si="2"/>
        <v>129.58333333333337</v>
      </c>
      <c r="G22" s="38">
        <f>COUNTIF(Vertices[In-Degree],"&gt;= "&amp;F22)-COUNTIF(Vertices[In-Degree],"&gt;="&amp;F23)</f>
        <v>0</v>
      </c>
      <c r="H22" s="37">
        <f t="shared" si="3"/>
        <v>2.083333333333334</v>
      </c>
      <c r="I22" s="38">
        <f>COUNTIF(Vertices[Out-Degree],"&gt;= "&amp;H22)-COUNTIF(Vertices[Out-Degree],"&gt;="&amp;H23)</f>
        <v>0</v>
      </c>
      <c r="J22" s="37">
        <f t="shared" si="4"/>
        <v>46552.638888749985</v>
      </c>
      <c r="K22" s="38">
        <f>COUNTIF(Vertices[Betweenness Centrality],"&gt;= "&amp;J22)-COUNTIF(Vertices[Betweenness Centrality],"&gt;="&amp;J23)</f>
        <v>0</v>
      </c>
      <c r="L22" s="37">
        <f t="shared" si="5"/>
        <v>0.0017301666666666676</v>
      </c>
      <c r="M22" s="38">
        <f>COUNTIF(Vertices[Closeness Centrality],"&gt;= "&amp;L22)-COUNTIF(Vertices[Closeness Centrality],"&gt;="&amp;L23)</f>
        <v>0</v>
      </c>
      <c r="N22" s="37">
        <f t="shared" si="6"/>
        <v>0.005040916666666664</v>
      </c>
      <c r="O22" s="38">
        <f>COUNTIF(Vertices[Eigenvector Centrality],"&gt;= "&amp;N22)-COUNTIF(Vertices[Eigenvector Centrality],"&gt;="&amp;N23)</f>
        <v>0</v>
      </c>
      <c r="P22" s="37">
        <f t="shared" si="7"/>
        <v>58.00639850000001</v>
      </c>
      <c r="Q22" s="38">
        <f>COUNTIF(Vertices[PageRank],"&gt;= "&amp;P22)-COUNTIF(Vertices[PageRank],"&gt;="&amp;P23)</f>
        <v>0</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158</v>
      </c>
      <c r="B23" s="34">
        <v>0.0030650319829424308</v>
      </c>
      <c r="D23" s="32">
        <f t="shared" si="1"/>
        <v>0</v>
      </c>
      <c r="E23" s="3">
        <f>COUNTIF(Vertices[Degree],"&gt;= "&amp;D23)-COUNTIF(Vertices[Degree],"&gt;="&amp;D24)</f>
        <v>0</v>
      </c>
      <c r="F23" s="39">
        <f t="shared" si="2"/>
        <v>136.06250000000003</v>
      </c>
      <c r="G23" s="40">
        <f>COUNTIF(Vertices[In-Degree],"&gt;= "&amp;F23)-COUNTIF(Vertices[In-Degree],"&gt;="&amp;F24)</f>
        <v>0</v>
      </c>
      <c r="H23" s="39">
        <f t="shared" si="3"/>
        <v>2.1875000000000004</v>
      </c>
      <c r="I23" s="40">
        <f>COUNTIF(Vertices[Out-Degree],"&gt;= "&amp;H23)-COUNTIF(Vertices[Out-Degree],"&gt;="&amp;H24)</f>
        <v>0</v>
      </c>
      <c r="J23" s="39">
        <f t="shared" si="4"/>
        <v>48880.27083318748</v>
      </c>
      <c r="K23" s="40">
        <f>COUNTIF(Vertices[Betweenness Centrality],"&gt;= "&amp;J23)-COUNTIF(Vertices[Betweenness Centrality],"&gt;="&amp;J24)</f>
        <v>0</v>
      </c>
      <c r="L23" s="39">
        <f t="shared" si="5"/>
        <v>0.001767875000000001</v>
      </c>
      <c r="M23" s="40">
        <f>COUNTIF(Vertices[Closeness Centrality],"&gt;= "&amp;L23)-COUNTIF(Vertices[Closeness Centrality],"&gt;="&amp;L24)</f>
        <v>0</v>
      </c>
      <c r="N23" s="39">
        <f t="shared" si="6"/>
        <v>0.005291062499999997</v>
      </c>
      <c r="O23" s="40">
        <f>COUNTIF(Vertices[Eigenvector Centrality],"&gt;= "&amp;N23)-COUNTIF(Vertices[Eigenvector Centrality],"&gt;="&amp;N24)</f>
        <v>0</v>
      </c>
      <c r="P23" s="39">
        <f t="shared" si="7"/>
        <v>60.88170762500001</v>
      </c>
      <c r="Q23" s="40">
        <f>COUNTIF(Vertices[PageRank],"&gt;= "&amp;P23)-COUNTIF(Vertices[PageRank],"&gt;="&amp;P24)</f>
        <v>0</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2456</v>
      </c>
      <c r="B24" s="34">
        <v>0.288478</v>
      </c>
      <c r="D24" s="32">
        <f t="shared" si="1"/>
        <v>0</v>
      </c>
      <c r="E24" s="3">
        <f>COUNTIF(Vertices[Degree],"&gt;= "&amp;D24)-COUNTIF(Vertices[Degree],"&gt;="&amp;D25)</f>
        <v>0</v>
      </c>
      <c r="F24" s="37">
        <f t="shared" si="2"/>
        <v>142.54166666666669</v>
      </c>
      <c r="G24" s="38">
        <f>COUNTIF(Vertices[In-Degree],"&gt;= "&amp;F24)-COUNTIF(Vertices[In-Degree],"&gt;="&amp;F25)</f>
        <v>0</v>
      </c>
      <c r="H24" s="37">
        <f t="shared" si="3"/>
        <v>2.291666666666667</v>
      </c>
      <c r="I24" s="38">
        <f>COUNTIF(Vertices[Out-Degree],"&gt;= "&amp;H24)-COUNTIF(Vertices[Out-Degree],"&gt;="&amp;H25)</f>
        <v>0</v>
      </c>
      <c r="J24" s="37">
        <f t="shared" si="4"/>
        <v>51207.90277762498</v>
      </c>
      <c r="K24" s="38">
        <f>COUNTIF(Vertices[Betweenness Centrality],"&gt;= "&amp;J24)-COUNTIF(Vertices[Betweenness Centrality],"&gt;="&amp;J25)</f>
        <v>0</v>
      </c>
      <c r="L24" s="37">
        <f t="shared" si="5"/>
        <v>0.0018055833333333344</v>
      </c>
      <c r="M24" s="38">
        <f>COUNTIF(Vertices[Closeness Centrality],"&gt;= "&amp;L24)-COUNTIF(Vertices[Closeness Centrality],"&gt;="&amp;L25)</f>
        <v>0</v>
      </c>
      <c r="N24" s="37">
        <f t="shared" si="6"/>
        <v>0.00554120833333333</v>
      </c>
      <c r="O24" s="38">
        <f>COUNTIF(Vertices[Eigenvector Centrality],"&gt;= "&amp;N24)-COUNTIF(Vertices[Eigenvector Centrality],"&gt;="&amp;N25)</f>
        <v>0</v>
      </c>
      <c r="P24" s="37">
        <f t="shared" si="7"/>
        <v>63.75701675000001</v>
      </c>
      <c r="Q24" s="38">
        <f>COUNTIF(Vertices[PageRank],"&gt;= "&amp;P24)-COUNTIF(Vertices[PageRank],"&gt;="&amp;P25)</f>
        <v>0</v>
      </c>
      <c r="R24" s="37">
        <f t="shared" si="8"/>
        <v>0.22916666666666657</v>
      </c>
      <c r="S24" s="43">
        <f>COUNTIF(Vertices[Clustering Coefficient],"&gt;= "&amp;R24)-COUNTIF(Vertices[Clustering Coefficient],"&gt;="&amp;R25)</f>
        <v>0</v>
      </c>
      <c r="T24" s="37" t="e">
        <f ca="1" t="shared" si="9"/>
        <v>#REF!</v>
      </c>
      <c r="U24" s="38" t="e">
        <f ca="1" t="shared" si="0"/>
        <v>#REF!</v>
      </c>
    </row>
    <row r="25" spans="1:21" ht="15">
      <c r="A25" s="117"/>
      <c r="B25" s="117"/>
      <c r="D25" s="32">
        <f t="shared" si="1"/>
        <v>0</v>
      </c>
      <c r="E25" s="3">
        <f>COUNTIF(Vertices[Degree],"&gt;= "&amp;D25)-COUNTIF(Vertices[Degree],"&gt;="&amp;D26)</f>
        <v>0</v>
      </c>
      <c r="F25" s="39">
        <f t="shared" si="2"/>
        <v>149.02083333333334</v>
      </c>
      <c r="G25" s="40">
        <f>COUNTIF(Vertices[In-Degree],"&gt;= "&amp;F25)-COUNTIF(Vertices[In-Degree],"&gt;="&amp;F26)</f>
        <v>0</v>
      </c>
      <c r="H25" s="39">
        <f t="shared" si="3"/>
        <v>2.3958333333333335</v>
      </c>
      <c r="I25" s="40">
        <f>COUNTIF(Vertices[Out-Degree],"&gt;= "&amp;H25)-COUNTIF(Vertices[Out-Degree],"&gt;="&amp;H26)</f>
        <v>0</v>
      </c>
      <c r="J25" s="39">
        <f t="shared" si="4"/>
        <v>53535.534722062475</v>
      </c>
      <c r="K25" s="40">
        <f>COUNTIF(Vertices[Betweenness Centrality],"&gt;= "&amp;J25)-COUNTIF(Vertices[Betweenness Centrality],"&gt;="&amp;J26)</f>
        <v>0</v>
      </c>
      <c r="L25" s="39">
        <f t="shared" si="5"/>
        <v>0.0018432916666666678</v>
      </c>
      <c r="M25" s="40">
        <f>COUNTIF(Vertices[Closeness Centrality],"&gt;= "&amp;L25)-COUNTIF(Vertices[Closeness Centrality],"&gt;="&amp;L26)</f>
        <v>0</v>
      </c>
      <c r="N25" s="39">
        <f t="shared" si="6"/>
        <v>0.005791354166666663</v>
      </c>
      <c r="O25" s="40">
        <f>COUNTIF(Vertices[Eigenvector Centrality],"&gt;= "&amp;N25)-COUNTIF(Vertices[Eigenvector Centrality],"&gt;="&amp;N26)</f>
        <v>0</v>
      </c>
      <c r="P25" s="39">
        <f t="shared" si="7"/>
        <v>66.632325875</v>
      </c>
      <c r="Q25" s="40">
        <f>COUNTIF(Vertices[PageRank],"&gt;= "&amp;P25)-COUNTIF(Vertices[PageRank],"&gt;="&amp;P26)</f>
        <v>0</v>
      </c>
      <c r="R25" s="39">
        <f t="shared" si="8"/>
        <v>0.23958333333333323</v>
      </c>
      <c r="S25" s="44">
        <f>COUNTIF(Vertices[Clustering Coefficient],"&gt;= "&amp;R25)-COUNTIF(Vertices[Clustering Coefficient],"&gt;="&amp;R26)</f>
        <v>0</v>
      </c>
      <c r="T25" s="39" t="e">
        <f ca="1" t="shared" si="9"/>
        <v>#REF!</v>
      </c>
      <c r="U25" s="40" t="e">
        <f ca="1" t="shared" si="0"/>
        <v>#REF!</v>
      </c>
    </row>
    <row r="26" spans="1:21" ht="15">
      <c r="A26" s="34" t="s">
        <v>2457</v>
      </c>
      <c r="B26" s="34" t="s">
        <v>2471</v>
      </c>
      <c r="D26" s="32">
        <f t="shared" si="1"/>
        <v>0</v>
      </c>
      <c r="E26" s="3">
        <f>COUNTIF(Vertices[Degree],"&gt;= "&amp;D26)-COUNTIF(Vertices[Degree],"&gt;="&amp;D28)</f>
        <v>0</v>
      </c>
      <c r="F26" s="37">
        <f t="shared" si="2"/>
        <v>155.5</v>
      </c>
      <c r="G26" s="38">
        <f>COUNTIF(Vertices[In-Degree],"&gt;= "&amp;F26)-COUNTIF(Vertices[In-Degree],"&gt;="&amp;F28)</f>
        <v>0</v>
      </c>
      <c r="H26" s="37">
        <f t="shared" si="3"/>
        <v>2.5</v>
      </c>
      <c r="I26" s="38">
        <f>COUNTIF(Vertices[Out-Degree],"&gt;= "&amp;H26)-COUNTIF(Vertices[Out-Degree],"&gt;="&amp;H28)</f>
        <v>0</v>
      </c>
      <c r="J26" s="37">
        <f t="shared" si="4"/>
        <v>55863.16666649997</v>
      </c>
      <c r="K26" s="38">
        <f>COUNTIF(Vertices[Betweenness Centrality],"&gt;= "&amp;J26)-COUNTIF(Vertices[Betweenness Centrality],"&gt;="&amp;J28)</f>
        <v>0</v>
      </c>
      <c r="L26" s="37">
        <f t="shared" si="5"/>
        <v>0.0018810000000000012</v>
      </c>
      <c r="M26" s="38">
        <f>COUNTIF(Vertices[Closeness Centrality],"&gt;= "&amp;L26)-COUNTIF(Vertices[Closeness Centrality],"&gt;="&amp;L28)</f>
        <v>0</v>
      </c>
      <c r="N26" s="37">
        <f t="shared" si="6"/>
        <v>0.0060414999999999965</v>
      </c>
      <c r="O26" s="38">
        <f>COUNTIF(Vertices[Eigenvector Centrality],"&gt;= "&amp;N26)-COUNTIF(Vertices[Eigenvector Centrality],"&gt;="&amp;N28)</f>
        <v>0</v>
      </c>
      <c r="P26" s="37">
        <f t="shared" si="7"/>
        <v>69.50763500000001</v>
      </c>
      <c r="Q26" s="38">
        <f>COUNTIF(Vertices[PageRank],"&gt;= "&amp;P26)-COUNTIF(Vertices[PageRank],"&gt;="&amp;P28)</f>
        <v>0</v>
      </c>
      <c r="R26" s="37">
        <f t="shared" si="8"/>
        <v>0.2499999999999999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17"/>
      <c r="B27" s="117"/>
      <c r="D27" s="32"/>
      <c r="E27" s="3">
        <f>COUNTIF(Vertices[Degree],"&gt;= "&amp;D27)-COUNTIF(Vertices[Degree],"&gt;="&amp;D28)</f>
        <v>0</v>
      </c>
      <c r="F27" s="62"/>
      <c r="G27" s="63">
        <f>COUNTIF(Vertices[In-Degree],"&gt;= "&amp;F27)-COUNTIF(Vertices[In-Degree],"&gt;="&amp;F28)</f>
        <v>-1</v>
      </c>
      <c r="H27" s="62"/>
      <c r="I27" s="63">
        <f>COUNTIF(Vertices[Out-Degree],"&gt;= "&amp;H27)-COUNTIF(Vertices[Out-Degree],"&gt;="&amp;H28)</f>
        <v>-1</v>
      </c>
      <c r="J27" s="62"/>
      <c r="K27" s="63">
        <f>COUNTIF(Vertices[Betweenness Centrality],"&gt;= "&amp;J27)-COUNTIF(Vertices[Betweenness Centrality],"&gt;="&amp;J28)</f>
        <v>-1</v>
      </c>
      <c r="L27" s="62"/>
      <c r="M27" s="63">
        <f>COUNTIF(Vertices[Closeness Centrality],"&gt;= "&amp;L27)-COUNTIF(Vertices[Closeness Centrality],"&gt;="&amp;L28)</f>
        <v>-1</v>
      </c>
      <c r="N27" s="62"/>
      <c r="O27" s="63">
        <f>COUNTIF(Vertices[Eigenvector Centrality],"&gt;= "&amp;N27)-COUNTIF(Vertices[Eigenvector Centrality],"&gt;="&amp;N28)</f>
        <v>-1</v>
      </c>
      <c r="P27" s="62"/>
      <c r="Q27" s="63">
        <f>COUNTIF(Vertices[Eigenvector Centrality],"&gt;= "&amp;P27)-COUNTIF(Vertices[Eigenvector Centrality],"&gt;="&amp;P28)</f>
        <v>0</v>
      </c>
      <c r="R27" s="62"/>
      <c r="S27" s="64">
        <f>COUNTIF(Vertices[Clustering Coefficient],"&gt;= "&amp;R27)-COUNTIF(Vertices[Clustering Coefficient],"&gt;="&amp;R28)</f>
        <v>-6</v>
      </c>
      <c r="T27" s="62"/>
      <c r="U27" s="63">
        <f ca="1">COUNTIF(Vertices[Clustering Coefficient],"&gt;= "&amp;T27)-COUNTIF(Vertices[Clustering Coefficient],"&gt;="&amp;T28)</f>
        <v>0</v>
      </c>
    </row>
    <row r="28" spans="1:21" ht="15">
      <c r="A28" s="34" t="s">
        <v>2458</v>
      </c>
      <c r="B28" s="34" t="s">
        <v>3395</v>
      </c>
      <c r="D28" s="32">
        <f>D26+($D$50-$D$2)/BinDivisor</f>
        <v>0</v>
      </c>
      <c r="E28" s="3">
        <f>COUNTIF(Vertices[Degree],"&gt;= "&amp;D28)-COUNTIF(Vertices[Degree],"&gt;="&amp;D42)</f>
        <v>0</v>
      </c>
      <c r="F28" s="39">
        <f>F26+($F$50-$F$2)/BinDivisor</f>
        <v>161.97916666666666</v>
      </c>
      <c r="G28" s="40">
        <f>COUNTIF(Vertices[In-Degree],"&gt;= "&amp;F28)-COUNTIF(Vertices[In-Degree],"&gt;="&amp;F42)</f>
        <v>0</v>
      </c>
      <c r="H28" s="39">
        <f>H26+($H$50-$H$2)/BinDivisor</f>
        <v>2.6041666666666665</v>
      </c>
      <c r="I28" s="40">
        <f>COUNTIF(Vertices[Out-Degree],"&gt;= "&amp;H28)-COUNTIF(Vertices[Out-Degree],"&gt;="&amp;H42)</f>
        <v>0</v>
      </c>
      <c r="J28" s="39">
        <f>J26+($J$50-$J$2)/BinDivisor</f>
        <v>58190.79861093747</v>
      </c>
      <c r="K28" s="40">
        <f>COUNTIF(Vertices[Betweenness Centrality],"&gt;= "&amp;J28)-COUNTIF(Vertices[Betweenness Centrality],"&gt;="&amp;J42)</f>
        <v>0</v>
      </c>
      <c r="L28" s="39">
        <f>L26+($L$50-$L$2)/BinDivisor</f>
        <v>0.0019187083333333345</v>
      </c>
      <c r="M28" s="40">
        <f>COUNTIF(Vertices[Closeness Centrality],"&gt;= "&amp;L28)-COUNTIF(Vertices[Closeness Centrality],"&gt;="&amp;L42)</f>
        <v>0</v>
      </c>
      <c r="N28" s="39">
        <f>N26+($N$50-$N$2)/BinDivisor</f>
        <v>0.00629164583333333</v>
      </c>
      <c r="O28" s="40">
        <f>COUNTIF(Vertices[Eigenvector Centrality],"&gt;= "&amp;N28)-COUNTIF(Vertices[Eigenvector Centrality],"&gt;="&amp;N42)</f>
        <v>0</v>
      </c>
      <c r="P28" s="39">
        <f>P26+($P$50-$P$2)/BinDivisor</f>
        <v>72.38294412500001</v>
      </c>
      <c r="Q28" s="40">
        <f>COUNTIF(Vertices[PageRank],"&gt;= "&amp;P28)-COUNTIF(Vertices[PageRank],"&gt;="&amp;P42)</f>
        <v>0</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17"/>
      <c r="B29" s="117"/>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2459</v>
      </c>
      <c r="B30" s="34"/>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2460</v>
      </c>
      <c r="B31" s="34"/>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2461</v>
      </c>
      <c r="B32" s="34" t="s">
        <v>3392</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2462</v>
      </c>
      <c r="B33" s="34" t="s">
        <v>3393</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2463</v>
      </c>
      <c r="B34" s="34" t="s">
        <v>3394</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34" t="s">
        <v>2464</v>
      </c>
      <c r="B35" s="34" t="s">
        <v>1702</v>
      </c>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2465</v>
      </c>
      <c r="B36" s="34" t="s">
        <v>1702</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34" t="s">
        <v>2466</v>
      </c>
      <c r="B37" s="34" t="s">
        <v>1702</v>
      </c>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2467</v>
      </c>
      <c r="B38" s="34"/>
      <c r="D38" s="32"/>
      <c r="E38" s="3">
        <f>COUNTIF(Vertices[Degree],"&gt;= "&amp;D38)-COUNTIF(Vertices[Degree],"&gt;="&amp;D42)</f>
        <v>0</v>
      </c>
      <c r="F38" s="62"/>
      <c r="G38" s="63">
        <f>COUNTIF(Vertices[In-Degree],"&gt;= "&amp;F38)-COUNTIF(Vertices[In-Degree],"&gt;="&amp;F42)</f>
        <v>-1</v>
      </c>
      <c r="H38" s="62"/>
      <c r="I38" s="63">
        <f>COUNTIF(Vertices[Out-Degree],"&gt;= "&amp;H38)-COUNTIF(Vertices[Out-Degree],"&gt;="&amp;H42)</f>
        <v>-1</v>
      </c>
      <c r="J38" s="62"/>
      <c r="K38" s="63">
        <f>COUNTIF(Vertices[Betweenness Centrality],"&gt;= "&amp;J38)-COUNTIF(Vertices[Betweenness Centrality],"&gt;="&amp;J42)</f>
        <v>-1</v>
      </c>
      <c r="L38" s="62"/>
      <c r="M38" s="63">
        <f>COUNTIF(Vertices[Closeness Centrality],"&gt;= "&amp;L38)-COUNTIF(Vertices[Closeness Centrality],"&gt;="&amp;L42)</f>
        <v>-1</v>
      </c>
      <c r="N38" s="62"/>
      <c r="O38" s="63">
        <f>COUNTIF(Vertices[Eigenvector Centrality],"&gt;= "&amp;N38)-COUNTIF(Vertices[Eigenvector Centrality],"&gt;="&amp;N42)</f>
        <v>-1</v>
      </c>
      <c r="P38" s="62"/>
      <c r="Q38" s="63">
        <f>COUNTIF(Vertices[Eigenvector Centrality],"&gt;= "&amp;P38)-COUNTIF(Vertices[Eigenvector Centrality],"&gt;="&amp;P42)</f>
        <v>0</v>
      </c>
      <c r="R38" s="62"/>
      <c r="S38" s="64">
        <f>COUNTIF(Vertices[Clustering Coefficient],"&gt;= "&amp;R38)-COUNTIF(Vertices[Clustering Coefficient],"&gt;="&amp;R42)</f>
        <v>-6</v>
      </c>
      <c r="T38" s="62"/>
      <c r="U38" s="63">
        <f ca="1">COUNTIF(Vertices[Clustering Coefficient],"&gt;= "&amp;T38)-COUNTIF(Vertices[Clustering Coefficient],"&gt;="&amp;T42)</f>
        <v>0</v>
      </c>
    </row>
    <row r="39" spans="1:21" ht="15">
      <c r="A39" s="34" t="s">
        <v>21</v>
      </c>
      <c r="B39" s="34"/>
      <c r="D39" s="32"/>
      <c r="E39" s="3">
        <f>COUNTIF(Vertices[Degree],"&gt;= "&amp;D39)-COUNTIF(Vertices[Degree],"&gt;="&amp;D42)</f>
        <v>0</v>
      </c>
      <c r="F39" s="62"/>
      <c r="G39" s="63">
        <f>COUNTIF(Vertices[In-Degree],"&gt;= "&amp;F39)-COUNTIF(Vertices[In-Degree],"&gt;="&amp;F42)</f>
        <v>-1</v>
      </c>
      <c r="H39" s="62"/>
      <c r="I39" s="63">
        <f>COUNTIF(Vertices[Out-Degree],"&gt;= "&amp;H39)-COUNTIF(Vertices[Out-Degree],"&gt;="&amp;H42)</f>
        <v>-1</v>
      </c>
      <c r="J39" s="62"/>
      <c r="K39" s="63">
        <f>COUNTIF(Vertices[Betweenness Centrality],"&gt;= "&amp;J39)-COUNTIF(Vertices[Betweenness Centrality],"&gt;="&amp;J42)</f>
        <v>-1</v>
      </c>
      <c r="L39" s="62"/>
      <c r="M39" s="63">
        <f>COUNTIF(Vertices[Closeness Centrality],"&gt;= "&amp;L39)-COUNTIF(Vertices[Closeness Centrality],"&gt;="&amp;L42)</f>
        <v>-1</v>
      </c>
      <c r="N39" s="62"/>
      <c r="O39" s="63">
        <f>COUNTIF(Vertices[Eigenvector Centrality],"&gt;= "&amp;N39)-COUNTIF(Vertices[Eigenvector Centrality],"&gt;="&amp;N42)</f>
        <v>-1</v>
      </c>
      <c r="P39" s="62"/>
      <c r="Q39" s="63">
        <f>COUNTIF(Vertices[Eigenvector Centrality],"&gt;= "&amp;P39)-COUNTIF(Vertices[Eigenvector Centrality],"&gt;="&amp;P42)</f>
        <v>0</v>
      </c>
      <c r="R39" s="62"/>
      <c r="S39" s="64">
        <f>COUNTIF(Vertices[Clustering Coefficient],"&gt;= "&amp;R39)-COUNTIF(Vertices[Clustering Coefficient],"&gt;="&amp;R42)</f>
        <v>-6</v>
      </c>
      <c r="T39" s="62"/>
      <c r="U39" s="63">
        <f ca="1">COUNTIF(Vertices[Clustering Coefficient],"&gt;= "&amp;T39)-COUNTIF(Vertices[Clustering Coefficient],"&gt;="&amp;T42)</f>
        <v>0</v>
      </c>
    </row>
    <row r="40" spans="1:21" ht="15">
      <c r="A40" s="34" t="s">
        <v>2468</v>
      </c>
      <c r="B40" s="34" t="s">
        <v>32</v>
      </c>
      <c r="D40" s="32"/>
      <c r="E40" s="3">
        <f>COUNTIF(Vertices[Degree],"&gt;= "&amp;D40)-COUNTIF(Vertices[Degree],"&gt;="&amp;D42)</f>
        <v>0</v>
      </c>
      <c r="F40" s="62"/>
      <c r="G40" s="63">
        <f>COUNTIF(Vertices[In-Degree],"&gt;= "&amp;F40)-COUNTIF(Vertices[In-Degree],"&gt;="&amp;F42)</f>
        <v>-1</v>
      </c>
      <c r="H40" s="62"/>
      <c r="I40" s="63">
        <f>COUNTIF(Vertices[Out-Degree],"&gt;= "&amp;H40)-COUNTIF(Vertices[Out-Degree],"&gt;="&amp;H42)</f>
        <v>-1</v>
      </c>
      <c r="J40" s="62"/>
      <c r="K40" s="63">
        <f>COUNTIF(Vertices[Betweenness Centrality],"&gt;= "&amp;J40)-COUNTIF(Vertices[Betweenness Centrality],"&gt;="&amp;J42)</f>
        <v>-1</v>
      </c>
      <c r="L40" s="62"/>
      <c r="M40" s="63">
        <f>COUNTIF(Vertices[Closeness Centrality],"&gt;= "&amp;L40)-COUNTIF(Vertices[Closeness Centrality],"&gt;="&amp;L42)</f>
        <v>-1</v>
      </c>
      <c r="N40" s="62"/>
      <c r="O40" s="63">
        <f>COUNTIF(Vertices[Eigenvector Centrality],"&gt;= "&amp;N40)-COUNTIF(Vertices[Eigenvector Centrality],"&gt;="&amp;N42)</f>
        <v>-1</v>
      </c>
      <c r="P40" s="62"/>
      <c r="Q40" s="63">
        <f>COUNTIF(Vertices[Eigenvector Centrality],"&gt;= "&amp;P40)-COUNTIF(Vertices[Eigenvector Centrality],"&gt;="&amp;P42)</f>
        <v>0</v>
      </c>
      <c r="R40" s="62"/>
      <c r="S40" s="64">
        <f>COUNTIF(Vertices[Clustering Coefficient],"&gt;= "&amp;R40)-COUNTIF(Vertices[Clustering Coefficient],"&gt;="&amp;R42)</f>
        <v>-6</v>
      </c>
      <c r="T40" s="62"/>
      <c r="U40" s="63">
        <f ca="1">COUNTIF(Vertices[Clustering Coefficient],"&gt;= "&amp;T40)-COUNTIF(Vertices[Clustering Coefficient],"&gt;="&amp;T42)</f>
        <v>0</v>
      </c>
    </row>
    <row r="41" spans="1:21" ht="15">
      <c r="A41" s="34" t="s">
        <v>2469</v>
      </c>
      <c r="B41" s="34"/>
      <c r="D41" s="32"/>
      <c r="E41" s="3">
        <f>COUNTIF(Vertices[Degree],"&gt;= "&amp;D41)-COUNTIF(Vertices[Degree],"&gt;="&amp;D42)</f>
        <v>0</v>
      </c>
      <c r="F41" s="62"/>
      <c r="G41" s="63">
        <f>COUNTIF(Vertices[In-Degree],"&gt;= "&amp;F41)-COUNTIF(Vertices[In-Degree],"&gt;="&amp;F42)</f>
        <v>-1</v>
      </c>
      <c r="H41" s="62"/>
      <c r="I41" s="63">
        <f>COUNTIF(Vertices[Out-Degree],"&gt;= "&amp;H41)-COUNTIF(Vertices[Out-Degree],"&gt;="&amp;H42)</f>
        <v>-1</v>
      </c>
      <c r="J41" s="62"/>
      <c r="K41" s="63">
        <f>COUNTIF(Vertices[Betweenness Centrality],"&gt;= "&amp;J41)-COUNTIF(Vertices[Betweenness Centrality],"&gt;="&amp;J42)</f>
        <v>-1</v>
      </c>
      <c r="L41" s="62"/>
      <c r="M41" s="63">
        <f>COUNTIF(Vertices[Closeness Centrality],"&gt;= "&amp;L41)-COUNTIF(Vertices[Closeness Centrality],"&gt;="&amp;L42)</f>
        <v>-1</v>
      </c>
      <c r="N41" s="62"/>
      <c r="O41" s="63">
        <f>COUNTIF(Vertices[Eigenvector Centrality],"&gt;= "&amp;N41)-COUNTIF(Vertices[Eigenvector Centrality],"&gt;="&amp;N42)</f>
        <v>-1</v>
      </c>
      <c r="P41" s="62"/>
      <c r="Q41" s="63">
        <f>COUNTIF(Vertices[Eigenvector Centrality],"&gt;= "&amp;P41)-COUNTIF(Vertices[Eigenvector Centrality],"&gt;="&amp;P42)</f>
        <v>0</v>
      </c>
      <c r="R41" s="62"/>
      <c r="S41" s="64">
        <f>COUNTIF(Vertices[Clustering Coefficient],"&gt;= "&amp;R41)-COUNTIF(Vertices[Clustering Coefficient],"&gt;="&amp;R42)</f>
        <v>-6</v>
      </c>
      <c r="T41" s="62"/>
      <c r="U41" s="63">
        <f ca="1">COUNTIF(Vertices[Clustering Coefficient],"&gt;= "&amp;T41)-COUNTIF(Vertices[Clustering Coefficient],"&gt;="&amp;T42)</f>
        <v>0</v>
      </c>
    </row>
    <row r="42" spans="1:21" ht="15">
      <c r="A42" s="34" t="s">
        <v>2470</v>
      </c>
      <c r="B42" s="34"/>
      <c r="D42" s="32">
        <f>D28+($D$50-$D$2)/BinDivisor</f>
        <v>0</v>
      </c>
      <c r="E42" s="3">
        <f>COUNTIF(Vertices[Degree],"&gt;= "&amp;D42)-COUNTIF(Vertices[Degree],"&gt;="&amp;D43)</f>
        <v>0</v>
      </c>
      <c r="F42" s="37">
        <f>F28+($F$50-$F$2)/BinDivisor</f>
        <v>168.45833333333331</v>
      </c>
      <c r="G42" s="38">
        <f>COUNTIF(Vertices[In-Degree],"&gt;= "&amp;F42)-COUNTIF(Vertices[In-Degree],"&gt;="&amp;F43)</f>
        <v>0</v>
      </c>
      <c r="H42" s="37">
        <f>H28+($H$50-$H$2)/BinDivisor</f>
        <v>2.708333333333333</v>
      </c>
      <c r="I42" s="38">
        <f>COUNTIF(Vertices[Out-Degree],"&gt;= "&amp;H42)-COUNTIF(Vertices[Out-Degree],"&gt;="&amp;H43)</f>
        <v>0</v>
      </c>
      <c r="J42" s="37">
        <f>J28+($J$50-$J$2)/BinDivisor</f>
        <v>60518.430555374965</v>
      </c>
      <c r="K42" s="38">
        <f>COUNTIF(Vertices[Betweenness Centrality],"&gt;= "&amp;J42)-COUNTIF(Vertices[Betweenness Centrality],"&gt;="&amp;J43)</f>
        <v>0</v>
      </c>
      <c r="L42" s="37">
        <f>L28+($L$50-$L$2)/BinDivisor</f>
        <v>0.001956416666666668</v>
      </c>
      <c r="M42" s="38">
        <f>COUNTIF(Vertices[Closeness Centrality],"&gt;= "&amp;L42)-COUNTIF(Vertices[Closeness Centrality],"&gt;="&amp;L43)</f>
        <v>0</v>
      </c>
      <c r="N42" s="37">
        <f>N28+($N$50-$N$2)/BinDivisor</f>
        <v>0.006541791666666663</v>
      </c>
      <c r="O42" s="38">
        <f>COUNTIF(Vertices[Eigenvector Centrality],"&gt;= "&amp;N42)-COUNTIF(Vertices[Eigenvector Centrality],"&gt;="&amp;N43)</f>
        <v>0</v>
      </c>
      <c r="P42" s="37">
        <f>P28+($P$50-$P$2)/BinDivisor</f>
        <v>75.25825325000001</v>
      </c>
      <c r="Q42" s="38">
        <f>COUNTIF(Vertices[PageRank],"&gt;= "&amp;P42)-COUNTIF(Vertices[PageRank],"&gt;="&amp;P43)</f>
        <v>0</v>
      </c>
      <c r="R42" s="37">
        <f>R28+($R$50-$R$2)/BinDivisor</f>
        <v>0.27083333333333326</v>
      </c>
      <c r="S42" s="43">
        <f>COUNTIF(Vertices[Clustering Coefficient],"&gt;= "&amp;R42)-COUNTIF(Vertices[Clustering Coefficient],"&gt;="&amp;R43)</f>
        <v>0</v>
      </c>
      <c r="T42" s="37" t="e">
        <f ca="1">T28+($T$50-$T$2)/BinDivisor</f>
        <v>#REF!</v>
      </c>
      <c r="U42" s="38" t="e">
        <f ca="1" t="shared" si="0"/>
        <v>#REF!</v>
      </c>
    </row>
    <row r="43" spans="4:21" ht="15">
      <c r="D43" s="32">
        <f aca="true" t="shared" si="10" ref="D43:D49">D42+($D$50-$D$2)/BinDivisor</f>
        <v>0</v>
      </c>
      <c r="E43" s="3">
        <f>COUNTIF(Vertices[Degree],"&gt;= "&amp;D43)-COUNTIF(Vertices[Degree],"&gt;="&amp;D44)</f>
        <v>0</v>
      </c>
      <c r="F43" s="39">
        <f aca="true" t="shared" si="11" ref="F43:F49">F42+($F$50-$F$2)/BinDivisor</f>
        <v>174.93749999999997</v>
      </c>
      <c r="G43" s="40">
        <f>COUNTIF(Vertices[In-Degree],"&gt;= "&amp;F43)-COUNTIF(Vertices[In-Degree],"&gt;="&amp;F44)</f>
        <v>0</v>
      </c>
      <c r="H43" s="39">
        <f aca="true" t="shared" si="12" ref="H43:H49">H42+($H$50-$H$2)/BinDivisor</f>
        <v>2.8124999999999996</v>
      </c>
      <c r="I43" s="40">
        <f>COUNTIF(Vertices[Out-Degree],"&gt;= "&amp;H43)-COUNTIF(Vertices[Out-Degree],"&gt;="&amp;H44)</f>
        <v>0</v>
      </c>
      <c r="J43" s="39">
        <f aca="true" t="shared" si="13" ref="J43:J49">J42+($J$50-$J$2)/BinDivisor</f>
        <v>62846.06249981246</v>
      </c>
      <c r="K43" s="40">
        <f>COUNTIF(Vertices[Betweenness Centrality],"&gt;= "&amp;J43)-COUNTIF(Vertices[Betweenness Centrality],"&gt;="&amp;J44)</f>
        <v>0</v>
      </c>
      <c r="L43" s="39">
        <f aca="true" t="shared" si="14" ref="L43:L49">L42+($L$50-$L$2)/BinDivisor</f>
        <v>0.001994125000000001</v>
      </c>
      <c r="M43" s="40">
        <f>COUNTIF(Vertices[Closeness Centrality],"&gt;= "&amp;L43)-COUNTIF(Vertices[Closeness Centrality],"&gt;="&amp;L44)</f>
        <v>0</v>
      </c>
      <c r="N43" s="39">
        <f aca="true" t="shared" si="15" ref="N43:N49">N42+($N$50-$N$2)/BinDivisor</f>
        <v>0.006791937499999996</v>
      </c>
      <c r="O43" s="40">
        <f>COUNTIF(Vertices[Eigenvector Centrality],"&gt;= "&amp;N43)-COUNTIF(Vertices[Eigenvector Centrality],"&gt;="&amp;N44)</f>
        <v>0</v>
      </c>
      <c r="P43" s="39">
        <f aca="true" t="shared" si="16" ref="P43:P49">P42+($P$50-$P$2)/BinDivisor</f>
        <v>78.13356237500001</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4:21" ht="15">
      <c r="D44" s="32">
        <f t="shared" si="10"/>
        <v>0</v>
      </c>
      <c r="E44" s="3">
        <f>COUNTIF(Vertices[Degree],"&gt;= "&amp;D44)-COUNTIF(Vertices[Degree],"&gt;="&amp;D45)</f>
        <v>0</v>
      </c>
      <c r="F44" s="37">
        <f t="shared" si="11"/>
        <v>181.41666666666663</v>
      </c>
      <c r="G44" s="38">
        <f>COUNTIF(Vertices[In-Degree],"&gt;= "&amp;F44)-COUNTIF(Vertices[In-Degree],"&gt;="&amp;F45)</f>
        <v>0</v>
      </c>
      <c r="H44" s="37">
        <f t="shared" si="12"/>
        <v>2.916666666666666</v>
      </c>
      <c r="I44" s="38">
        <f>COUNTIF(Vertices[Out-Degree],"&gt;= "&amp;H44)-COUNTIF(Vertices[Out-Degree],"&gt;="&amp;H45)</f>
        <v>0</v>
      </c>
      <c r="J44" s="37">
        <f t="shared" si="13"/>
        <v>65173.69444424996</v>
      </c>
      <c r="K44" s="38">
        <f>COUNTIF(Vertices[Betweenness Centrality],"&gt;= "&amp;J44)-COUNTIF(Vertices[Betweenness Centrality],"&gt;="&amp;J45)</f>
        <v>0</v>
      </c>
      <c r="L44" s="37">
        <f t="shared" si="14"/>
        <v>0.0020318333333333343</v>
      </c>
      <c r="M44" s="38">
        <f>COUNTIF(Vertices[Closeness Centrality],"&gt;= "&amp;L44)-COUNTIF(Vertices[Closeness Centrality],"&gt;="&amp;L45)</f>
        <v>0</v>
      </c>
      <c r="N44" s="37">
        <f t="shared" si="15"/>
        <v>0.007042083333333329</v>
      </c>
      <c r="O44" s="38">
        <f>COUNTIF(Vertices[Eigenvector Centrality],"&gt;= "&amp;N44)-COUNTIF(Vertices[Eigenvector Centrality],"&gt;="&amp;N45)</f>
        <v>0</v>
      </c>
      <c r="P44" s="37">
        <f t="shared" si="16"/>
        <v>81.00887150000001</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187.8958333333333</v>
      </c>
      <c r="G45" s="40">
        <f>COUNTIF(Vertices[In-Degree],"&gt;= "&amp;F45)-COUNTIF(Vertices[In-Degree],"&gt;="&amp;F46)</f>
        <v>0</v>
      </c>
      <c r="H45" s="39">
        <f t="shared" si="12"/>
        <v>3.0208333333333326</v>
      </c>
      <c r="I45" s="40">
        <f>COUNTIF(Vertices[Out-Degree],"&gt;= "&amp;H45)-COUNTIF(Vertices[Out-Degree],"&gt;="&amp;H46)</f>
        <v>0</v>
      </c>
      <c r="J45" s="39">
        <f t="shared" si="13"/>
        <v>67501.32638868746</v>
      </c>
      <c r="K45" s="40">
        <f>COUNTIF(Vertices[Betweenness Centrality],"&gt;= "&amp;J45)-COUNTIF(Vertices[Betweenness Centrality],"&gt;="&amp;J46)</f>
        <v>0</v>
      </c>
      <c r="L45" s="39">
        <f t="shared" si="14"/>
        <v>0.0020695416666666674</v>
      </c>
      <c r="M45" s="40">
        <f>COUNTIF(Vertices[Closeness Centrality],"&gt;= "&amp;L45)-COUNTIF(Vertices[Closeness Centrality],"&gt;="&amp;L46)</f>
        <v>0</v>
      </c>
      <c r="N45" s="39">
        <f t="shared" si="15"/>
        <v>0.007292229166666662</v>
      </c>
      <c r="O45" s="40">
        <f>COUNTIF(Vertices[Eigenvector Centrality],"&gt;= "&amp;N45)-COUNTIF(Vertices[Eigenvector Centrality],"&gt;="&amp;N46)</f>
        <v>0</v>
      </c>
      <c r="P45" s="39">
        <f t="shared" si="16"/>
        <v>83.88418062500001</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194.37499999999994</v>
      </c>
      <c r="G46" s="38">
        <f>COUNTIF(Vertices[In-Degree],"&gt;= "&amp;F46)-COUNTIF(Vertices[In-Degree],"&gt;="&amp;F47)</f>
        <v>0</v>
      </c>
      <c r="H46" s="37">
        <f t="shared" si="12"/>
        <v>3.124999999999999</v>
      </c>
      <c r="I46" s="38">
        <f>COUNTIF(Vertices[Out-Degree],"&gt;= "&amp;H46)-COUNTIF(Vertices[Out-Degree],"&gt;="&amp;H47)</f>
        <v>0</v>
      </c>
      <c r="J46" s="37">
        <f t="shared" si="13"/>
        <v>69828.95833312496</v>
      </c>
      <c r="K46" s="38">
        <f>COUNTIF(Vertices[Betweenness Centrality],"&gt;= "&amp;J46)-COUNTIF(Vertices[Betweenness Centrality],"&gt;="&amp;J47)</f>
        <v>0</v>
      </c>
      <c r="L46" s="37">
        <f t="shared" si="14"/>
        <v>0.0021072500000000006</v>
      </c>
      <c r="M46" s="38">
        <f>COUNTIF(Vertices[Closeness Centrality],"&gt;= "&amp;L46)-COUNTIF(Vertices[Closeness Centrality],"&gt;="&amp;L47)</f>
        <v>0</v>
      </c>
      <c r="N46" s="37">
        <f t="shared" si="15"/>
        <v>0.007542374999999995</v>
      </c>
      <c r="O46" s="38">
        <f>COUNTIF(Vertices[Eigenvector Centrality],"&gt;= "&amp;N46)-COUNTIF(Vertices[Eigenvector Centrality],"&gt;="&amp;N47)</f>
        <v>0</v>
      </c>
      <c r="P46" s="37">
        <f t="shared" si="16"/>
        <v>86.75948975000001</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200.8541666666666</v>
      </c>
      <c r="G47" s="40">
        <f>COUNTIF(Vertices[In-Degree],"&gt;= "&amp;F47)-COUNTIF(Vertices[In-Degree],"&gt;="&amp;F48)</f>
        <v>0</v>
      </c>
      <c r="H47" s="39">
        <f t="shared" si="12"/>
        <v>3.2291666666666656</v>
      </c>
      <c r="I47" s="40">
        <f>COUNTIF(Vertices[Out-Degree],"&gt;= "&amp;H47)-COUNTIF(Vertices[Out-Degree],"&gt;="&amp;H48)</f>
        <v>0</v>
      </c>
      <c r="J47" s="39">
        <f t="shared" si="13"/>
        <v>72156.59027756246</v>
      </c>
      <c r="K47" s="40">
        <f>COUNTIF(Vertices[Betweenness Centrality],"&gt;= "&amp;J47)-COUNTIF(Vertices[Betweenness Centrality],"&gt;="&amp;J48)</f>
        <v>0</v>
      </c>
      <c r="L47" s="39">
        <f t="shared" si="14"/>
        <v>0.002144958333333334</v>
      </c>
      <c r="M47" s="40">
        <f>COUNTIF(Vertices[Closeness Centrality],"&gt;= "&amp;L47)-COUNTIF(Vertices[Closeness Centrality],"&gt;="&amp;L48)</f>
        <v>0</v>
      </c>
      <c r="N47" s="39">
        <f t="shared" si="15"/>
        <v>0.007792520833333328</v>
      </c>
      <c r="O47" s="40">
        <f>COUNTIF(Vertices[Eigenvector Centrality],"&gt;= "&amp;N47)-COUNTIF(Vertices[Eigenvector Centrality],"&gt;="&amp;N48)</f>
        <v>0</v>
      </c>
      <c r="P47" s="39">
        <f t="shared" si="16"/>
        <v>89.63479887500002</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207.33333333333326</v>
      </c>
      <c r="G48" s="38">
        <f>COUNTIF(Vertices[In-Degree],"&gt;= "&amp;F48)-COUNTIF(Vertices[In-Degree],"&gt;="&amp;F49)</f>
        <v>0</v>
      </c>
      <c r="H48" s="37">
        <f t="shared" si="12"/>
        <v>3.333333333333332</v>
      </c>
      <c r="I48" s="38">
        <f>COUNTIF(Vertices[Out-Degree],"&gt;= "&amp;H48)-COUNTIF(Vertices[Out-Degree],"&gt;="&amp;H49)</f>
        <v>0</v>
      </c>
      <c r="J48" s="37">
        <f t="shared" si="13"/>
        <v>74484.22222199995</v>
      </c>
      <c r="K48" s="38">
        <f>COUNTIF(Vertices[Betweenness Centrality],"&gt;= "&amp;J48)-COUNTIF(Vertices[Betweenness Centrality],"&gt;="&amp;J49)</f>
        <v>0</v>
      </c>
      <c r="L48" s="37">
        <f t="shared" si="14"/>
        <v>0.002182666666666667</v>
      </c>
      <c r="M48" s="38">
        <f>COUNTIF(Vertices[Closeness Centrality],"&gt;= "&amp;L48)-COUNTIF(Vertices[Closeness Centrality],"&gt;="&amp;L49)</f>
        <v>0</v>
      </c>
      <c r="N48" s="37">
        <f t="shared" si="15"/>
        <v>0.008042666666666662</v>
      </c>
      <c r="O48" s="38">
        <f>COUNTIF(Vertices[Eigenvector Centrality],"&gt;= "&amp;N48)-COUNTIF(Vertices[Eigenvector Centrality],"&gt;="&amp;N49)</f>
        <v>0</v>
      </c>
      <c r="P48" s="37">
        <f t="shared" si="16"/>
        <v>92.51010800000002</v>
      </c>
      <c r="Q48" s="38">
        <f>COUNTIF(Vertices[PageRank],"&gt;= "&amp;P48)-COUNTIF(Vertices[PageRank],"&gt;="&amp;P49)</f>
        <v>0</v>
      </c>
      <c r="R48" s="37">
        <f t="shared" si="17"/>
        <v>0.33333333333333337</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"&amp;D49)-COUNTIF(Vertices[Degree],"&gt;="&amp;#REF!)</f>
        <v>0</v>
      </c>
      <c r="F49" s="39">
        <f t="shared" si="11"/>
        <v>213.81249999999991</v>
      </c>
      <c r="G49" s="40">
        <f>COUNTIF(Vertices[In-Degree],"&gt;= "&amp;F49)-COUNTIF(Vertices[In-Degree],"&gt;="&amp;#REF!)</f>
        <v>1</v>
      </c>
      <c r="H49" s="39">
        <f t="shared" si="12"/>
        <v>3.4374999999999987</v>
      </c>
      <c r="I49" s="40">
        <f>COUNTIF(Vertices[Out-Degree],"&gt;= "&amp;H49)-COUNTIF(Vertices[Out-Degree],"&gt;="&amp;#REF!)</f>
        <v>1</v>
      </c>
      <c r="J49" s="39">
        <f t="shared" si="13"/>
        <v>76811.85416643745</v>
      </c>
      <c r="K49" s="40">
        <f>COUNTIF(Vertices[Betweenness Centrality],"&gt;= "&amp;J49)-COUNTIF(Vertices[Betweenness Centrality],"&gt;="&amp;#REF!)</f>
        <v>1</v>
      </c>
      <c r="L49" s="39">
        <f t="shared" si="14"/>
        <v>0.002220375</v>
      </c>
      <c r="M49" s="40">
        <f>COUNTIF(Vertices[Closeness Centrality],"&gt;= "&amp;L49)-COUNTIF(Vertices[Closeness Centrality],"&gt;="&amp;#REF!)</f>
        <v>1</v>
      </c>
      <c r="N49" s="39">
        <f t="shared" si="15"/>
        <v>0.008292812499999995</v>
      </c>
      <c r="O49" s="40">
        <f>COUNTIF(Vertices[Eigenvector Centrality],"&gt;= "&amp;N49)-COUNTIF(Vertices[Eigenvector Centrality],"&gt;="&amp;#REF!)</f>
        <v>1</v>
      </c>
      <c r="P49" s="39">
        <f t="shared" si="16"/>
        <v>95.38541712500002</v>
      </c>
      <c r="Q49" s="40">
        <f>COUNTIF(Vertices[PageRank],"&gt;= "&amp;P49)-COUNTIF(Vertices[PageRank],"&gt;="&amp;#REF!)</f>
        <v>1</v>
      </c>
      <c r="R49" s="39">
        <f t="shared" si="17"/>
        <v>0.34375000000000006</v>
      </c>
      <c r="S49" s="44">
        <f>COUNTIF(Vertices[Clustering Coefficient],"&gt;= "&amp;R49)-COUNTIF(Vertices[Clustering Coefficient],"&gt;="&amp;#REF!)</f>
        <v>6</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311</v>
      </c>
      <c r="G50" s="42">
        <f>COUNTIF(Vertices[In-Degree],"&gt;= "&amp;F50)-COUNTIF(Vertices[In-Degree],"&gt;="&amp;#REF!)</f>
        <v>1</v>
      </c>
      <c r="H50" s="41">
        <f>MAX(Vertices[Out-Degree])</f>
        <v>5</v>
      </c>
      <c r="I50" s="42">
        <f>COUNTIF(Vertices[Out-Degree],"&gt;= "&amp;H50)-COUNTIF(Vertices[Out-Degree],"&gt;="&amp;#REF!)</f>
        <v>1</v>
      </c>
      <c r="J50" s="41">
        <f>MAX(Vertices[Betweenness Centrality])</f>
        <v>111726.333333</v>
      </c>
      <c r="K50" s="42">
        <f>COUNTIF(Vertices[Betweenness Centrality],"&gt;= "&amp;J50)-COUNTIF(Vertices[Betweenness Centrality],"&gt;="&amp;#REF!)</f>
        <v>1</v>
      </c>
      <c r="L50" s="41">
        <f>MAX(Vertices[Closeness Centrality])</f>
        <v>0.002786</v>
      </c>
      <c r="M50" s="42">
        <f>COUNTIF(Vertices[Closeness Centrality],"&gt;= "&amp;L50)-COUNTIF(Vertices[Closeness Centrality],"&gt;="&amp;#REF!)</f>
        <v>1</v>
      </c>
      <c r="N50" s="41">
        <f>MAX(Vertices[Eigenvector Centrality])</f>
        <v>0.012045</v>
      </c>
      <c r="O50" s="42">
        <f>COUNTIF(Vertices[Eigenvector Centrality],"&gt;= "&amp;N50)-COUNTIF(Vertices[Eigenvector Centrality],"&gt;="&amp;#REF!)</f>
        <v>1</v>
      </c>
      <c r="P50" s="41">
        <f>MAX(Vertices[PageRank])</f>
        <v>138.515054</v>
      </c>
      <c r="Q50" s="42">
        <f>COUNTIF(Vertices[PageRank],"&gt;= "&amp;P50)-COUNTIF(Vertices[PageRank],"&gt;="&amp;#REF!)</f>
        <v>1</v>
      </c>
      <c r="R50" s="41">
        <f>MAX(Vertices[Clustering Coefficient])</f>
        <v>0.5</v>
      </c>
      <c r="S50" s="45">
        <f>COUNTIF(Vertices[Clustering Coefficient],"&gt;= "&amp;R50)-COUNTIF(Vertices[Clustering Coefficient],"&gt;="&amp;#REF!)</f>
        <v>6</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311</v>
      </c>
    </row>
    <row r="82" spans="1:2" ht="15">
      <c r="A82" s="33" t="s">
        <v>90</v>
      </c>
      <c r="B82" s="47">
        <f>_xlfn.IFERROR(AVERAGE(Vertices[In-Degree]),NoMetricMessage)</f>
        <v>1.0416666666666667</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5</v>
      </c>
    </row>
    <row r="96" spans="1:2" ht="15">
      <c r="A96" s="33" t="s">
        <v>96</v>
      </c>
      <c r="B96" s="47">
        <f>_xlfn.IFERROR(AVERAGE(Vertices[Out-Degree]),NoMetricMessage)</f>
        <v>1.0416666666666667</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111726.333333</v>
      </c>
    </row>
    <row r="110" spans="1:2" ht="15">
      <c r="A110" s="33" t="s">
        <v>102</v>
      </c>
      <c r="B110" s="47">
        <f>_xlfn.IFERROR(AVERAGE(Vertices[Betweenness Centrality]),NoMetricMessage)</f>
        <v>380.14285714285717</v>
      </c>
    </row>
    <row r="111" spans="1:2" ht="15">
      <c r="A111" s="33" t="s">
        <v>103</v>
      </c>
      <c r="B111" s="47">
        <f>_xlfn.IFERROR(MEDIAN(Vertices[Betweenness Centrality]),NoMetricMessage)</f>
        <v>0</v>
      </c>
    </row>
    <row r="122" spans="1:2" ht="15">
      <c r="A122" s="33" t="s">
        <v>106</v>
      </c>
      <c r="B122" s="47">
        <f>IF(COUNT(Vertices[Closeness Centrality])&gt;0,L2,NoMetricMessage)</f>
        <v>0.000976</v>
      </c>
    </row>
    <row r="123" spans="1:2" ht="15">
      <c r="A123" s="33" t="s">
        <v>107</v>
      </c>
      <c r="B123" s="47">
        <f>IF(COUNT(Vertices[Closeness Centrality])&gt;0,L50,NoMetricMessage)</f>
        <v>0.002786</v>
      </c>
    </row>
    <row r="124" spans="1:2" ht="15">
      <c r="A124" s="33" t="s">
        <v>108</v>
      </c>
      <c r="B124" s="47">
        <f>_xlfn.IFERROR(AVERAGE(Vertices[Closeness Centrality]),NoMetricMessage)</f>
        <v>0.0014143958333333415</v>
      </c>
    </row>
    <row r="125" spans="1:2" ht="15">
      <c r="A125" s="33" t="s">
        <v>109</v>
      </c>
      <c r="B125" s="47">
        <f>_xlfn.IFERROR(MEDIAN(Vertices[Closeness Centrality]),NoMetricMessage)</f>
        <v>0.001443</v>
      </c>
    </row>
    <row r="136" spans="1:2" ht="15">
      <c r="A136" s="33" t="s">
        <v>112</v>
      </c>
      <c r="B136" s="47">
        <f>IF(COUNT(Vertices[Eigenvector Centrality])&gt;0,N2,NoMetricMessage)</f>
        <v>3.8E-05</v>
      </c>
    </row>
    <row r="137" spans="1:2" ht="15">
      <c r="A137" s="33" t="s">
        <v>113</v>
      </c>
      <c r="B137" s="47">
        <f>IF(COUNT(Vertices[Eigenvector Centrality])&gt;0,N50,NoMetricMessage)</f>
        <v>0.012045</v>
      </c>
    </row>
    <row r="138" spans="1:2" ht="15">
      <c r="A138" s="33" t="s">
        <v>114</v>
      </c>
      <c r="B138" s="47">
        <f>_xlfn.IFERROR(AVERAGE(Vertices[Eigenvector Centrality]),NoMetricMessage)</f>
        <v>0.0029766071428571276</v>
      </c>
    </row>
    <row r="139" spans="1:2" ht="15">
      <c r="A139" s="33" t="s">
        <v>115</v>
      </c>
      <c r="B139" s="47">
        <f>_xlfn.IFERROR(MEDIAN(Vertices[Eigenvector Centrality]),NoMetricMessage)</f>
        <v>0.003169</v>
      </c>
    </row>
    <row r="150" spans="1:2" ht="15">
      <c r="A150" s="33" t="s">
        <v>140</v>
      </c>
      <c r="B150" s="47">
        <f>IF(COUNT(Vertices[PageRank])&gt;0,P2,NoMetricMessage)</f>
        <v>0.500216</v>
      </c>
    </row>
    <row r="151" spans="1:2" ht="15">
      <c r="A151" s="33" t="s">
        <v>141</v>
      </c>
      <c r="B151" s="47">
        <f>IF(COUNT(Vertices[PageRank])&gt;0,P50,NoMetricMessage)</f>
        <v>138.515054</v>
      </c>
    </row>
    <row r="152" spans="1:2" ht="15">
      <c r="A152" s="33" t="s">
        <v>142</v>
      </c>
      <c r="B152" s="47">
        <f>_xlfn.IFERROR(AVERAGE(Vertices[PageRank]),NoMetricMessage)</f>
        <v>0.9999983988095276</v>
      </c>
    </row>
    <row r="153" spans="1:2" ht="15">
      <c r="A153" s="33" t="s">
        <v>143</v>
      </c>
      <c r="B153" s="47">
        <f>_xlfn.IFERROR(MEDIAN(Vertices[PageRank]),NoMetricMessage)</f>
        <v>0.528578</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0.010268042363714494</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1686</v>
      </c>
    </row>
    <row r="6" spans="1:18" ht="15">
      <c r="A6">
        <v>0</v>
      </c>
      <c r="B6" s="1" t="s">
        <v>136</v>
      </c>
      <c r="C6">
        <v>1</v>
      </c>
      <c r="D6" t="s">
        <v>59</v>
      </c>
      <c r="E6" t="s">
        <v>59</v>
      </c>
      <c r="F6">
        <v>0</v>
      </c>
      <c r="H6" t="s">
        <v>71</v>
      </c>
      <c r="J6" t="s">
        <v>173</v>
      </c>
      <c r="K6">
        <v>16</v>
      </c>
      <c r="R6" t="s">
        <v>129</v>
      </c>
    </row>
    <row r="7" spans="1:11" ht="15">
      <c r="A7">
        <v>2</v>
      </c>
      <c r="B7">
        <v>1</v>
      </c>
      <c r="C7">
        <v>0</v>
      </c>
      <c r="D7" t="s">
        <v>60</v>
      </c>
      <c r="E7" t="s">
        <v>60</v>
      </c>
      <c r="F7">
        <v>2</v>
      </c>
      <c r="H7" t="s">
        <v>72</v>
      </c>
      <c r="J7" t="s">
        <v>174</v>
      </c>
      <c r="K7" t="s">
        <v>3390</v>
      </c>
    </row>
    <row r="8" spans="1:11" ht="15">
      <c r="A8"/>
      <c r="B8">
        <v>2</v>
      </c>
      <c r="C8">
        <v>2</v>
      </c>
      <c r="D8" t="s">
        <v>61</v>
      </c>
      <c r="E8" t="s">
        <v>61</v>
      </c>
      <c r="H8" t="s">
        <v>73</v>
      </c>
      <c r="J8" t="s">
        <v>175</v>
      </c>
      <c r="K8" t="s">
        <v>3391</v>
      </c>
    </row>
    <row r="9" spans="1:11" ht="409.5">
      <c r="A9"/>
      <c r="B9">
        <v>3</v>
      </c>
      <c r="C9">
        <v>4</v>
      </c>
      <c r="D9" t="s">
        <v>62</v>
      </c>
      <c r="E9" t="s">
        <v>62</v>
      </c>
      <c r="H9" t="s">
        <v>74</v>
      </c>
      <c r="J9" t="s">
        <v>1687</v>
      </c>
      <c r="K9" s="13" t="s">
        <v>3396</v>
      </c>
    </row>
    <row r="10" spans="1:11" ht="409.5">
      <c r="A10"/>
      <c r="B10">
        <v>4</v>
      </c>
      <c r="D10" t="s">
        <v>63</v>
      </c>
      <c r="E10" t="s">
        <v>63</v>
      </c>
      <c r="H10" t="s">
        <v>75</v>
      </c>
      <c r="J10" t="s">
        <v>1688</v>
      </c>
      <c r="K10" s="13" t="s">
        <v>3397</v>
      </c>
    </row>
    <row r="11" spans="1:11" ht="15">
      <c r="A11"/>
      <c r="B11">
        <v>5</v>
      </c>
      <c r="D11" t="s">
        <v>46</v>
      </c>
      <c r="E11">
        <v>1</v>
      </c>
      <c r="H11" t="s">
        <v>76</v>
      </c>
      <c r="J11" t="s">
        <v>1689</v>
      </c>
      <c r="K11" t="s">
        <v>3398</v>
      </c>
    </row>
    <row r="12" spans="1:11" ht="15">
      <c r="A12"/>
      <c r="B12"/>
      <c r="D12" t="s">
        <v>64</v>
      </c>
      <c r="E12">
        <v>2</v>
      </c>
      <c r="H12">
        <v>0</v>
      </c>
      <c r="J12" t="s">
        <v>1690</v>
      </c>
      <c r="K12" t="s">
        <v>3399</v>
      </c>
    </row>
    <row r="13" spans="1:11" ht="15">
      <c r="A13"/>
      <c r="B13"/>
      <c r="D13">
        <v>1</v>
      </c>
      <c r="E13">
        <v>3</v>
      </c>
      <c r="H13">
        <v>1</v>
      </c>
      <c r="J13" t="s">
        <v>1691</v>
      </c>
      <c r="K13" t="s">
        <v>3400</v>
      </c>
    </row>
    <row r="14" spans="4:11" ht="15">
      <c r="D14">
        <v>2</v>
      </c>
      <c r="E14">
        <v>4</v>
      </c>
      <c r="H14">
        <v>2</v>
      </c>
      <c r="J14" t="s">
        <v>1692</v>
      </c>
      <c r="K14" t="s">
        <v>3401</v>
      </c>
    </row>
    <row r="15" spans="4:11" ht="15">
      <c r="D15">
        <v>3</v>
      </c>
      <c r="E15">
        <v>5</v>
      </c>
      <c r="H15">
        <v>3</v>
      </c>
      <c r="J15" t="s">
        <v>1693</v>
      </c>
      <c r="K15" t="s">
        <v>3402</v>
      </c>
    </row>
    <row r="16" spans="4:11" ht="15">
      <c r="D16">
        <v>4</v>
      </c>
      <c r="E16">
        <v>6</v>
      </c>
      <c r="H16">
        <v>4</v>
      </c>
      <c r="J16" t="s">
        <v>1694</v>
      </c>
      <c r="K16" t="s">
        <v>3403</v>
      </c>
    </row>
    <row r="17" spans="4:11" ht="15">
      <c r="D17">
        <v>5</v>
      </c>
      <c r="E17">
        <v>7</v>
      </c>
      <c r="H17">
        <v>5</v>
      </c>
      <c r="J17" t="s">
        <v>1695</v>
      </c>
      <c r="K17" t="s">
        <v>3404</v>
      </c>
    </row>
    <row r="18" spans="4:11" ht="15">
      <c r="D18">
        <v>6</v>
      </c>
      <c r="E18">
        <v>8</v>
      </c>
      <c r="H18">
        <v>6</v>
      </c>
      <c r="J18" t="s">
        <v>1696</v>
      </c>
      <c r="K18" t="s">
        <v>3405</v>
      </c>
    </row>
    <row r="19" spans="4:11" ht="15">
      <c r="D19">
        <v>7</v>
      </c>
      <c r="E19">
        <v>9</v>
      </c>
      <c r="H19">
        <v>7</v>
      </c>
      <c r="J19" t="s">
        <v>1697</v>
      </c>
      <c r="K19" t="s">
        <v>3406</v>
      </c>
    </row>
    <row r="20" spans="4:11" ht="15">
      <c r="D20">
        <v>8</v>
      </c>
      <c r="H20">
        <v>8</v>
      </c>
      <c r="J20" t="s">
        <v>1698</v>
      </c>
      <c r="K20" t="s">
        <v>3407</v>
      </c>
    </row>
    <row r="21" spans="4:11" ht="15">
      <c r="D21">
        <v>9</v>
      </c>
      <c r="H21">
        <v>9</v>
      </c>
      <c r="J21" t="s">
        <v>1699</v>
      </c>
      <c r="K21" t="s">
        <v>3408</v>
      </c>
    </row>
    <row r="22" spans="4:11" ht="409.5">
      <c r="D22">
        <v>10</v>
      </c>
      <c r="J22" t="s">
        <v>1700</v>
      </c>
      <c r="K22" s="13" t="s">
        <v>3409</v>
      </c>
    </row>
    <row r="23" spans="4:11" ht="409.5">
      <c r="D23">
        <v>11</v>
      </c>
      <c r="J23" t="s">
        <v>1701</v>
      </c>
      <c r="K23" s="13" t="s">
        <v>3410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F45E5-4606-4546-B265-22D98B2510B6}">
  <dimension ref="A1:G138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1730</v>
      </c>
      <c r="B1" s="13" t="s">
        <v>2426</v>
      </c>
      <c r="C1" s="13" t="s">
        <v>2427</v>
      </c>
      <c r="D1" s="13" t="s">
        <v>144</v>
      </c>
      <c r="E1" s="13" t="s">
        <v>2429</v>
      </c>
      <c r="F1" s="13" t="s">
        <v>2430</v>
      </c>
      <c r="G1" s="13" t="s">
        <v>2431</v>
      </c>
    </row>
    <row r="2" spans="1:7" ht="15">
      <c r="A2" s="79" t="s">
        <v>1731</v>
      </c>
      <c r="B2" s="79">
        <v>547</v>
      </c>
      <c r="C2" s="112">
        <v>0.04136105860113422</v>
      </c>
      <c r="D2" s="79" t="s">
        <v>2428</v>
      </c>
      <c r="E2" s="79"/>
      <c r="F2" s="79"/>
      <c r="G2" s="79"/>
    </row>
    <row r="3" spans="1:7" ht="15">
      <c r="A3" s="79" t="s">
        <v>1732</v>
      </c>
      <c r="B3" s="79">
        <v>431</v>
      </c>
      <c r="C3" s="112">
        <v>0.03258979206049149</v>
      </c>
      <c r="D3" s="79" t="s">
        <v>2428</v>
      </c>
      <c r="E3" s="79"/>
      <c r="F3" s="79"/>
      <c r="G3" s="79"/>
    </row>
    <row r="4" spans="1:7" ht="15">
      <c r="A4" s="79" t="s">
        <v>1733</v>
      </c>
      <c r="B4" s="79">
        <v>0</v>
      </c>
      <c r="C4" s="112">
        <v>0</v>
      </c>
      <c r="D4" s="79" t="s">
        <v>2428</v>
      </c>
      <c r="E4" s="79"/>
      <c r="F4" s="79"/>
      <c r="G4" s="79"/>
    </row>
    <row r="5" spans="1:7" ht="15">
      <c r="A5" s="79" t="s">
        <v>1734</v>
      </c>
      <c r="B5" s="79">
        <v>12247</v>
      </c>
      <c r="C5" s="112">
        <v>0.9260491493383743</v>
      </c>
      <c r="D5" s="79" t="s">
        <v>2428</v>
      </c>
      <c r="E5" s="79"/>
      <c r="F5" s="79"/>
      <c r="G5" s="79"/>
    </row>
    <row r="6" spans="1:7" ht="15">
      <c r="A6" s="79" t="s">
        <v>1735</v>
      </c>
      <c r="B6" s="79">
        <v>13225</v>
      </c>
      <c r="C6" s="112">
        <v>1</v>
      </c>
      <c r="D6" s="79" t="s">
        <v>2428</v>
      </c>
      <c r="E6" s="79"/>
      <c r="F6" s="79"/>
      <c r="G6" s="79"/>
    </row>
    <row r="7" spans="1:7" ht="15">
      <c r="A7" s="111" t="s">
        <v>1736</v>
      </c>
      <c r="B7" s="79">
        <v>91</v>
      </c>
      <c r="C7" s="112">
        <v>0.018652963527865954</v>
      </c>
      <c r="D7" s="79" t="s">
        <v>2428</v>
      </c>
      <c r="E7" s="79" t="b">
        <v>0</v>
      </c>
      <c r="F7" s="79" t="b">
        <v>0</v>
      </c>
      <c r="G7" s="79" t="b">
        <v>0</v>
      </c>
    </row>
    <row r="8" spans="1:7" ht="15">
      <c r="A8" s="111" t="s">
        <v>1737</v>
      </c>
      <c r="B8" s="79">
        <v>58</v>
      </c>
      <c r="C8" s="112">
        <v>0.013129475497815365</v>
      </c>
      <c r="D8" s="79" t="s">
        <v>2428</v>
      </c>
      <c r="E8" s="79" t="b">
        <v>0</v>
      </c>
      <c r="F8" s="79" t="b">
        <v>0</v>
      </c>
      <c r="G8" s="79" t="b">
        <v>0</v>
      </c>
    </row>
    <row r="9" spans="1:7" ht="15">
      <c r="A9" s="111" t="s">
        <v>1738</v>
      </c>
      <c r="B9" s="79">
        <v>48</v>
      </c>
      <c r="C9" s="112">
        <v>0.012706755695047907</v>
      </c>
      <c r="D9" s="79" t="s">
        <v>2428</v>
      </c>
      <c r="E9" s="79" t="b">
        <v>0</v>
      </c>
      <c r="F9" s="79" t="b">
        <v>0</v>
      </c>
      <c r="G9" s="79" t="b">
        <v>0</v>
      </c>
    </row>
    <row r="10" spans="1:7" ht="15">
      <c r="A10" s="111" t="s">
        <v>1739</v>
      </c>
      <c r="B10" s="79">
        <v>36</v>
      </c>
      <c r="C10" s="112">
        <v>0.0104904973841945</v>
      </c>
      <c r="D10" s="79" t="s">
        <v>2428</v>
      </c>
      <c r="E10" s="79" t="b">
        <v>0</v>
      </c>
      <c r="F10" s="79" t="b">
        <v>0</v>
      </c>
      <c r="G10" s="79" t="b">
        <v>0</v>
      </c>
    </row>
    <row r="11" spans="1:7" ht="15">
      <c r="A11" s="111" t="s">
        <v>1740</v>
      </c>
      <c r="B11" s="79">
        <v>35</v>
      </c>
      <c r="C11" s="112">
        <v>0.01062583910737267</v>
      </c>
      <c r="D11" s="79" t="s">
        <v>2428</v>
      </c>
      <c r="E11" s="79" t="b">
        <v>0</v>
      </c>
      <c r="F11" s="79" t="b">
        <v>1</v>
      </c>
      <c r="G11" s="79" t="b">
        <v>0</v>
      </c>
    </row>
    <row r="12" spans="1:7" ht="15">
      <c r="A12" s="111" t="s">
        <v>1741</v>
      </c>
      <c r="B12" s="79">
        <v>23</v>
      </c>
      <c r="C12" s="112">
        <v>0.007084370150910429</v>
      </c>
      <c r="D12" s="79" t="s">
        <v>2428</v>
      </c>
      <c r="E12" s="79" t="b">
        <v>0</v>
      </c>
      <c r="F12" s="79" t="b">
        <v>0</v>
      </c>
      <c r="G12" s="79" t="b">
        <v>0</v>
      </c>
    </row>
    <row r="13" spans="1:7" ht="15">
      <c r="A13" s="111" t="s">
        <v>1742</v>
      </c>
      <c r="B13" s="79">
        <v>20</v>
      </c>
      <c r="C13" s="112">
        <v>0.006793720991796243</v>
      </c>
      <c r="D13" s="79" t="s">
        <v>2428</v>
      </c>
      <c r="E13" s="79" t="b">
        <v>0</v>
      </c>
      <c r="F13" s="79" t="b">
        <v>0</v>
      </c>
      <c r="G13" s="79" t="b">
        <v>0</v>
      </c>
    </row>
    <row r="14" spans="1:7" ht="15">
      <c r="A14" s="111" t="s">
        <v>1743</v>
      </c>
      <c r="B14" s="79">
        <v>19</v>
      </c>
      <c r="C14" s="112">
        <v>0.006575982674838586</v>
      </c>
      <c r="D14" s="79" t="s">
        <v>2428</v>
      </c>
      <c r="E14" s="79" t="b">
        <v>0</v>
      </c>
      <c r="F14" s="79" t="b">
        <v>0</v>
      </c>
      <c r="G14" s="79" t="b">
        <v>0</v>
      </c>
    </row>
    <row r="15" spans="1:7" ht="15">
      <c r="A15" s="111" t="s">
        <v>1744</v>
      </c>
      <c r="B15" s="79">
        <v>19</v>
      </c>
      <c r="C15" s="112">
        <v>0.006997620011031184</v>
      </c>
      <c r="D15" s="79" t="s">
        <v>2428</v>
      </c>
      <c r="E15" s="79" t="b">
        <v>0</v>
      </c>
      <c r="F15" s="79" t="b">
        <v>0</v>
      </c>
      <c r="G15" s="79" t="b">
        <v>0</v>
      </c>
    </row>
    <row r="16" spans="1:7" ht="15">
      <c r="A16" s="111" t="s">
        <v>1745</v>
      </c>
      <c r="B16" s="79">
        <v>19</v>
      </c>
      <c r="C16" s="112">
        <v>0.006575982674838586</v>
      </c>
      <c r="D16" s="79" t="s">
        <v>2428</v>
      </c>
      <c r="E16" s="79" t="b">
        <v>0</v>
      </c>
      <c r="F16" s="79" t="b">
        <v>0</v>
      </c>
      <c r="G16" s="79" t="b">
        <v>0</v>
      </c>
    </row>
    <row r="17" spans="1:7" ht="15">
      <c r="A17" s="111" t="s">
        <v>1746</v>
      </c>
      <c r="B17" s="79">
        <v>18</v>
      </c>
      <c r="C17" s="112">
        <v>0.006486040980155794</v>
      </c>
      <c r="D17" s="79" t="s">
        <v>2428</v>
      </c>
      <c r="E17" s="79" t="b">
        <v>0</v>
      </c>
      <c r="F17" s="79" t="b">
        <v>0</v>
      </c>
      <c r="G17" s="79" t="b">
        <v>0</v>
      </c>
    </row>
    <row r="18" spans="1:7" ht="15">
      <c r="A18" s="111" t="s">
        <v>1747</v>
      </c>
      <c r="B18" s="79">
        <v>17</v>
      </c>
      <c r="C18" s="112">
        <v>0.006408132972969764</v>
      </c>
      <c r="D18" s="79" t="s">
        <v>2428</v>
      </c>
      <c r="E18" s="79" t="b">
        <v>0</v>
      </c>
      <c r="F18" s="79" t="b">
        <v>0</v>
      </c>
      <c r="G18" s="79" t="b">
        <v>0</v>
      </c>
    </row>
    <row r="19" spans="1:7" ht="15">
      <c r="A19" s="111" t="s">
        <v>1748</v>
      </c>
      <c r="B19" s="79">
        <v>17</v>
      </c>
      <c r="C19" s="112">
        <v>0.006747394018818471</v>
      </c>
      <c r="D19" s="79" t="s">
        <v>2428</v>
      </c>
      <c r="E19" s="79" t="b">
        <v>0</v>
      </c>
      <c r="F19" s="79" t="b">
        <v>0</v>
      </c>
      <c r="G19" s="79" t="b">
        <v>0</v>
      </c>
    </row>
    <row r="20" spans="1:7" ht="15">
      <c r="A20" s="111" t="s">
        <v>1749</v>
      </c>
      <c r="B20" s="79">
        <v>17</v>
      </c>
      <c r="C20" s="112">
        <v>0.006946522226193209</v>
      </c>
      <c r="D20" s="79" t="s">
        <v>2428</v>
      </c>
      <c r="E20" s="79" t="b">
        <v>0</v>
      </c>
      <c r="F20" s="79" t="b">
        <v>0</v>
      </c>
      <c r="G20" s="79" t="b">
        <v>0</v>
      </c>
    </row>
    <row r="21" spans="1:7" ht="15">
      <c r="A21" s="111" t="s">
        <v>1750</v>
      </c>
      <c r="B21" s="79">
        <v>16</v>
      </c>
      <c r="C21" s="112">
        <v>0.005537669620916705</v>
      </c>
      <c r="D21" s="79" t="s">
        <v>2428</v>
      </c>
      <c r="E21" s="79" t="b">
        <v>1</v>
      </c>
      <c r="F21" s="79" t="b">
        <v>0</v>
      </c>
      <c r="G21" s="79" t="b">
        <v>0</v>
      </c>
    </row>
    <row r="22" spans="1:7" ht="15">
      <c r="A22" s="111" t="s">
        <v>1751</v>
      </c>
      <c r="B22" s="79">
        <v>15</v>
      </c>
      <c r="C22" s="112">
        <v>0.005405034150129828</v>
      </c>
      <c r="D22" s="79" t="s">
        <v>2428</v>
      </c>
      <c r="E22" s="79" t="b">
        <v>0</v>
      </c>
      <c r="F22" s="79" t="b">
        <v>0</v>
      </c>
      <c r="G22" s="79" t="b">
        <v>0</v>
      </c>
    </row>
    <row r="23" spans="1:7" ht="15">
      <c r="A23" s="111" t="s">
        <v>1752</v>
      </c>
      <c r="B23" s="79">
        <v>14</v>
      </c>
      <c r="C23" s="112">
        <v>0.00515614106075982</v>
      </c>
      <c r="D23" s="79" t="s">
        <v>2428</v>
      </c>
      <c r="E23" s="79" t="b">
        <v>0</v>
      </c>
      <c r="F23" s="79" t="b">
        <v>0</v>
      </c>
      <c r="G23" s="79" t="b">
        <v>0</v>
      </c>
    </row>
    <row r="24" spans="1:7" ht="15">
      <c r="A24" s="111" t="s">
        <v>1753</v>
      </c>
      <c r="B24" s="79">
        <v>14</v>
      </c>
      <c r="C24" s="112">
        <v>0.004941518881957763</v>
      </c>
      <c r="D24" s="79" t="s">
        <v>2428</v>
      </c>
      <c r="E24" s="79" t="b">
        <v>0</v>
      </c>
      <c r="F24" s="79" t="b">
        <v>0</v>
      </c>
      <c r="G24" s="79" t="b">
        <v>0</v>
      </c>
    </row>
    <row r="25" spans="1:7" ht="15">
      <c r="A25" s="111" t="s">
        <v>1754</v>
      </c>
      <c r="B25" s="79">
        <v>13</v>
      </c>
      <c r="C25" s="112">
        <v>0.005484681011130045</v>
      </c>
      <c r="D25" s="79" t="s">
        <v>2428</v>
      </c>
      <c r="E25" s="79" t="b">
        <v>0</v>
      </c>
      <c r="F25" s="79" t="b">
        <v>0</v>
      </c>
      <c r="G25" s="79" t="b">
        <v>0</v>
      </c>
    </row>
    <row r="26" spans="1:7" ht="15">
      <c r="A26" s="111" t="s">
        <v>1755</v>
      </c>
      <c r="B26" s="79">
        <v>13</v>
      </c>
      <c r="C26" s="112">
        <v>0.004900336979329819</v>
      </c>
      <c r="D26" s="79" t="s">
        <v>2428</v>
      </c>
      <c r="E26" s="79" t="b">
        <v>0</v>
      </c>
      <c r="F26" s="79" t="b">
        <v>0</v>
      </c>
      <c r="G26" s="79" t="b">
        <v>0</v>
      </c>
    </row>
    <row r="27" spans="1:7" ht="15">
      <c r="A27" s="111" t="s">
        <v>1756</v>
      </c>
      <c r="B27" s="79">
        <v>13</v>
      </c>
      <c r="C27" s="112">
        <v>0.004684362930112518</v>
      </c>
      <c r="D27" s="79" t="s">
        <v>2428</v>
      </c>
      <c r="E27" s="79" t="b">
        <v>0</v>
      </c>
      <c r="F27" s="79" t="b">
        <v>0</v>
      </c>
      <c r="G27" s="79" t="b">
        <v>0</v>
      </c>
    </row>
    <row r="28" spans="1:7" ht="15">
      <c r="A28" s="111" t="s">
        <v>1757</v>
      </c>
      <c r="B28" s="79">
        <v>13</v>
      </c>
      <c r="C28" s="112">
        <v>0.004684362930112518</v>
      </c>
      <c r="D28" s="79" t="s">
        <v>2428</v>
      </c>
      <c r="E28" s="79" t="b">
        <v>0</v>
      </c>
      <c r="F28" s="79" t="b">
        <v>0</v>
      </c>
      <c r="G28" s="79" t="b">
        <v>0</v>
      </c>
    </row>
    <row r="29" spans="1:7" ht="15">
      <c r="A29" s="111" t="s">
        <v>1758</v>
      </c>
      <c r="B29" s="79">
        <v>13</v>
      </c>
      <c r="C29" s="112">
        <v>0.004900336979329819</v>
      </c>
      <c r="D29" s="79" t="s">
        <v>2428</v>
      </c>
      <c r="E29" s="79" t="b">
        <v>0</v>
      </c>
      <c r="F29" s="79" t="b">
        <v>0</v>
      </c>
      <c r="G29" s="79" t="b">
        <v>0</v>
      </c>
    </row>
    <row r="30" spans="1:7" ht="15">
      <c r="A30" s="111" t="s">
        <v>1759</v>
      </c>
      <c r="B30" s="79">
        <v>13</v>
      </c>
      <c r="C30" s="112">
        <v>0.004787845270705547</v>
      </c>
      <c r="D30" s="79" t="s">
        <v>2428</v>
      </c>
      <c r="E30" s="79" t="b">
        <v>0</v>
      </c>
      <c r="F30" s="79" t="b">
        <v>0</v>
      </c>
      <c r="G30" s="79" t="b">
        <v>0</v>
      </c>
    </row>
    <row r="31" spans="1:7" ht="15">
      <c r="A31" s="111" t="s">
        <v>1760</v>
      </c>
      <c r="B31" s="79">
        <v>13</v>
      </c>
      <c r="C31" s="112">
        <v>0.005484681011130045</v>
      </c>
      <c r="D31" s="79" t="s">
        <v>2428</v>
      </c>
      <c r="E31" s="79" t="b">
        <v>0</v>
      </c>
      <c r="F31" s="79" t="b">
        <v>0</v>
      </c>
      <c r="G31" s="79" t="b">
        <v>0</v>
      </c>
    </row>
    <row r="32" spans="1:7" ht="15">
      <c r="A32" s="111" t="s">
        <v>1761</v>
      </c>
      <c r="B32" s="79">
        <v>12</v>
      </c>
      <c r="C32" s="112">
        <v>0.0045233879809198334</v>
      </c>
      <c r="D32" s="79" t="s">
        <v>2428</v>
      </c>
      <c r="E32" s="79" t="b">
        <v>0</v>
      </c>
      <c r="F32" s="79" t="b">
        <v>0</v>
      </c>
      <c r="G32" s="79" t="b">
        <v>0</v>
      </c>
    </row>
    <row r="33" spans="1:7" ht="15">
      <c r="A33" s="111" t="s">
        <v>1762</v>
      </c>
      <c r="B33" s="79">
        <v>12</v>
      </c>
      <c r="C33" s="112">
        <v>0.004762866366224803</v>
      </c>
      <c r="D33" s="79" t="s">
        <v>2428</v>
      </c>
      <c r="E33" s="79" t="b">
        <v>0</v>
      </c>
      <c r="F33" s="79" t="b">
        <v>0</v>
      </c>
      <c r="G33" s="79" t="b">
        <v>0</v>
      </c>
    </row>
    <row r="34" spans="1:7" ht="15">
      <c r="A34" s="111" t="s">
        <v>1763</v>
      </c>
      <c r="B34" s="79">
        <v>12</v>
      </c>
      <c r="C34" s="112">
        <v>0.0049034274537834415</v>
      </c>
      <c r="D34" s="79" t="s">
        <v>2428</v>
      </c>
      <c r="E34" s="79" t="b">
        <v>0</v>
      </c>
      <c r="F34" s="79" t="b">
        <v>0</v>
      </c>
      <c r="G34" s="79" t="b">
        <v>0</v>
      </c>
    </row>
    <row r="35" spans="1:7" ht="15">
      <c r="A35" s="111" t="s">
        <v>1764</v>
      </c>
      <c r="B35" s="79">
        <v>12</v>
      </c>
      <c r="C35" s="112">
        <v>0.005730622312489138</v>
      </c>
      <c r="D35" s="79" t="s">
        <v>2428</v>
      </c>
      <c r="E35" s="79" t="b">
        <v>0</v>
      </c>
      <c r="F35" s="79" t="b">
        <v>0</v>
      </c>
      <c r="G35" s="79" t="b">
        <v>0</v>
      </c>
    </row>
    <row r="36" spans="1:7" ht="15">
      <c r="A36" s="111" t="s">
        <v>1765</v>
      </c>
      <c r="B36" s="79">
        <v>11</v>
      </c>
      <c r="C36" s="112">
        <v>0.004250702673084721</v>
      </c>
      <c r="D36" s="79" t="s">
        <v>2428</v>
      </c>
      <c r="E36" s="79" t="b">
        <v>0</v>
      </c>
      <c r="F36" s="79" t="b">
        <v>0</v>
      </c>
      <c r="G36" s="79" t="b">
        <v>0</v>
      </c>
    </row>
    <row r="37" spans="1:7" ht="15">
      <c r="A37" s="111" t="s">
        <v>1766</v>
      </c>
      <c r="B37" s="79">
        <v>11</v>
      </c>
      <c r="C37" s="112">
        <v>0.0041464389825098475</v>
      </c>
      <c r="D37" s="79" t="s">
        <v>2428</v>
      </c>
      <c r="E37" s="79" t="b">
        <v>0</v>
      </c>
      <c r="F37" s="79" t="b">
        <v>0</v>
      </c>
      <c r="G37" s="79" t="b">
        <v>0</v>
      </c>
    </row>
    <row r="38" spans="1:7" ht="15">
      <c r="A38" s="111" t="s">
        <v>1767</v>
      </c>
      <c r="B38" s="79">
        <v>11</v>
      </c>
      <c r="C38" s="112">
        <v>0.004494808499301488</v>
      </c>
      <c r="D38" s="79" t="s">
        <v>2428</v>
      </c>
      <c r="E38" s="79" t="b">
        <v>0</v>
      </c>
      <c r="F38" s="79" t="b">
        <v>0</v>
      </c>
      <c r="G38" s="79" t="b">
        <v>0</v>
      </c>
    </row>
    <row r="39" spans="1:7" ht="15">
      <c r="A39" s="111" t="s">
        <v>1768</v>
      </c>
      <c r="B39" s="79">
        <v>11</v>
      </c>
      <c r="C39" s="112">
        <v>0.004494808499301488</v>
      </c>
      <c r="D39" s="79" t="s">
        <v>2428</v>
      </c>
      <c r="E39" s="79" t="b">
        <v>0</v>
      </c>
      <c r="F39" s="79" t="b">
        <v>0</v>
      </c>
      <c r="G39" s="79" t="b">
        <v>0</v>
      </c>
    </row>
    <row r="40" spans="1:7" ht="15">
      <c r="A40" s="111" t="s">
        <v>1769</v>
      </c>
      <c r="B40" s="79">
        <v>11</v>
      </c>
      <c r="C40" s="112">
        <v>0.004365960835706069</v>
      </c>
      <c r="D40" s="79" t="s">
        <v>2428</v>
      </c>
      <c r="E40" s="79" t="b">
        <v>0</v>
      </c>
      <c r="F40" s="79" t="b">
        <v>0</v>
      </c>
      <c r="G40" s="79" t="b">
        <v>0</v>
      </c>
    </row>
    <row r="41" spans="1:7" ht="15">
      <c r="A41" s="111" t="s">
        <v>1770</v>
      </c>
      <c r="B41" s="79">
        <v>11</v>
      </c>
      <c r="C41" s="112">
        <v>0.004250702673084721</v>
      </c>
      <c r="D41" s="79" t="s">
        <v>2428</v>
      </c>
      <c r="E41" s="79" t="b">
        <v>0</v>
      </c>
      <c r="F41" s="79" t="b">
        <v>0</v>
      </c>
      <c r="G41" s="79" t="b">
        <v>0</v>
      </c>
    </row>
    <row r="42" spans="1:7" ht="15">
      <c r="A42" s="111" t="s">
        <v>1771</v>
      </c>
      <c r="B42" s="79">
        <v>11</v>
      </c>
      <c r="C42" s="112">
        <v>0.004250702673084721</v>
      </c>
      <c r="D42" s="79" t="s">
        <v>2428</v>
      </c>
      <c r="E42" s="79" t="b">
        <v>0</v>
      </c>
      <c r="F42" s="79" t="b">
        <v>0</v>
      </c>
      <c r="G42" s="79" t="b">
        <v>0</v>
      </c>
    </row>
    <row r="43" spans="1:7" ht="15">
      <c r="A43" s="111" t="s">
        <v>1772</v>
      </c>
      <c r="B43" s="79">
        <v>11</v>
      </c>
      <c r="C43" s="112">
        <v>0.004250702673084721</v>
      </c>
      <c r="D43" s="79" t="s">
        <v>2428</v>
      </c>
      <c r="E43" s="79" t="b">
        <v>0</v>
      </c>
      <c r="F43" s="79" t="b">
        <v>0</v>
      </c>
      <c r="G43" s="79" t="b">
        <v>0</v>
      </c>
    </row>
    <row r="44" spans="1:7" ht="15">
      <c r="A44" s="111" t="s">
        <v>1773</v>
      </c>
      <c r="B44" s="79">
        <v>11</v>
      </c>
      <c r="C44" s="112">
        <v>0.004809515644410556</v>
      </c>
      <c r="D44" s="79" t="s">
        <v>2428</v>
      </c>
      <c r="E44" s="79" t="b">
        <v>0</v>
      </c>
      <c r="F44" s="79" t="b">
        <v>1</v>
      </c>
      <c r="G44" s="79" t="b">
        <v>0</v>
      </c>
    </row>
    <row r="45" spans="1:7" ht="15">
      <c r="A45" s="111" t="s">
        <v>1774</v>
      </c>
      <c r="B45" s="79">
        <v>11</v>
      </c>
      <c r="C45" s="112">
        <v>0.004494808499301488</v>
      </c>
      <c r="D45" s="79" t="s">
        <v>2428</v>
      </c>
      <c r="E45" s="79" t="b">
        <v>0</v>
      </c>
      <c r="F45" s="79" t="b">
        <v>0</v>
      </c>
      <c r="G45" s="79" t="b">
        <v>0</v>
      </c>
    </row>
    <row r="46" spans="1:7" ht="15">
      <c r="A46" s="111" t="s">
        <v>1775</v>
      </c>
      <c r="B46" s="79">
        <v>10</v>
      </c>
      <c r="C46" s="112">
        <v>0.004086189544819535</v>
      </c>
      <c r="D46" s="79" t="s">
        <v>2428</v>
      </c>
      <c r="E46" s="79" t="b">
        <v>0</v>
      </c>
      <c r="F46" s="79" t="b">
        <v>1</v>
      </c>
      <c r="G46" s="79" t="b">
        <v>0</v>
      </c>
    </row>
    <row r="47" spans="1:7" ht="15">
      <c r="A47" s="111" t="s">
        <v>1776</v>
      </c>
      <c r="B47" s="79">
        <v>10</v>
      </c>
      <c r="C47" s="112">
        <v>0.003864275157349747</v>
      </c>
      <c r="D47" s="79" t="s">
        <v>2428</v>
      </c>
      <c r="E47" s="79" t="b">
        <v>1</v>
      </c>
      <c r="F47" s="79" t="b">
        <v>0</v>
      </c>
      <c r="G47" s="79" t="b">
        <v>0</v>
      </c>
    </row>
    <row r="48" spans="1:7" ht="15">
      <c r="A48" s="111" t="s">
        <v>1777</v>
      </c>
      <c r="B48" s="79">
        <v>10</v>
      </c>
      <c r="C48" s="112">
        <v>0.003969055305187336</v>
      </c>
      <c r="D48" s="79" t="s">
        <v>2428</v>
      </c>
      <c r="E48" s="79" t="b">
        <v>0</v>
      </c>
      <c r="F48" s="79" t="b">
        <v>0</v>
      </c>
      <c r="G48" s="79" t="b">
        <v>0</v>
      </c>
    </row>
    <row r="49" spans="1:7" ht="15">
      <c r="A49" s="111" t="s">
        <v>1778</v>
      </c>
      <c r="B49" s="79">
        <v>10</v>
      </c>
      <c r="C49" s="112">
        <v>0.003864275157349747</v>
      </c>
      <c r="D49" s="79" t="s">
        <v>2428</v>
      </c>
      <c r="E49" s="79" t="b">
        <v>0</v>
      </c>
      <c r="F49" s="79" t="b">
        <v>0</v>
      </c>
      <c r="G49" s="79" t="b">
        <v>0</v>
      </c>
    </row>
    <row r="50" spans="1:7" ht="15">
      <c r="A50" s="111" t="s">
        <v>1779</v>
      </c>
      <c r="B50" s="79">
        <v>10</v>
      </c>
      <c r="C50" s="112">
        <v>0.003969055305187336</v>
      </c>
      <c r="D50" s="79" t="s">
        <v>2428</v>
      </c>
      <c r="E50" s="79" t="b">
        <v>0</v>
      </c>
      <c r="F50" s="79" t="b">
        <v>0</v>
      </c>
      <c r="G50" s="79" t="b">
        <v>0</v>
      </c>
    </row>
    <row r="51" spans="1:7" ht="15">
      <c r="A51" s="111" t="s">
        <v>1780</v>
      </c>
      <c r="B51" s="79">
        <v>10</v>
      </c>
      <c r="C51" s="112">
        <v>0.003969055305187336</v>
      </c>
      <c r="D51" s="79" t="s">
        <v>2428</v>
      </c>
      <c r="E51" s="79" t="b">
        <v>0</v>
      </c>
      <c r="F51" s="79" t="b">
        <v>1</v>
      </c>
      <c r="G51" s="79" t="b">
        <v>0</v>
      </c>
    </row>
    <row r="52" spans="1:7" ht="15">
      <c r="A52" s="111" t="s">
        <v>1781</v>
      </c>
      <c r="B52" s="79">
        <v>10</v>
      </c>
      <c r="C52" s="112">
        <v>0.004372286949464142</v>
      </c>
      <c r="D52" s="79" t="s">
        <v>2428</v>
      </c>
      <c r="E52" s="79" t="b">
        <v>0</v>
      </c>
      <c r="F52" s="79" t="b">
        <v>0</v>
      </c>
      <c r="G52" s="79" t="b">
        <v>0</v>
      </c>
    </row>
    <row r="53" spans="1:7" ht="15">
      <c r="A53" s="111" t="s">
        <v>1782</v>
      </c>
      <c r="B53" s="79">
        <v>9</v>
      </c>
      <c r="C53" s="112">
        <v>0.003677570590337581</v>
      </c>
      <c r="D53" s="79" t="s">
        <v>2428</v>
      </c>
      <c r="E53" s="79" t="b">
        <v>0</v>
      </c>
      <c r="F53" s="79" t="b">
        <v>0</v>
      </c>
      <c r="G53" s="79" t="b">
        <v>0</v>
      </c>
    </row>
    <row r="54" spans="1:7" ht="15">
      <c r="A54" s="111" t="s">
        <v>1783</v>
      </c>
      <c r="B54" s="79">
        <v>9</v>
      </c>
      <c r="C54" s="112">
        <v>0.0037970868538592622</v>
      </c>
      <c r="D54" s="79" t="s">
        <v>2428</v>
      </c>
      <c r="E54" s="79" t="b">
        <v>0</v>
      </c>
      <c r="F54" s="79" t="b">
        <v>0</v>
      </c>
      <c r="G54" s="79" t="b">
        <v>0</v>
      </c>
    </row>
    <row r="55" spans="1:7" ht="15">
      <c r="A55" s="111" t="s">
        <v>1784</v>
      </c>
      <c r="B55" s="79">
        <v>9</v>
      </c>
      <c r="C55" s="112">
        <v>0.003572149774668602</v>
      </c>
      <c r="D55" s="79" t="s">
        <v>2428</v>
      </c>
      <c r="E55" s="79" t="b">
        <v>0</v>
      </c>
      <c r="F55" s="79" t="b">
        <v>0</v>
      </c>
      <c r="G55" s="79" t="b">
        <v>0</v>
      </c>
    </row>
    <row r="56" spans="1:7" ht="15">
      <c r="A56" s="111" t="s">
        <v>1785</v>
      </c>
      <c r="B56" s="79">
        <v>9</v>
      </c>
      <c r="C56" s="112">
        <v>0.003677570590337581</v>
      </c>
      <c r="D56" s="79" t="s">
        <v>2428</v>
      </c>
      <c r="E56" s="79" t="b">
        <v>0</v>
      </c>
      <c r="F56" s="79" t="b">
        <v>0</v>
      </c>
      <c r="G56" s="79" t="b">
        <v>0</v>
      </c>
    </row>
    <row r="57" spans="1:7" ht="15">
      <c r="A57" s="111" t="s">
        <v>1786</v>
      </c>
      <c r="B57" s="79">
        <v>9</v>
      </c>
      <c r="C57" s="112">
        <v>0.003572149774668602</v>
      </c>
      <c r="D57" s="79" t="s">
        <v>2428</v>
      </c>
      <c r="E57" s="79" t="b">
        <v>0</v>
      </c>
      <c r="F57" s="79" t="b">
        <v>1</v>
      </c>
      <c r="G57" s="79" t="b">
        <v>0</v>
      </c>
    </row>
    <row r="58" spans="1:7" ht="15">
      <c r="A58" s="111" t="s">
        <v>1787</v>
      </c>
      <c r="B58" s="79">
        <v>9</v>
      </c>
      <c r="C58" s="112">
        <v>0.003572149774668602</v>
      </c>
      <c r="D58" s="79" t="s">
        <v>2428</v>
      </c>
      <c r="E58" s="79" t="b">
        <v>0</v>
      </c>
      <c r="F58" s="79" t="b">
        <v>0</v>
      </c>
      <c r="G58" s="79" t="b">
        <v>0</v>
      </c>
    </row>
    <row r="59" spans="1:7" ht="15">
      <c r="A59" s="111" t="s">
        <v>1788</v>
      </c>
      <c r="B59" s="79">
        <v>9</v>
      </c>
      <c r="C59" s="112">
        <v>0.0037970868538592622</v>
      </c>
      <c r="D59" s="79" t="s">
        <v>2428</v>
      </c>
      <c r="E59" s="79" t="b">
        <v>0</v>
      </c>
      <c r="F59" s="79" t="b">
        <v>1</v>
      </c>
      <c r="G59" s="79" t="b">
        <v>0</v>
      </c>
    </row>
    <row r="60" spans="1:7" ht="15">
      <c r="A60" s="111" t="s">
        <v>1789</v>
      </c>
      <c r="B60" s="79">
        <v>9</v>
      </c>
      <c r="C60" s="112">
        <v>0.003935058254517727</v>
      </c>
      <c r="D60" s="79" t="s">
        <v>2428</v>
      </c>
      <c r="E60" s="79" t="b">
        <v>0</v>
      </c>
      <c r="F60" s="79" t="b">
        <v>0</v>
      </c>
      <c r="G60" s="79" t="b">
        <v>0</v>
      </c>
    </row>
    <row r="61" spans="1:7" ht="15">
      <c r="A61" s="111" t="s">
        <v>1790</v>
      </c>
      <c r="B61" s="79">
        <v>9</v>
      </c>
      <c r="C61" s="112">
        <v>0.004098243785644043</v>
      </c>
      <c r="D61" s="79" t="s">
        <v>2428</v>
      </c>
      <c r="E61" s="79" t="b">
        <v>0</v>
      </c>
      <c r="F61" s="79" t="b">
        <v>0</v>
      </c>
      <c r="G61" s="79" t="b">
        <v>0</v>
      </c>
    </row>
    <row r="62" spans="1:7" ht="15">
      <c r="A62" s="111" t="s">
        <v>1791</v>
      </c>
      <c r="B62" s="79">
        <v>8</v>
      </c>
      <c r="C62" s="112">
        <v>0.0033751883145415663</v>
      </c>
      <c r="D62" s="79" t="s">
        <v>2428</v>
      </c>
      <c r="E62" s="79" t="b">
        <v>0</v>
      </c>
      <c r="F62" s="79" t="b">
        <v>0</v>
      </c>
      <c r="G62" s="79" t="b">
        <v>0</v>
      </c>
    </row>
    <row r="63" spans="1:7" ht="15">
      <c r="A63" s="111" t="s">
        <v>1792</v>
      </c>
      <c r="B63" s="79">
        <v>8</v>
      </c>
      <c r="C63" s="112">
        <v>0.004371878114129889</v>
      </c>
      <c r="D63" s="79" t="s">
        <v>2428</v>
      </c>
      <c r="E63" s="79" t="b">
        <v>0</v>
      </c>
      <c r="F63" s="79" t="b">
        <v>0</v>
      </c>
      <c r="G63" s="79" t="b">
        <v>0</v>
      </c>
    </row>
    <row r="64" spans="1:7" ht="15">
      <c r="A64" s="111" t="s">
        <v>1793</v>
      </c>
      <c r="B64" s="79">
        <v>8</v>
      </c>
      <c r="C64" s="112">
        <v>0.0033751883145415663</v>
      </c>
      <c r="D64" s="79" t="s">
        <v>2428</v>
      </c>
      <c r="E64" s="79" t="b">
        <v>0</v>
      </c>
      <c r="F64" s="79" t="b">
        <v>0</v>
      </c>
      <c r="G64" s="79" t="b">
        <v>0</v>
      </c>
    </row>
    <row r="65" spans="1:7" ht="15">
      <c r="A65" s="111" t="s">
        <v>1794</v>
      </c>
      <c r="B65" s="79">
        <v>8</v>
      </c>
      <c r="C65" s="112">
        <v>0.0034978295595713134</v>
      </c>
      <c r="D65" s="79" t="s">
        <v>2428</v>
      </c>
      <c r="E65" s="79" t="b">
        <v>0</v>
      </c>
      <c r="F65" s="79" t="b">
        <v>0</v>
      </c>
      <c r="G65" s="79" t="b">
        <v>0</v>
      </c>
    </row>
    <row r="66" spans="1:7" ht="15">
      <c r="A66" s="111" t="s">
        <v>1795</v>
      </c>
      <c r="B66" s="79">
        <v>8</v>
      </c>
      <c r="C66" s="112">
        <v>0.0032689516358556277</v>
      </c>
      <c r="D66" s="79" t="s">
        <v>2428</v>
      </c>
      <c r="E66" s="79" t="b">
        <v>0</v>
      </c>
      <c r="F66" s="79" t="b">
        <v>0</v>
      </c>
      <c r="G66" s="79" t="b">
        <v>0</v>
      </c>
    </row>
    <row r="67" spans="1:7" ht="15">
      <c r="A67" s="111" t="s">
        <v>1796</v>
      </c>
      <c r="B67" s="79">
        <v>7</v>
      </c>
      <c r="C67" s="112">
        <v>0.0029532897752238708</v>
      </c>
      <c r="D67" s="79" t="s">
        <v>2428</v>
      </c>
      <c r="E67" s="79" t="b">
        <v>0</v>
      </c>
      <c r="F67" s="79" t="b">
        <v>0</v>
      </c>
      <c r="G67" s="79" t="b">
        <v>0</v>
      </c>
    </row>
    <row r="68" spans="1:7" ht="15">
      <c r="A68" s="111" t="s">
        <v>1797</v>
      </c>
      <c r="B68" s="79">
        <v>7</v>
      </c>
      <c r="C68" s="112">
        <v>0.0029532897752238708</v>
      </c>
      <c r="D68" s="79" t="s">
        <v>2428</v>
      </c>
      <c r="E68" s="79" t="b">
        <v>0</v>
      </c>
      <c r="F68" s="79" t="b">
        <v>0</v>
      </c>
      <c r="G68" s="79" t="b">
        <v>0</v>
      </c>
    </row>
    <row r="69" spans="1:7" ht="15">
      <c r="A69" s="111" t="s">
        <v>1798</v>
      </c>
      <c r="B69" s="79">
        <v>7</v>
      </c>
      <c r="C69" s="112">
        <v>0.0029532897752238708</v>
      </c>
      <c r="D69" s="79" t="s">
        <v>2428</v>
      </c>
      <c r="E69" s="79" t="b">
        <v>0</v>
      </c>
      <c r="F69" s="79" t="b">
        <v>0</v>
      </c>
      <c r="G69" s="79" t="b">
        <v>0</v>
      </c>
    </row>
    <row r="70" spans="1:7" ht="15">
      <c r="A70" s="111" t="s">
        <v>1799</v>
      </c>
      <c r="B70" s="79">
        <v>7</v>
      </c>
      <c r="C70" s="112">
        <v>0.003060600864624899</v>
      </c>
      <c r="D70" s="79" t="s">
        <v>2428</v>
      </c>
      <c r="E70" s="79" t="b">
        <v>0</v>
      </c>
      <c r="F70" s="79" t="b">
        <v>0</v>
      </c>
      <c r="G70" s="79" t="b">
        <v>0</v>
      </c>
    </row>
    <row r="71" spans="1:7" ht="15">
      <c r="A71" s="111" t="s">
        <v>1800</v>
      </c>
      <c r="B71" s="79">
        <v>7</v>
      </c>
      <c r="C71" s="112">
        <v>0.003060600864624899</v>
      </c>
      <c r="D71" s="79" t="s">
        <v>2428</v>
      </c>
      <c r="E71" s="79" t="b">
        <v>1</v>
      </c>
      <c r="F71" s="79" t="b">
        <v>0</v>
      </c>
      <c r="G71" s="79" t="b">
        <v>0</v>
      </c>
    </row>
    <row r="72" spans="1:7" ht="15">
      <c r="A72" s="111" t="s">
        <v>1801</v>
      </c>
      <c r="B72" s="79">
        <v>7</v>
      </c>
      <c r="C72" s="112">
        <v>0.0029532897752238708</v>
      </c>
      <c r="D72" s="79" t="s">
        <v>2428</v>
      </c>
      <c r="E72" s="79" t="b">
        <v>0</v>
      </c>
      <c r="F72" s="79" t="b">
        <v>0</v>
      </c>
      <c r="G72" s="79" t="b">
        <v>0</v>
      </c>
    </row>
    <row r="73" spans="1:7" ht="15">
      <c r="A73" s="111" t="s">
        <v>1802</v>
      </c>
      <c r="B73" s="79">
        <v>7</v>
      </c>
      <c r="C73" s="112">
        <v>0.003060600864624899</v>
      </c>
      <c r="D73" s="79" t="s">
        <v>2428</v>
      </c>
      <c r="E73" s="79" t="b">
        <v>0</v>
      </c>
      <c r="F73" s="79" t="b">
        <v>0</v>
      </c>
      <c r="G73" s="79" t="b">
        <v>0</v>
      </c>
    </row>
    <row r="74" spans="1:7" ht="15">
      <c r="A74" s="111" t="s">
        <v>1803</v>
      </c>
      <c r="B74" s="79">
        <v>7</v>
      </c>
      <c r="C74" s="112">
        <v>0.0029532897752238708</v>
      </c>
      <c r="D74" s="79" t="s">
        <v>2428</v>
      </c>
      <c r="E74" s="79" t="b">
        <v>0</v>
      </c>
      <c r="F74" s="79" t="b">
        <v>0</v>
      </c>
      <c r="G74" s="79" t="b">
        <v>0</v>
      </c>
    </row>
    <row r="75" spans="1:7" ht="15">
      <c r="A75" s="111" t="s">
        <v>1804</v>
      </c>
      <c r="B75" s="79">
        <v>7</v>
      </c>
      <c r="C75" s="112">
        <v>0.003060600864624899</v>
      </c>
      <c r="D75" s="79" t="s">
        <v>2428</v>
      </c>
      <c r="E75" s="79" t="b">
        <v>0</v>
      </c>
      <c r="F75" s="79" t="b">
        <v>1</v>
      </c>
      <c r="G75" s="79" t="b">
        <v>0</v>
      </c>
    </row>
    <row r="76" spans="1:7" ht="15">
      <c r="A76" s="111" t="s">
        <v>1805</v>
      </c>
      <c r="B76" s="79">
        <v>7</v>
      </c>
      <c r="C76" s="112">
        <v>0.003187522944389812</v>
      </c>
      <c r="D76" s="79" t="s">
        <v>2428</v>
      </c>
      <c r="E76" s="79" t="b">
        <v>0</v>
      </c>
      <c r="F76" s="79" t="b">
        <v>0</v>
      </c>
      <c r="G76" s="79" t="b">
        <v>0</v>
      </c>
    </row>
    <row r="77" spans="1:7" ht="15">
      <c r="A77" s="111" t="s">
        <v>1806</v>
      </c>
      <c r="B77" s="79">
        <v>7</v>
      </c>
      <c r="C77" s="112">
        <v>0.004307923684108642</v>
      </c>
      <c r="D77" s="79" t="s">
        <v>2428</v>
      </c>
      <c r="E77" s="79" t="b">
        <v>0</v>
      </c>
      <c r="F77" s="79" t="b">
        <v>0</v>
      </c>
      <c r="G77" s="79" t="b">
        <v>0</v>
      </c>
    </row>
    <row r="78" spans="1:7" ht="15">
      <c r="A78" s="111" t="s">
        <v>1807</v>
      </c>
      <c r="B78" s="79">
        <v>7</v>
      </c>
      <c r="C78" s="112">
        <v>0.003187522944389812</v>
      </c>
      <c r="D78" s="79" t="s">
        <v>2428</v>
      </c>
      <c r="E78" s="79" t="b">
        <v>0</v>
      </c>
      <c r="F78" s="79" t="b">
        <v>0</v>
      </c>
      <c r="G78" s="79" t="b">
        <v>0</v>
      </c>
    </row>
    <row r="79" spans="1:7" ht="15">
      <c r="A79" s="111" t="s">
        <v>1808</v>
      </c>
      <c r="B79" s="79">
        <v>7</v>
      </c>
      <c r="C79" s="112">
        <v>0.003060600864624899</v>
      </c>
      <c r="D79" s="79" t="s">
        <v>2428</v>
      </c>
      <c r="E79" s="79" t="b">
        <v>0</v>
      </c>
      <c r="F79" s="79" t="b">
        <v>0</v>
      </c>
      <c r="G79" s="79" t="b">
        <v>0</v>
      </c>
    </row>
    <row r="80" spans="1:7" ht="15">
      <c r="A80" s="111" t="s">
        <v>1809</v>
      </c>
      <c r="B80" s="79">
        <v>7</v>
      </c>
      <c r="C80" s="112">
        <v>0.003187522944389812</v>
      </c>
      <c r="D80" s="79" t="s">
        <v>2428</v>
      </c>
      <c r="E80" s="79" t="b">
        <v>0</v>
      </c>
      <c r="F80" s="79" t="b">
        <v>0</v>
      </c>
      <c r="G80" s="79" t="b">
        <v>0</v>
      </c>
    </row>
    <row r="81" spans="1:7" ht="15">
      <c r="A81" s="111" t="s">
        <v>1810</v>
      </c>
      <c r="B81" s="79">
        <v>7</v>
      </c>
      <c r="C81" s="112">
        <v>0.003060600864624899</v>
      </c>
      <c r="D81" s="79" t="s">
        <v>2428</v>
      </c>
      <c r="E81" s="79" t="b">
        <v>0</v>
      </c>
      <c r="F81" s="79" t="b">
        <v>0</v>
      </c>
      <c r="G81" s="79" t="b">
        <v>0</v>
      </c>
    </row>
    <row r="82" spans="1:7" ht="15">
      <c r="A82" s="111" t="s">
        <v>1811</v>
      </c>
      <c r="B82" s="79">
        <v>7</v>
      </c>
      <c r="C82" s="112">
        <v>0.0029532897752238708</v>
      </c>
      <c r="D82" s="79" t="s">
        <v>2428</v>
      </c>
      <c r="E82" s="79" t="b">
        <v>0</v>
      </c>
      <c r="F82" s="79" t="b">
        <v>0</v>
      </c>
      <c r="G82" s="79" t="b">
        <v>0</v>
      </c>
    </row>
    <row r="83" spans="1:7" ht="15">
      <c r="A83" s="111" t="s">
        <v>1812</v>
      </c>
      <c r="B83" s="79">
        <v>6</v>
      </c>
      <c r="C83" s="112">
        <v>0.002623372169678485</v>
      </c>
      <c r="D83" s="79" t="s">
        <v>2428</v>
      </c>
      <c r="E83" s="79" t="b">
        <v>0</v>
      </c>
      <c r="F83" s="79" t="b">
        <v>0</v>
      </c>
      <c r="G83" s="79" t="b">
        <v>0</v>
      </c>
    </row>
    <row r="84" spans="1:7" ht="15">
      <c r="A84" s="111" t="s">
        <v>1813</v>
      </c>
      <c r="B84" s="79">
        <v>6</v>
      </c>
      <c r="C84" s="112">
        <v>0.002732162523762696</v>
      </c>
      <c r="D84" s="79" t="s">
        <v>2428</v>
      </c>
      <c r="E84" s="79" t="b">
        <v>0</v>
      </c>
      <c r="F84" s="79" t="b">
        <v>0</v>
      </c>
      <c r="G84" s="79" t="b">
        <v>0</v>
      </c>
    </row>
    <row r="85" spans="1:7" ht="15">
      <c r="A85" s="111" t="s">
        <v>1814</v>
      </c>
      <c r="B85" s="79">
        <v>6</v>
      </c>
      <c r="C85" s="112">
        <v>0.002623372169678485</v>
      </c>
      <c r="D85" s="79" t="s">
        <v>2428</v>
      </c>
      <c r="E85" s="79" t="b">
        <v>0</v>
      </c>
      <c r="F85" s="79" t="b">
        <v>0</v>
      </c>
      <c r="G85" s="79" t="b">
        <v>0</v>
      </c>
    </row>
    <row r="86" spans="1:7" ht="15">
      <c r="A86" s="111" t="s">
        <v>1815</v>
      </c>
      <c r="B86" s="79">
        <v>6</v>
      </c>
      <c r="C86" s="112">
        <v>0.002732162523762696</v>
      </c>
      <c r="D86" s="79" t="s">
        <v>2428</v>
      </c>
      <c r="E86" s="79" t="b">
        <v>0</v>
      </c>
      <c r="F86" s="79" t="b">
        <v>0</v>
      </c>
      <c r="G86" s="79" t="b">
        <v>0</v>
      </c>
    </row>
    <row r="87" spans="1:7" ht="15">
      <c r="A87" s="111" t="s">
        <v>1816</v>
      </c>
      <c r="B87" s="79">
        <v>6</v>
      </c>
      <c r="C87" s="112">
        <v>0.002623372169678485</v>
      </c>
      <c r="D87" s="79" t="s">
        <v>2428</v>
      </c>
      <c r="E87" s="79" t="b">
        <v>1</v>
      </c>
      <c r="F87" s="79" t="b">
        <v>0</v>
      </c>
      <c r="G87" s="79" t="b">
        <v>0</v>
      </c>
    </row>
    <row r="88" spans="1:7" ht="15">
      <c r="A88" s="111" t="s">
        <v>1817</v>
      </c>
      <c r="B88" s="79">
        <v>6</v>
      </c>
      <c r="C88" s="112">
        <v>0.002623372169678485</v>
      </c>
      <c r="D88" s="79" t="s">
        <v>2428</v>
      </c>
      <c r="E88" s="79" t="b">
        <v>1</v>
      </c>
      <c r="F88" s="79" t="b">
        <v>0</v>
      </c>
      <c r="G88" s="79" t="b">
        <v>0</v>
      </c>
    </row>
    <row r="89" spans="1:7" ht="15">
      <c r="A89" s="111" t="s">
        <v>1818</v>
      </c>
      <c r="B89" s="79">
        <v>6</v>
      </c>
      <c r="C89" s="112">
        <v>0.002623372169678485</v>
      </c>
      <c r="D89" s="79" t="s">
        <v>2428</v>
      </c>
      <c r="E89" s="79" t="b">
        <v>0</v>
      </c>
      <c r="F89" s="79" t="b">
        <v>0</v>
      </c>
      <c r="G89" s="79" t="b">
        <v>0</v>
      </c>
    </row>
    <row r="90" spans="1:7" ht="15">
      <c r="A90" s="111" t="s">
        <v>1819</v>
      </c>
      <c r="B90" s="79">
        <v>6</v>
      </c>
      <c r="C90" s="112">
        <v>0.002732162523762696</v>
      </c>
      <c r="D90" s="79" t="s">
        <v>2428</v>
      </c>
      <c r="E90" s="79" t="b">
        <v>0</v>
      </c>
      <c r="F90" s="79" t="b">
        <v>0</v>
      </c>
      <c r="G90" s="79" t="b">
        <v>0</v>
      </c>
    </row>
    <row r="91" spans="1:7" ht="15">
      <c r="A91" s="111" t="s">
        <v>1820</v>
      </c>
      <c r="B91" s="79">
        <v>6</v>
      </c>
      <c r="C91" s="112">
        <v>0.002623372169678485</v>
      </c>
      <c r="D91" s="79" t="s">
        <v>2428</v>
      </c>
      <c r="E91" s="79" t="b">
        <v>0</v>
      </c>
      <c r="F91" s="79" t="b">
        <v>0</v>
      </c>
      <c r="G91" s="79" t="b">
        <v>0</v>
      </c>
    </row>
    <row r="92" spans="1:7" ht="15">
      <c r="A92" s="111" t="s">
        <v>1821</v>
      </c>
      <c r="B92" s="79">
        <v>6</v>
      </c>
      <c r="C92" s="112">
        <v>0.002732162523762696</v>
      </c>
      <c r="D92" s="79" t="s">
        <v>2428</v>
      </c>
      <c r="E92" s="79" t="b">
        <v>0</v>
      </c>
      <c r="F92" s="79" t="b">
        <v>0</v>
      </c>
      <c r="G92" s="79" t="b">
        <v>0</v>
      </c>
    </row>
    <row r="93" spans="1:7" ht="15">
      <c r="A93" s="111" t="s">
        <v>1822</v>
      </c>
      <c r="B93" s="79">
        <v>6</v>
      </c>
      <c r="C93" s="112">
        <v>0.002732162523762696</v>
      </c>
      <c r="D93" s="79" t="s">
        <v>2428</v>
      </c>
      <c r="E93" s="79" t="b">
        <v>0</v>
      </c>
      <c r="F93" s="79" t="b">
        <v>0</v>
      </c>
      <c r="G93" s="79" t="b">
        <v>0</v>
      </c>
    </row>
    <row r="94" spans="1:7" ht="15">
      <c r="A94" s="111" t="s">
        <v>1823</v>
      </c>
      <c r="B94" s="79">
        <v>6</v>
      </c>
      <c r="C94" s="112">
        <v>0.002732162523762696</v>
      </c>
      <c r="D94" s="79" t="s">
        <v>2428</v>
      </c>
      <c r="E94" s="79" t="b">
        <v>0</v>
      </c>
      <c r="F94" s="79" t="b">
        <v>0</v>
      </c>
      <c r="G94" s="79" t="b">
        <v>0</v>
      </c>
    </row>
    <row r="95" spans="1:7" ht="15">
      <c r="A95" s="111" t="s">
        <v>1824</v>
      </c>
      <c r="B95" s="79">
        <v>6</v>
      </c>
      <c r="C95" s="112">
        <v>0.002732162523762696</v>
      </c>
      <c r="D95" s="79" t="s">
        <v>2428</v>
      </c>
      <c r="E95" s="79" t="b">
        <v>1</v>
      </c>
      <c r="F95" s="79" t="b">
        <v>0</v>
      </c>
      <c r="G95" s="79" t="b">
        <v>0</v>
      </c>
    </row>
    <row r="96" spans="1:7" ht="15">
      <c r="A96" s="111" t="s">
        <v>1825</v>
      </c>
      <c r="B96" s="79">
        <v>6</v>
      </c>
      <c r="C96" s="112">
        <v>0.002732162523762696</v>
      </c>
      <c r="D96" s="79" t="s">
        <v>2428</v>
      </c>
      <c r="E96" s="79" t="b">
        <v>0</v>
      </c>
      <c r="F96" s="79" t="b">
        <v>0</v>
      </c>
      <c r="G96" s="79" t="b">
        <v>0</v>
      </c>
    </row>
    <row r="97" spans="1:7" ht="15">
      <c r="A97" s="111" t="s">
        <v>1826</v>
      </c>
      <c r="B97" s="79">
        <v>6</v>
      </c>
      <c r="C97" s="112">
        <v>0.002623372169678485</v>
      </c>
      <c r="D97" s="79" t="s">
        <v>2428</v>
      </c>
      <c r="E97" s="79" t="b">
        <v>0</v>
      </c>
      <c r="F97" s="79" t="b">
        <v>0</v>
      </c>
      <c r="G97" s="79" t="b">
        <v>0</v>
      </c>
    </row>
    <row r="98" spans="1:7" ht="15">
      <c r="A98" s="111" t="s">
        <v>1827</v>
      </c>
      <c r="B98" s="79">
        <v>6</v>
      </c>
      <c r="C98" s="112">
        <v>0.002623372169678485</v>
      </c>
      <c r="D98" s="79" t="s">
        <v>2428</v>
      </c>
      <c r="E98" s="79" t="b">
        <v>0</v>
      </c>
      <c r="F98" s="79" t="b">
        <v>0</v>
      </c>
      <c r="G98" s="79" t="b">
        <v>0</v>
      </c>
    </row>
    <row r="99" spans="1:7" ht="15">
      <c r="A99" s="111" t="s">
        <v>1828</v>
      </c>
      <c r="B99" s="79">
        <v>6</v>
      </c>
      <c r="C99" s="112">
        <v>0.002623372169678485</v>
      </c>
      <c r="D99" s="79" t="s">
        <v>2428</v>
      </c>
      <c r="E99" s="79" t="b">
        <v>0</v>
      </c>
      <c r="F99" s="79" t="b">
        <v>0</v>
      </c>
      <c r="G99" s="79" t="b">
        <v>0</v>
      </c>
    </row>
    <row r="100" spans="1:7" ht="15">
      <c r="A100" s="111" t="s">
        <v>1829</v>
      </c>
      <c r="B100" s="79">
        <v>6</v>
      </c>
      <c r="C100" s="112">
        <v>0.0030369695990313333</v>
      </c>
      <c r="D100" s="79" t="s">
        <v>2428</v>
      </c>
      <c r="E100" s="79" t="b">
        <v>0</v>
      </c>
      <c r="F100" s="79" t="b">
        <v>0</v>
      </c>
      <c r="G100" s="79" t="b">
        <v>0</v>
      </c>
    </row>
    <row r="101" spans="1:7" ht="15">
      <c r="A101" s="111" t="s">
        <v>1830</v>
      </c>
      <c r="B101" s="79">
        <v>6</v>
      </c>
      <c r="C101" s="112">
        <v>0.002732162523762696</v>
      </c>
      <c r="D101" s="79" t="s">
        <v>2428</v>
      </c>
      <c r="E101" s="79" t="b">
        <v>0</v>
      </c>
      <c r="F101" s="79" t="b">
        <v>0</v>
      </c>
      <c r="G101" s="79" t="b">
        <v>0</v>
      </c>
    </row>
    <row r="102" spans="1:7" ht="15">
      <c r="A102" s="111" t="s">
        <v>589</v>
      </c>
      <c r="B102" s="79">
        <v>6</v>
      </c>
      <c r="C102" s="112">
        <v>0.002623372169678485</v>
      </c>
      <c r="D102" s="79" t="s">
        <v>2428</v>
      </c>
      <c r="E102" s="79" t="b">
        <v>1</v>
      </c>
      <c r="F102" s="79" t="b">
        <v>0</v>
      </c>
      <c r="G102" s="79" t="b">
        <v>0</v>
      </c>
    </row>
    <row r="103" spans="1:7" ht="15">
      <c r="A103" s="111" t="s">
        <v>1831</v>
      </c>
      <c r="B103" s="79">
        <v>6</v>
      </c>
      <c r="C103" s="112">
        <v>0.002732162523762696</v>
      </c>
      <c r="D103" s="79" t="s">
        <v>2428</v>
      </c>
      <c r="E103" s="79" t="b">
        <v>0</v>
      </c>
      <c r="F103" s="79" t="b">
        <v>0</v>
      </c>
      <c r="G103" s="79" t="b">
        <v>0</v>
      </c>
    </row>
    <row r="104" spans="1:7" ht="15">
      <c r="A104" s="111" t="s">
        <v>1832</v>
      </c>
      <c r="B104" s="79">
        <v>6</v>
      </c>
      <c r="C104" s="112">
        <v>0.002623372169678485</v>
      </c>
      <c r="D104" s="79" t="s">
        <v>2428</v>
      </c>
      <c r="E104" s="79" t="b">
        <v>0</v>
      </c>
      <c r="F104" s="79" t="b">
        <v>0</v>
      </c>
      <c r="G104" s="79" t="b">
        <v>0</v>
      </c>
    </row>
    <row r="105" spans="1:7" ht="15">
      <c r="A105" s="111" t="s">
        <v>1833</v>
      </c>
      <c r="B105" s="79">
        <v>6</v>
      </c>
      <c r="C105" s="112">
        <v>0.002623372169678485</v>
      </c>
      <c r="D105" s="79" t="s">
        <v>2428</v>
      </c>
      <c r="E105" s="79" t="b">
        <v>0</v>
      </c>
      <c r="F105" s="79" t="b">
        <v>0</v>
      </c>
      <c r="G105" s="79" t="b">
        <v>0</v>
      </c>
    </row>
    <row r="106" spans="1:7" ht="15">
      <c r="A106" s="111" t="s">
        <v>1834</v>
      </c>
      <c r="B106" s="79">
        <v>6</v>
      </c>
      <c r="C106" s="112">
        <v>0.002865311156244569</v>
      </c>
      <c r="D106" s="79" t="s">
        <v>2428</v>
      </c>
      <c r="E106" s="79" t="b">
        <v>1</v>
      </c>
      <c r="F106" s="79" t="b">
        <v>0</v>
      </c>
      <c r="G106" s="79" t="b">
        <v>0</v>
      </c>
    </row>
    <row r="107" spans="1:7" ht="15">
      <c r="A107" s="111" t="s">
        <v>1835</v>
      </c>
      <c r="B107" s="79">
        <v>6</v>
      </c>
      <c r="C107" s="112">
        <v>0.002732162523762696</v>
      </c>
      <c r="D107" s="79" t="s">
        <v>2428</v>
      </c>
      <c r="E107" s="79" t="b">
        <v>0</v>
      </c>
      <c r="F107" s="79" t="b">
        <v>0</v>
      </c>
      <c r="G107" s="79" t="b">
        <v>0</v>
      </c>
    </row>
    <row r="108" spans="1:7" ht="15">
      <c r="A108" s="111" t="s">
        <v>1836</v>
      </c>
      <c r="B108" s="79">
        <v>6</v>
      </c>
      <c r="C108" s="112">
        <v>0.002732162523762696</v>
      </c>
      <c r="D108" s="79" t="s">
        <v>2428</v>
      </c>
      <c r="E108" s="79" t="b">
        <v>0</v>
      </c>
      <c r="F108" s="79" t="b">
        <v>0</v>
      </c>
      <c r="G108" s="79" t="b">
        <v>0</v>
      </c>
    </row>
    <row r="109" spans="1:7" ht="15">
      <c r="A109" s="111" t="s">
        <v>1837</v>
      </c>
      <c r="B109" s="79">
        <v>6</v>
      </c>
      <c r="C109" s="112">
        <v>0.002732162523762696</v>
      </c>
      <c r="D109" s="79" t="s">
        <v>2428</v>
      </c>
      <c r="E109" s="79" t="b">
        <v>0</v>
      </c>
      <c r="F109" s="79" t="b">
        <v>0</v>
      </c>
      <c r="G109" s="79" t="b">
        <v>0</v>
      </c>
    </row>
    <row r="110" spans="1:7" ht="15">
      <c r="A110" s="111" t="s">
        <v>1838</v>
      </c>
      <c r="B110" s="79">
        <v>6</v>
      </c>
      <c r="C110" s="112">
        <v>0.002623372169678485</v>
      </c>
      <c r="D110" s="79" t="s">
        <v>2428</v>
      </c>
      <c r="E110" s="79" t="b">
        <v>0</v>
      </c>
      <c r="F110" s="79" t="b">
        <v>0</v>
      </c>
      <c r="G110" s="79" t="b">
        <v>0</v>
      </c>
    </row>
    <row r="111" spans="1:7" ht="15">
      <c r="A111" s="111" t="s">
        <v>1839</v>
      </c>
      <c r="B111" s="79">
        <v>6</v>
      </c>
      <c r="C111" s="112">
        <v>0.0030369695990313333</v>
      </c>
      <c r="D111" s="79" t="s">
        <v>2428</v>
      </c>
      <c r="E111" s="79" t="b">
        <v>0</v>
      </c>
      <c r="F111" s="79" t="b">
        <v>0</v>
      </c>
      <c r="G111" s="79" t="b">
        <v>0</v>
      </c>
    </row>
    <row r="112" spans="1:7" ht="15">
      <c r="A112" s="111" t="s">
        <v>1840</v>
      </c>
      <c r="B112" s="79">
        <v>6</v>
      </c>
      <c r="C112" s="112">
        <v>0.002865311156244569</v>
      </c>
      <c r="D112" s="79" t="s">
        <v>2428</v>
      </c>
      <c r="E112" s="79" t="b">
        <v>0</v>
      </c>
      <c r="F112" s="79" t="b">
        <v>1</v>
      </c>
      <c r="G112" s="79" t="b">
        <v>0</v>
      </c>
    </row>
    <row r="113" spans="1:7" ht="15">
      <c r="A113" s="111" t="s">
        <v>1841</v>
      </c>
      <c r="B113" s="79">
        <v>6</v>
      </c>
      <c r="C113" s="112">
        <v>0.0030369695990313333</v>
      </c>
      <c r="D113" s="79" t="s">
        <v>2428</v>
      </c>
      <c r="E113" s="79" t="b">
        <v>0</v>
      </c>
      <c r="F113" s="79" t="b">
        <v>0</v>
      </c>
      <c r="G113" s="79" t="b">
        <v>0</v>
      </c>
    </row>
    <row r="114" spans="1:7" ht="15">
      <c r="A114" s="111" t="s">
        <v>1842</v>
      </c>
      <c r="B114" s="79">
        <v>5</v>
      </c>
      <c r="C114" s="112">
        <v>0.00227680210313558</v>
      </c>
      <c r="D114" s="79" t="s">
        <v>2428</v>
      </c>
      <c r="E114" s="79" t="b">
        <v>0</v>
      </c>
      <c r="F114" s="79" t="b">
        <v>0</v>
      </c>
      <c r="G114" s="79" t="b">
        <v>0</v>
      </c>
    </row>
    <row r="115" spans="1:7" ht="15">
      <c r="A115" s="111" t="s">
        <v>1843</v>
      </c>
      <c r="B115" s="79">
        <v>5</v>
      </c>
      <c r="C115" s="112">
        <v>0.00227680210313558</v>
      </c>
      <c r="D115" s="79" t="s">
        <v>2428</v>
      </c>
      <c r="E115" s="79" t="b">
        <v>0</v>
      </c>
      <c r="F115" s="79" t="b">
        <v>0</v>
      </c>
      <c r="G115" s="79" t="b">
        <v>0</v>
      </c>
    </row>
    <row r="116" spans="1:7" ht="15">
      <c r="A116" s="111" t="s">
        <v>1844</v>
      </c>
      <c r="B116" s="79">
        <v>5</v>
      </c>
      <c r="C116" s="112">
        <v>0.002387759296870474</v>
      </c>
      <c r="D116" s="79" t="s">
        <v>2428</v>
      </c>
      <c r="E116" s="79" t="b">
        <v>0</v>
      </c>
      <c r="F116" s="79" t="b">
        <v>0</v>
      </c>
      <c r="G116" s="79" t="b">
        <v>0</v>
      </c>
    </row>
    <row r="117" spans="1:7" ht="15">
      <c r="A117" s="111" t="s">
        <v>1845</v>
      </c>
      <c r="B117" s="79">
        <v>5</v>
      </c>
      <c r="C117" s="112">
        <v>0.0025308079991927775</v>
      </c>
      <c r="D117" s="79" t="s">
        <v>2428</v>
      </c>
      <c r="E117" s="79" t="b">
        <v>0</v>
      </c>
      <c r="F117" s="79" t="b">
        <v>1</v>
      </c>
      <c r="G117" s="79" t="b">
        <v>0</v>
      </c>
    </row>
    <row r="118" spans="1:7" ht="15">
      <c r="A118" s="111" t="s">
        <v>1846</v>
      </c>
      <c r="B118" s="79">
        <v>5</v>
      </c>
      <c r="C118" s="112">
        <v>0.002387759296870474</v>
      </c>
      <c r="D118" s="79" t="s">
        <v>2428</v>
      </c>
      <c r="E118" s="79" t="b">
        <v>0</v>
      </c>
      <c r="F118" s="79" t="b">
        <v>0</v>
      </c>
      <c r="G118" s="79" t="b">
        <v>0</v>
      </c>
    </row>
    <row r="119" spans="1:7" ht="15">
      <c r="A119" s="111" t="s">
        <v>1847</v>
      </c>
      <c r="B119" s="79">
        <v>5</v>
      </c>
      <c r="C119" s="112">
        <v>0.002387759296870474</v>
      </c>
      <c r="D119" s="79" t="s">
        <v>2428</v>
      </c>
      <c r="E119" s="79" t="b">
        <v>0</v>
      </c>
      <c r="F119" s="79" t="b">
        <v>0</v>
      </c>
      <c r="G119" s="79" t="b">
        <v>0</v>
      </c>
    </row>
    <row r="120" spans="1:7" ht="15">
      <c r="A120" s="111" t="s">
        <v>1848</v>
      </c>
      <c r="B120" s="79">
        <v>5</v>
      </c>
      <c r="C120" s="112">
        <v>0.0025308079991927775</v>
      </c>
      <c r="D120" s="79" t="s">
        <v>2428</v>
      </c>
      <c r="E120" s="79" t="b">
        <v>0</v>
      </c>
      <c r="F120" s="79" t="b">
        <v>0</v>
      </c>
      <c r="G120" s="79" t="b">
        <v>0</v>
      </c>
    </row>
    <row r="121" spans="1:7" ht="15">
      <c r="A121" s="111" t="s">
        <v>1849</v>
      </c>
      <c r="B121" s="79">
        <v>5</v>
      </c>
      <c r="C121" s="112">
        <v>0.00227680210313558</v>
      </c>
      <c r="D121" s="79" t="s">
        <v>2428</v>
      </c>
      <c r="E121" s="79" t="b">
        <v>0</v>
      </c>
      <c r="F121" s="79" t="b">
        <v>0</v>
      </c>
      <c r="G121" s="79" t="b">
        <v>0</v>
      </c>
    </row>
    <row r="122" spans="1:7" ht="15">
      <c r="A122" s="111" t="s">
        <v>1850</v>
      </c>
      <c r="B122" s="79">
        <v>5</v>
      </c>
      <c r="C122" s="112">
        <v>0.00227680210313558</v>
      </c>
      <c r="D122" s="79" t="s">
        <v>2428</v>
      </c>
      <c r="E122" s="79" t="b">
        <v>0</v>
      </c>
      <c r="F122" s="79" t="b">
        <v>0</v>
      </c>
      <c r="G122" s="79" t="b">
        <v>0</v>
      </c>
    </row>
    <row r="123" spans="1:7" ht="15">
      <c r="A123" s="111" t="s">
        <v>1851</v>
      </c>
      <c r="B123" s="79">
        <v>5</v>
      </c>
      <c r="C123" s="112">
        <v>0.00227680210313558</v>
      </c>
      <c r="D123" s="79" t="s">
        <v>2428</v>
      </c>
      <c r="E123" s="79" t="b">
        <v>0</v>
      </c>
      <c r="F123" s="79" t="b">
        <v>0</v>
      </c>
      <c r="G123" s="79" t="b">
        <v>0</v>
      </c>
    </row>
    <row r="124" spans="1:7" ht="15">
      <c r="A124" s="111" t="s">
        <v>1852</v>
      </c>
      <c r="B124" s="79">
        <v>5</v>
      </c>
      <c r="C124" s="112">
        <v>0.002387759296870474</v>
      </c>
      <c r="D124" s="79" t="s">
        <v>2428</v>
      </c>
      <c r="E124" s="79" t="b">
        <v>0</v>
      </c>
      <c r="F124" s="79" t="b">
        <v>0</v>
      </c>
      <c r="G124" s="79" t="b">
        <v>0</v>
      </c>
    </row>
    <row r="125" spans="1:7" ht="15">
      <c r="A125" s="111" t="s">
        <v>1853</v>
      </c>
      <c r="B125" s="79">
        <v>5</v>
      </c>
      <c r="C125" s="112">
        <v>0.00227680210313558</v>
      </c>
      <c r="D125" s="79" t="s">
        <v>2428</v>
      </c>
      <c r="E125" s="79" t="b">
        <v>0</v>
      </c>
      <c r="F125" s="79" t="b">
        <v>0</v>
      </c>
      <c r="G125" s="79" t="b">
        <v>0</v>
      </c>
    </row>
    <row r="126" spans="1:7" ht="15">
      <c r="A126" s="111" t="s">
        <v>1854</v>
      </c>
      <c r="B126" s="79">
        <v>5</v>
      </c>
      <c r="C126" s="112">
        <v>0.00227680210313558</v>
      </c>
      <c r="D126" s="79" t="s">
        <v>2428</v>
      </c>
      <c r="E126" s="79" t="b">
        <v>0</v>
      </c>
      <c r="F126" s="79" t="b">
        <v>0</v>
      </c>
      <c r="G126" s="79" t="b">
        <v>0</v>
      </c>
    </row>
    <row r="127" spans="1:7" ht="15">
      <c r="A127" s="111" t="s">
        <v>1855</v>
      </c>
      <c r="B127" s="79">
        <v>5</v>
      </c>
      <c r="C127" s="112">
        <v>0.00227680210313558</v>
      </c>
      <c r="D127" s="79" t="s">
        <v>2428</v>
      </c>
      <c r="E127" s="79" t="b">
        <v>0</v>
      </c>
      <c r="F127" s="79" t="b">
        <v>1</v>
      </c>
      <c r="G127" s="79" t="b">
        <v>0</v>
      </c>
    </row>
    <row r="128" spans="1:7" ht="15">
      <c r="A128" s="111" t="s">
        <v>1856</v>
      </c>
      <c r="B128" s="79">
        <v>5</v>
      </c>
      <c r="C128" s="112">
        <v>0.0025308079991927775</v>
      </c>
      <c r="D128" s="79" t="s">
        <v>2428</v>
      </c>
      <c r="E128" s="79" t="b">
        <v>0</v>
      </c>
      <c r="F128" s="79" t="b">
        <v>0</v>
      </c>
      <c r="G128" s="79" t="b">
        <v>0</v>
      </c>
    </row>
    <row r="129" spans="1:7" ht="15">
      <c r="A129" s="111" t="s">
        <v>1857</v>
      </c>
      <c r="B129" s="79">
        <v>5</v>
      </c>
      <c r="C129" s="112">
        <v>0.00227680210313558</v>
      </c>
      <c r="D129" s="79" t="s">
        <v>2428</v>
      </c>
      <c r="E129" s="79" t="b">
        <v>0</v>
      </c>
      <c r="F129" s="79" t="b">
        <v>0</v>
      </c>
      <c r="G129" s="79" t="b">
        <v>0</v>
      </c>
    </row>
    <row r="130" spans="1:7" ht="15">
      <c r="A130" s="111" t="s">
        <v>1858</v>
      </c>
      <c r="B130" s="79">
        <v>5</v>
      </c>
      <c r="C130" s="112">
        <v>0.00227680210313558</v>
      </c>
      <c r="D130" s="79" t="s">
        <v>2428</v>
      </c>
      <c r="E130" s="79" t="b">
        <v>0</v>
      </c>
      <c r="F130" s="79" t="b">
        <v>0</v>
      </c>
      <c r="G130" s="79" t="b">
        <v>0</v>
      </c>
    </row>
    <row r="131" spans="1:7" ht="15">
      <c r="A131" s="111" t="s">
        <v>1859</v>
      </c>
      <c r="B131" s="79">
        <v>5</v>
      </c>
      <c r="C131" s="112">
        <v>0.00227680210313558</v>
      </c>
      <c r="D131" s="79" t="s">
        <v>2428</v>
      </c>
      <c r="E131" s="79" t="b">
        <v>1</v>
      </c>
      <c r="F131" s="79" t="b">
        <v>0</v>
      </c>
      <c r="G131" s="79" t="b">
        <v>0</v>
      </c>
    </row>
    <row r="132" spans="1:7" ht="15">
      <c r="A132" s="111" t="s">
        <v>1860</v>
      </c>
      <c r="B132" s="79">
        <v>5</v>
      </c>
      <c r="C132" s="112">
        <v>0.002387759296870474</v>
      </c>
      <c r="D132" s="79" t="s">
        <v>2428</v>
      </c>
      <c r="E132" s="79" t="b">
        <v>0</v>
      </c>
      <c r="F132" s="79" t="b">
        <v>0</v>
      </c>
      <c r="G132" s="79" t="b">
        <v>0</v>
      </c>
    </row>
    <row r="133" spans="1:7" ht="15">
      <c r="A133" s="111" t="s">
        <v>1861</v>
      </c>
      <c r="B133" s="79">
        <v>5</v>
      </c>
      <c r="C133" s="112">
        <v>0.00227680210313558</v>
      </c>
      <c r="D133" s="79" t="s">
        <v>2428</v>
      </c>
      <c r="E133" s="79" t="b">
        <v>0</v>
      </c>
      <c r="F133" s="79" t="b">
        <v>0</v>
      </c>
      <c r="G133" s="79" t="b">
        <v>0</v>
      </c>
    </row>
    <row r="134" spans="1:7" ht="15">
      <c r="A134" s="111" t="s">
        <v>1862</v>
      </c>
      <c r="B134" s="79">
        <v>5</v>
      </c>
      <c r="C134" s="112">
        <v>0.00227680210313558</v>
      </c>
      <c r="D134" s="79" t="s">
        <v>2428</v>
      </c>
      <c r="E134" s="79" t="b">
        <v>0</v>
      </c>
      <c r="F134" s="79" t="b">
        <v>0</v>
      </c>
      <c r="G134" s="79" t="b">
        <v>0</v>
      </c>
    </row>
    <row r="135" spans="1:7" ht="15">
      <c r="A135" s="111" t="s">
        <v>1863</v>
      </c>
      <c r="B135" s="79">
        <v>5</v>
      </c>
      <c r="C135" s="112">
        <v>0.00227680210313558</v>
      </c>
      <c r="D135" s="79" t="s">
        <v>2428</v>
      </c>
      <c r="E135" s="79" t="b">
        <v>0</v>
      </c>
      <c r="F135" s="79" t="b">
        <v>0</v>
      </c>
      <c r="G135" s="79" t="b">
        <v>0</v>
      </c>
    </row>
    <row r="136" spans="1:7" ht="15">
      <c r="A136" s="111" t="s">
        <v>1864</v>
      </c>
      <c r="B136" s="79">
        <v>5</v>
      </c>
      <c r="C136" s="112">
        <v>0.002387759296870474</v>
      </c>
      <c r="D136" s="79" t="s">
        <v>2428</v>
      </c>
      <c r="E136" s="79" t="b">
        <v>0</v>
      </c>
      <c r="F136" s="79" t="b">
        <v>0</v>
      </c>
      <c r="G136" s="79" t="b">
        <v>0</v>
      </c>
    </row>
    <row r="137" spans="1:7" ht="15">
      <c r="A137" s="111" t="s">
        <v>1865</v>
      </c>
      <c r="B137" s="79">
        <v>5</v>
      </c>
      <c r="C137" s="112">
        <v>0.002387759296870474</v>
      </c>
      <c r="D137" s="79" t="s">
        <v>2428</v>
      </c>
      <c r="E137" s="79" t="b">
        <v>0</v>
      </c>
      <c r="F137" s="79" t="b">
        <v>0</v>
      </c>
      <c r="G137" s="79" t="b">
        <v>0</v>
      </c>
    </row>
    <row r="138" spans="1:7" ht="15">
      <c r="A138" s="111" t="s">
        <v>1866</v>
      </c>
      <c r="B138" s="79">
        <v>5</v>
      </c>
      <c r="C138" s="112">
        <v>0.00227680210313558</v>
      </c>
      <c r="D138" s="79" t="s">
        <v>2428</v>
      </c>
      <c r="E138" s="79" t="b">
        <v>0</v>
      </c>
      <c r="F138" s="79" t="b">
        <v>1</v>
      </c>
      <c r="G138" s="79" t="b">
        <v>0</v>
      </c>
    </row>
    <row r="139" spans="1:7" ht="15">
      <c r="A139" s="111" t="s">
        <v>1867</v>
      </c>
      <c r="B139" s="79">
        <v>5</v>
      </c>
      <c r="C139" s="112">
        <v>0.00227680210313558</v>
      </c>
      <c r="D139" s="79" t="s">
        <v>2428</v>
      </c>
      <c r="E139" s="79" t="b">
        <v>0</v>
      </c>
      <c r="F139" s="79" t="b">
        <v>0</v>
      </c>
      <c r="G139" s="79" t="b">
        <v>0</v>
      </c>
    </row>
    <row r="140" spans="1:7" ht="15">
      <c r="A140" s="111" t="s">
        <v>1868</v>
      </c>
      <c r="B140" s="79">
        <v>5</v>
      </c>
      <c r="C140" s="112">
        <v>0.00227680210313558</v>
      </c>
      <c r="D140" s="79" t="s">
        <v>2428</v>
      </c>
      <c r="E140" s="79" t="b">
        <v>0</v>
      </c>
      <c r="F140" s="79" t="b">
        <v>0</v>
      </c>
      <c r="G140" s="79" t="b">
        <v>0</v>
      </c>
    </row>
    <row r="141" spans="1:7" ht="15">
      <c r="A141" s="111" t="s">
        <v>1869</v>
      </c>
      <c r="B141" s="79">
        <v>5</v>
      </c>
      <c r="C141" s="112">
        <v>0.002387759296870474</v>
      </c>
      <c r="D141" s="79" t="s">
        <v>2428</v>
      </c>
      <c r="E141" s="79" t="b">
        <v>0</v>
      </c>
      <c r="F141" s="79" t="b">
        <v>0</v>
      </c>
      <c r="G141" s="79" t="b">
        <v>0</v>
      </c>
    </row>
    <row r="142" spans="1:7" ht="15">
      <c r="A142" s="111" t="s">
        <v>1870</v>
      </c>
      <c r="B142" s="79">
        <v>5</v>
      </c>
      <c r="C142" s="112">
        <v>0.002387759296870474</v>
      </c>
      <c r="D142" s="79" t="s">
        <v>2428</v>
      </c>
      <c r="E142" s="79" t="b">
        <v>0</v>
      </c>
      <c r="F142" s="79" t="b">
        <v>0</v>
      </c>
      <c r="G142" s="79" t="b">
        <v>0</v>
      </c>
    </row>
    <row r="143" spans="1:7" ht="15">
      <c r="A143" s="111" t="s">
        <v>1871</v>
      </c>
      <c r="B143" s="79">
        <v>5</v>
      </c>
      <c r="C143" s="112">
        <v>0.0025308079991927775</v>
      </c>
      <c r="D143" s="79" t="s">
        <v>2428</v>
      </c>
      <c r="E143" s="79" t="b">
        <v>0</v>
      </c>
      <c r="F143" s="79" t="b">
        <v>0</v>
      </c>
      <c r="G143" s="79" t="b">
        <v>0</v>
      </c>
    </row>
    <row r="144" spans="1:7" ht="15">
      <c r="A144" s="111" t="s">
        <v>1872</v>
      </c>
      <c r="B144" s="79">
        <v>5</v>
      </c>
      <c r="C144" s="112">
        <v>0.0025308079991927775</v>
      </c>
      <c r="D144" s="79" t="s">
        <v>2428</v>
      </c>
      <c r="E144" s="79" t="b">
        <v>0</v>
      </c>
      <c r="F144" s="79" t="b">
        <v>1</v>
      </c>
      <c r="G144" s="79" t="b">
        <v>0</v>
      </c>
    </row>
    <row r="145" spans="1:7" ht="15">
      <c r="A145" s="111" t="s">
        <v>1873</v>
      </c>
      <c r="B145" s="79">
        <v>5</v>
      </c>
      <c r="C145" s="112">
        <v>0.002387759296870474</v>
      </c>
      <c r="D145" s="79" t="s">
        <v>2428</v>
      </c>
      <c r="E145" s="79" t="b">
        <v>0</v>
      </c>
      <c r="F145" s="79" t="b">
        <v>0</v>
      </c>
      <c r="G145" s="79" t="b">
        <v>0</v>
      </c>
    </row>
    <row r="146" spans="1:7" ht="15">
      <c r="A146" s="111" t="s">
        <v>1874</v>
      </c>
      <c r="B146" s="79">
        <v>5</v>
      </c>
      <c r="C146" s="112">
        <v>0.002387759296870474</v>
      </c>
      <c r="D146" s="79" t="s">
        <v>2428</v>
      </c>
      <c r="E146" s="79" t="b">
        <v>0</v>
      </c>
      <c r="F146" s="79" t="b">
        <v>0</v>
      </c>
      <c r="G146" s="79" t="b">
        <v>0</v>
      </c>
    </row>
    <row r="147" spans="1:7" ht="15">
      <c r="A147" s="111" t="s">
        <v>1875</v>
      </c>
      <c r="B147" s="79">
        <v>5</v>
      </c>
      <c r="C147" s="112">
        <v>0.00227680210313558</v>
      </c>
      <c r="D147" s="79" t="s">
        <v>2428</v>
      </c>
      <c r="E147" s="79" t="b">
        <v>0</v>
      </c>
      <c r="F147" s="79" t="b">
        <v>0</v>
      </c>
      <c r="G147" s="79" t="b">
        <v>0</v>
      </c>
    </row>
    <row r="148" spans="1:7" ht="15">
      <c r="A148" s="111" t="s">
        <v>1876</v>
      </c>
      <c r="B148" s="79">
        <v>5</v>
      </c>
      <c r="C148" s="112">
        <v>0.0025308079991927775</v>
      </c>
      <c r="D148" s="79" t="s">
        <v>2428</v>
      </c>
      <c r="E148" s="79" t="b">
        <v>0</v>
      </c>
      <c r="F148" s="79" t="b">
        <v>0</v>
      </c>
      <c r="G148" s="79" t="b">
        <v>0</v>
      </c>
    </row>
    <row r="149" spans="1:7" ht="15">
      <c r="A149" s="111" t="s">
        <v>1877</v>
      </c>
      <c r="B149" s="79">
        <v>5</v>
      </c>
      <c r="C149" s="112">
        <v>0.002387759296870474</v>
      </c>
      <c r="D149" s="79" t="s">
        <v>2428</v>
      </c>
      <c r="E149" s="79" t="b">
        <v>0</v>
      </c>
      <c r="F149" s="79" t="b">
        <v>0</v>
      </c>
      <c r="G149" s="79" t="b">
        <v>0</v>
      </c>
    </row>
    <row r="150" spans="1:7" ht="15">
      <c r="A150" s="111" t="s">
        <v>1878</v>
      </c>
      <c r="B150" s="79">
        <v>5</v>
      </c>
      <c r="C150" s="112">
        <v>0.002387759296870474</v>
      </c>
      <c r="D150" s="79" t="s">
        <v>2428</v>
      </c>
      <c r="E150" s="79" t="b">
        <v>0</v>
      </c>
      <c r="F150" s="79" t="b">
        <v>0</v>
      </c>
      <c r="G150" s="79" t="b">
        <v>0</v>
      </c>
    </row>
    <row r="151" spans="1:7" ht="15">
      <c r="A151" s="111" t="s">
        <v>1879</v>
      </c>
      <c r="B151" s="79">
        <v>5</v>
      </c>
      <c r="C151" s="112">
        <v>0.002387759296870474</v>
      </c>
      <c r="D151" s="79" t="s">
        <v>2428</v>
      </c>
      <c r="E151" s="79" t="b">
        <v>0</v>
      </c>
      <c r="F151" s="79" t="b">
        <v>0</v>
      </c>
      <c r="G151" s="79" t="b">
        <v>0</v>
      </c>
    </row>
    <row r="152" spans="1:7" ht="15">
      <c r="A152" s="111" t="s">
        <v>1880</v>
      </c>
      <c r="B152" s="79">
        <v>5</v>
      </c>
      <c r="C152" s="112">
        <v>0.0025308079991927775</v>
      </c>
      <c r="D152" s="79" t="s">
        <v>2428</v>
      </c>
      <c r="E152" s="79" t="b">
        <v>0</v>
      </c>
      <c r="F152" s="79" t="b">
        <v>1</v>
      </c>
      <c r="G152" s="79" t="b">
        <v>0</v>
      </c>
    </row>
    <row r="153" spans="1:7" ht="15">
      <c r="A153" s="111" t="s">
        <v>1881</v>
      </c>
      <c r="B153" s="79">
        <v>5</v>
      </c>
      <c r="C153" s="112">
        <v>0.002387759296870474</v>
      </c>
      <c r="D153" s="79" t="s">
        <v>2428</v>
      </c>
      <c r="E153" s="79" t="b">
        <v>0</v>
      </c>
      <c r="F153" s="79" t="b">
        <v>0</v>
      </c>
      <c r="G153" s="79" t="b">
        <v>0</v>
      </c>
    </row>
    <row r="154" spans="1:7" ht="15">
      <c r="A154" s="111" t="s">
        <v>1882</v>
      </c>
      <c r="B154" s="79">
        <v>5</v>
      </c>
      <c r="C154" s="112">
        <v>0.00227680210313558</v>
      </c>
      <c r="D154" s="79" t="s">
        <v>2428</v>
      </c>
      <c r="E154" s="79" t="b">
        <v>0</v>
      </c>
      <c r="F154" s="79" t="b">
        <v>0</v>
      </c>
      <c r="G154" s="79" t="b">
        <v>0</v>
      </c>
    </row>
    <row r="155" spans="1:7" ht="15">
      <c r="A155" s="111" t="s">
        <v>1883</v>
      </c>
      <c r="B155" s="79">
        <v>5</v>
      </c>
      <c r="C155" s="112">
        <v>0.0025308079991927775</v>
      </c>
      <c r="D155" s="79" t="s">
        <v>2428</v>
      </c>
      <c r="E155" s="79" t="b">
        <v>0</v>
      </c>
      <c r="F155" s="79" t="b">
        <v>0</v>
      </c>
      <c r="G155" s="79" t="b">
        <v>0</v>
      </c>
    </row>
    <row r="156" spans="1:7" ht="15">
      <c r="A156" s="111" t="s">
        <v>1884</v>
      </c>
      <c r="B156" s="79">
        <v>5</v>
      </c>
      <c r="C156" s="112">
        <v>0.0025308079991927775</v>
      </c>
      <c r="D156" s="79" t="s">
        <v>2428</v>
      </c>
      <c r="E156" s="79" t="b">
        <v>0</v>
      </c>
      <c r="F156" s="79" t="b">
        <v>1</v>
      </c>
      <c r="G156" s="79" t="b">
        <v>0</v>
      </c>
    </row>
    <row r="157" spans="1:7" ht="15">
      <c r="A157" s="111" t="s">
        <v>1885</v>
      </c>
      <c r="B157" s="79">
        <v>5</v>
      </c>
      <c r="C157" s="112">
        <v>0.0030770883457918877</v>
      </c>
      <c r="D157" s="79" t="s">
        <v>2428</v>
      </c>
      <c r="E157" s="79" t="b">
        <v>0</v>
      </c>
      <c r="F157" s="79" t="b">
        <v>0</v>
      </c>
      <c r="G157" s="79" t="b">
        <v>0</v>
      </c>
    </row>
    <row r="158" spans="1:7" ht="15">
      <c r="A158" s="111" t="s">
        <v>1886</v>
      </c>
      <c r="B158" s="79">
        <v>4</v>
      </c>
      <c r="C158" s="112">
        <v>0.001910207437496379</v>
      </c>
      <c r="D158" s="79" t="s">
        <v>2428</v>
      </c>
      <c r="E158" s="79" t="b">
        <v>0</v>
      </c>
      <c r="F158" s="79" t="b">
        <v>0</v>
      </c>
      <c r="G158" s="79" t="b">
        <v>0</v>
      </c>
    </row>
    <row r="159" spans="1:7" ht="15">
      <c r="A159" s="111" t="s">
        <v>1887</v>
      </c>
      <c r="B159" s="79">
        <v>4</v>
      </c>
      <c r="C159" s="112">
        <v>0.001910207437496379</v>
      </c>
      <c r="D159" s="79" t="s">
        <v>2428</v>
      </c>
      <c r="E159" s="79" t="b">
        <v>0</v>
      </c>
      <c r="F159" s="79" t="b">
        <v>0</v>
      </c>
      <c r="G159" s="79" t="b">
        <v>0</v>
      </c>
    </row>
    <row r="160" spans="1:7" ht="15">
      <c r="A160" s="111" t="s">
        <v>1888</v>
      </c>
      <c r="B160" s="79">
        <v>4</v>
      </c>
      <c r="C160" s="112">
        <v>0.001910207437496379</v>
      </c>
      <c r="D160" s="79" t="s">
        <v>2428</v>
      </c>
      <c r="E160" s="79" t="b">
        <v>0</v>
      </c>
      <c r="F160" s="79" t="b">
        <v>1</v>
      </c>
      <c r="G160" s="79" t="b">
        <v>0</v>
      </c>
    </row>
    <row r="161" spans="1:7" ht="15">
      <c r="A161" s="111" t="s">
        <v>1889</v>
      </c>
      <c r="B161" s="79">
        <v>4</v>
      </c>
      <c r="C161" s="112">
        <v>0.001910207437496379</v>
      </c>
      <c r="D161" s="79" t="s">
        <v>2428</v>
      </c>
      <c r="E161" s="79" t="b">
        <v>0</v>
      </c>
      <c r="F161" s="79" t="b">
        <v>0</v>
      </c>
      <c r="G161" s="79" t="b">
        <v>0</v>
      </c>
    </row>
    <row r="162" spans="1:7" ht="15">
      <c r="A162" s="111" t="s">
        <v>1890</v>
      </c>
      <c r="B162" s="79">
        <v>4</v>
      </c>
      <c r="C162" s="112">
        <v>0.001910207437496379</v>
      </c>
      <c r="D162" s="79" t="s">
        <v>2428</v>
      </c>
      <c r="E162" s="79" t="b">
        <v>0</v>
      </c>
      <c r="F162" s="79" t="b">
        <v>0</v>
      </c>
      <c r="G162" s="79" t="b">
        <v>0</v>
      </c>
    </row>
    <row r="163" spans="1:7" ht="15">
      <c r="A163" s="111" t="s">
        <v>1891</v>
      </c>
      <c r="B163" s="79">
        <v>4</v>
      </c>
      <c r="C163" s="112">
        <v>0.001910207437496379</v>
      </c>
      <c r="D163" s="79" t="s">
        <v>2428</v>
      </c>
      <c r="E163" s="79" t="b">
        <v>0</v>
      </c>
      <c r="F163" s="79" t="b">
        <v>0</v>
      </c>
      <c r="G163" s="79" t="b">
        <v>0</v>
      </c>
    </row>
    <row r="164" spans="1:7" ht="15">
      <c r="A164" s="111" t="s">
        <v>1892</v>
      </c>
      <c r="B164" s="79">
        <v>4</v>
      </c>
      <c r="C164" s="112">
        <v>0.001910207437496379</v>
      </c>
      <c r="D164" s="79" t="s">
        <v>2428</v>
      </c>
      <c r="E164" s="79" t="b">
        <v>0</v>
      </c>
      <c r="F164" s="79" t="b">
        <v>0</v>
      </c>
      <c r="G164" s="79" t="b">
        <v>0</v>
      </c>
    </row>
    <row r="165" spans="1:7" ht="15">
      <c r="A165" s="111" t="s">
        <v>1893</v>
      </c>
      <c r="B165" s="79">
        <v>4</v>
      </c>
      <c r="C165" s="112">
        <v>0.001910207437496379</v>
      </c>
      <c r="D165" s="79" t="s">
        <v>2428</v>
      </c>
      <c r="E165" s="79" t="b">
        <v>0</v>
      </c>
      <c r="F165" s="79" t="b">
        <v>1</v>
      </c>
      <c r="G165" s="79" t="b">
        <v>0</v>
      </c>
    </row>
    <row r="166" spans="1:7" ht="15">
      <c r="A166" s="111" t="s">
        <v>1894</v>
      </c>
      <c r="B166" s="79">
        <v>4</v>
      </c>
      <c r="C166" s="112">
        <v>0.001910207437496379</v>
      </c>
      <c r="D166" s="79" t="s">
        <v>2428</v>
      </c>
      <c r="E166" s="79" t="b">
        <v>0</v>
      </c>
      <c r="F166" s="79" t="b">
        <v>0</v>
      </c>
      <c r="G166" s="79" t="b">
        <v>0</v>
      </c>
    </row>
    <row r="167" spans="1:7" ht="15">
      <c r="A167" s="111" t="s">
        <v>1895</v>
      </c>
      <c r="B167" s="79">
        <v>4</v>
      </c>
      <c r="C167" s="112">
        <v>0.001910207437496379</v>
      </c>
      <c r="D167" s="79" t="s">
        <v>2428</v>
      </c>
      <c r="E167" s="79" t="b">
        <v>0</v>
      </c>
      <c r="F167" s="79" t="b">
        <v>0</v>
      </c>
      <c r="G167" s="79" t="b">
        <v>0</v>
      </c>
    </row>
    <row r="168" spans="1:7" ht="15">
      <c r="A168" s="111" t="s">
        <v>1896</v>
      </c>
      <c r="B168" s="79">
        <v>4</v>
      </c>
      <c r="C168" s="112">
        <v>0.001910207437496379</v>
      </c>
      <c r="D168" s="79" t="s">
        <v>2428</v>
      </c>
      <c r="E168" s="79" t="b">
        <v>1</v>
      </c>
      <c r="F168" s="79" t="b">
        <v>0</v>
      </c>
      <c r="G168" s="79" t="b">
        <v>0</v>
      </c>
    </row>
    <row r="169" spans="1:7" ht="15">
      <c r="A169" s="111" t="s">
        <v>1897</v>
      </c>
      <c r="B169" s="79">
        <v>4</v>
      </c>
      <c r="C169" s="112">
        <v>0.001910207437496379</v>
      </c>
      <c r="D169" s="79" t="s">
        <v>2428</v>
      </c>
      <c r="E169" s="79" t="b">
        <v>0</v>
      </c>
      <c r="F169" s="79" t="b">
        <v>0</v>
      </c>
      <c r="G169" s="79" t="b">
        <v>0</v>
      </c>
    </row>
    <row r="170" spans="1:7" ht="15">
      <c r="A170" s="111" t="s">
        <v>1898</v>
      </c>
      <c r="B170" s="79">
        <v>4</v>
      </c>
      <c r="C170" s="112">
        <v>0.001910207437496379</v>
      </c>
      <c r="D170" s="79" t="s">
        <v>2428</v>
      </c>
      <c r="E170" s="79" t="b">
        <v>0</v>
      </c>
      <c r="F170" s="79" t="b">
        <v>0</v>
      </c>
      <c r="G170" s="79" t="b">
        <v>0</v>
      </c>
    </row>
    <row r="171" spans="1:7" ht="15">
      <c r="A171" s="111" t="s">
        <v>1899</v>
      </c>
      <c r="B171" s="79">
        <v>4</v>
      </c>
      <c r="C171" s="112">
        <v>0.001910207437496379</v>
      </c>
      <c r="D171" s="79" t="s">
        <v>2428</v>
      </c>
      <c r="E171" s="79" t="b">
        <v>0</v>
      </c>
      <c r="F171" s="79" t="b">
        <v>0</v>
      </c>
      <c r="G171" s="79" t="b">
        <v>0</v>
      </c>
    </row>
    <row r="172" spans="1:7" ht="15">
      <c r="A172" s="111" t="s">
        <v>1900</v>
      </c>
      <c r="B172" s="79">
        <v>4</v>
      </c>
      <c r="C172" s="112">
        <v>0.002024646399354222</v>
      </c>
      <c r="D172" s="79" t="s">
        <v>2428</v>
      </c>
      <c r="E172" s="79" t="b">
        <v>0</v>
      </c>
      <c r="F172" s="79" t="b">
        <v>0</v>
      </c>
      <c r="G172" s="79" t="b">
        <v>0</v>
      </c>
    </row>
    <row r="173" spans="1:7" ht="15">
      <c r="A173" s="111" t="s">
        <v>1901</v>
      </c>
      <c r="B173" s="79">
        <v>4</v>
      </c>
      <c r="C173" s="112">
        <v>0.001910207437496379</v>
      </c>
      <c r="D173" s="79" t="s">
        <v>2428</v>
      </c>
      <c r="E173" s="79" t="b">
        <v>0</v>
      </c>
      <c r="F173" s="79" t="b">
        <v>1</v>
      </c>
      <c r="G173" s="79" t="b">
        <v>0</v>
      </c>
    </row>
    <row r="174" spans="1:7" ht="15">
      <c r="A174" s="111" t="s">
        <v>1902</v>
      </c>
      <c r="B174" s="79">
        <v>4</v>
      </c>
      <c r="C174" s="112">
        <v>0.002024646399354222</v>
      </c>
      <c r="D174" s="79" t="s">
        <v>2428</v>
      </c>
      <c r="E174" s="79" t="b">
        <v>0</v>
      </c>
      <c r="F174" s="79" t="b">
        <v>0</v>
      </c>
      <c r="G174" s="79" t="b">
        <v>0</v>
      </c>
    </row>
    <row r="175" spans="1:7" ht="15">
      <c r="A175" s="111" t="s">
        <v>1903</v>
      </c>
      <c r="B175" s="79">
        <v>4</v>
      </c>
      <c r="C175" s="112">
        <v>0.001910207437496379</v>
      </c>
      <c r="D175" s="79" t="s">
        <v>2428</v>
      </c>
      <c r="E175" s="79" t="b">
        <v>0</v>
      </c>
      <c r="F175" s="79" t="b">
        <v>0</v>
      </c>
      <c r="G175" s="79" t="b">
        <v>0</v>
      </c>
    </row>
    <row r="176" spans="1:7" ht="15">
      <c r="A176" s="111" t="s">
        <v>1904</v>
      </c>
      <c r="B176" s="79">
        <v>4</v>
      </c>
      <c r="C176" s="112">
        <v>0.002024646399354222</v>
      </c>
      <c r="D176" s="79" t="s">
        <v>2428</v>
      </c>
      <c r="E176" s="79" t="b">
        <v>0</v>
      </c>
      <c r="F176" s="79" t="b">
        <v>0</v>
      </c>
      <c r="G176" s="79" t="b">
        <v>0</v>
      </c>
    </row>
    <row r="177" spans="1:7" ht="15">
      <c r="A177" s="111" t="s">
        <v>1905</v>
      </c>
      <c r="B177" s="79">
        <v>4</v>
      </c>
      <c r="C177" s="112">
        <v>0.001910207437496379</v>
      </c>
      <c r="D177" s="79" t="s">
        <v>2428</v>
      </c>
      <c r="E177" s="79" t="b">
        <v>0</v>
      </c>
      <c r="F177" s="79" t="b">
        <v>0</v>
      </c>
      <c r="G177" s="79" t="b">
        <v>0</v>
      </c>
    </row>
    <row r="178" spans="1:7" ht="15">
      <c r="A178" s="111" t="s">
        <v>1906</v>
      </c>
      <c r="B178" s="79">
        <v>4</v>
      </c>
      <c r="C178" s="112">
        <v>0.002024646399354222</v>
      </c>
      <c r="D178" s="79" t="s">
        <v>2428</v>
      </c>
      <c r="E178" s="79" t="b">
        <v>0</v>
      </c>
      <c r="F178" s="79" t="b">
        <v>0</v>
      </c>
      <c r="G178" s="79" t="b">
        <v>0</v>
      </c>
    </row>
    <row r="179" spans="1:7" ht="15">
      <c r="A179" s="111" t="s">
        <v>1907</v>
      </c>
      <c r="B179" s="79">
        <v>4</v>
      </c>
      <c r="C179" s="112">
        <v>0.001910207437496379</v>
      </c>
      <c r="D179" s="79" t="s">
        <v>2428</v>
      </c>
      <c r="E179" s="79" t="b">
        <v>0</v>
      </c>
      <c r="F179" s="79" t="b">
        <v>0</v>
      </c>
      <c r="G179" s="79" t="b">
        <v>0</v>
      </c>
    </row>
    <row r="180" spans="1:7" ht="15">
      <c r="A180" s="111" t="s">
        <v>1908</v>
      </c>
      <c r="B180" s="79">
        <v>4</v>
      </c>
      <c r="C180" s="112">
        <v>0.001910207437496379</v>
      </c>
      <c r="D180" s="79" t="s">
        <v>2428</v>
      </c>
      <c r="E180" s="79" t="b">
        <v>0</v>
      </c>
      <c r="F180" s="79" t="b">
        <v>0</v>
      </c>
      <c r="G180" s="79" t="b">
        <v>0</v>
      </c>
    </row>
    <row r="181" spans="1:7" ht="15">
      <c r="A181" s="111" t="s">
        <v>1909</v>
      </c>
      <c r="B181" s="79">
        <v>4</v>
      </c>
      <c r="C181" s="112">
        <v>0.001910207437496379</v>
      </c>
      <c r="D181" s="79" t="s">
        <v>2428</v>
      </c>
      <c r="E181" s="79" t="b">
        <v>0</v>
      </c>
      <c r="F181" s="79" t="b">
        <v>1</v>
      </c>
      <c r="G181" s="79" t="b">
        <v>0</v>
      </c>
    </row>
    <row r="182" spans="1:7" ht="15">
      <c r="A182" s="111" t="s">
        <v>1910</v>
      </c>
      <c r="B182" s="79">
        <v>4</v>
      </c>
      <c r="C182" s="112">
        <v>0.001910207437496379</v>
      </c>
      <c r="D182" s="79" t="s">
        <v>2428</v>
      </c>
      <c r="E182" s="79" t="b">
        <v>0</v>
      </c>
      <c r="F182" s="79" t="b">
        <v>0</v>
      </c>
      <c r="G182" s="79" t="b">
        <v>0</v>
      </c>
    </row>
    <row r="183" spans="1:7" ht="15">
      <c r="A183" s="111" t="s">
        <v>1911</v>
      </c>
      <c r="B183" s="79">
        <v>4</v>
      </c>
      <c r="C183" s="112">
        <v>0.002024646399354222</v>
      </c>
      <c r="D183" s="79" t="s">
        <v>2428</v>
      </c>
      <c r="E183" s="79" t="b">
        <v>0</v>
      </c>
      <c r="F183" s="79" t="b">
        <v>0</v>
      </c>
      <c r="G183" s="79" t="b">
        <v>0</v>
      </c>
    </row>
    <row r="184" spans="1:7" ht="15">
      <c r="A184" s="111" t="s">
        <v>1912</v>
      </c>
      <c r="B184" s="79">
        <v>4</v>
      </c>
      <c r="C184" s="112">
        <v>0.001910207437496379</v>
      </c>
      <c r="D184" s="79" t="s">
        <v>2428</v>
      </c>
      <c r="E184" s="79" t="b">
        <v>0</v>
      </c>
      <c r="F184" s="79" t="b">
        <v>0</v>
      </c>
      <c r="G184" s="79" t="b">
        <v>0</v>
      </c>
    </row>
    <row r="185" spans="1:7" ht="15">
      <c r="A185" s="111" t="s">
        <v>1913</v>
      </c>
      <c r="B185" s="79">
        <v>4</v>
      </c>
      <c r="C185" s="112">
        <v>0.001910207437496379</v>
      </c>
      <c r="D185" s="79" t="s">
        <v>2428</v>
      </c>
      <c r="E185" s="79" t="b">
        <v>0</v>
      </c>
      <c r="F185" s="79" t="b">
        <v>0</v>
      </c>
      <c r="G185" s="79" t="b">
        <v>0</v>
      </c>
    </row>
    <row r="186" spans="1:7" ht="15">
      <c r="A186" s="111" t="s">
        <v>1914</v>
      </c>
      <c r="B186" s="79">
        <v>4</v>
      </c>
      <c r="C186" s="112">
        <v>0.002024646399354222</v>
      </c>
      <c r="D186" s="79" t="s">
        <v>2428</v>
      </c>
      <c r="E186" s="79" t="b">
        <v>0</v>
      </c>
      <c r="F186" s="79" t="b">
        <v>0</v>
      </c>
      <c r="G186" s="79" t="b">
        <v>0</v>
      </c>
    </row>
    <row r="187" spans="1:7" ht="15">
      <c r="A187" s="111" t="s">
        <v>1915</v>
      </c>
      <c r="B187" s="79">
        <v>4</v>
      </c>
      <c r="C187" s="112">
        <v>0.001910207437496379</v>
      </c>
      <c r="D187" s="79" t="s">
        <v>2428</v>
      </c>
      <c r="E187" s="79" t="b">
        <v>0</v>
      </c>
      <c r="F187" s="79" t="b">
        <v>0</v>
      </c>
      <c r="G187" s="79" t="b">
        <v>0</v>
      </c>
    </row>
    <row r="188" spans="1:7" ht="15">
      <c r="A188" s="111" t="s">
        <v>1916</v>
      </c>
      <c r="B188" s="79">
        <v>4</v>
      </c>
      <c r="C188" s="112">
        <v>0.001910207437496379</v>
      </c>
      <c r="D188" s="79" t="s">
        <v>2428</v>
      </c>
      <c r="E188" s="79" t="b">
        <v>0</v>
      </c>
      <c r="F188" s="79" t="b">
        <v>0</v>
      </c>
      <c r="G188" s="79" t="b">
        <v>0</v>
      </c>
    </row>
    <row r="189" spans="1:7" ht="15">
      <c r="A189" s="111" t="s">
        <v>1917</v>
      </c>
      <c r="B189" s="79">
        <v>4</v>
      </c>
      <c r="C189" s="112">
        <v>0.001910207437496379</v>
      </c>
      <c r="D189" s="79" t="s">
        <v>2428</v>
      </c>
      <c r="E189" s="79" t="b">
        <v>0</v>
      </c>
      <c r="F189" s="79" t="b">
        <v>0</v>
      </c>
      <c r="G189" s="79" t="b">
        <v>0</v>
      </c>
    </row>
    <row r="190" spans="1:7" ht="15">
      <c r="A190" s="111" t="s">
        <v>1918</v>
      </c>
      <c r="B190" s="79">
        <v>4</v>
      </c>
      <c r="C190" s="112">
        <v>0.001910207437496379</v>
      </c>
      <c r="D190" s="79" t="s">
        <v>2428</v>
      </c>
      <c r="E190" s="79" t="b">
        <v>0</v>
      </c>
      <c r="F190" s="79" t="b">
        <v>0</v>
      </c>
      <c r="G190" s="79" t="b">
        <v>0</v>
      </c>
    </row>
    <row r="191" spans="1:7" ht="15">
      <c r="A191" s="111" t="s">
        <v>1919</v>
      </c>
      <c r="B191" s="79">
        <v>4</v>
      </c>
      <c r="C191" s="112">
        <v>0.001910207437496379</v>
      </c>
      <c r="D191" s="79" t="s">
        <v>2428</v>
      </c>
      <c r="E191" s="79" t="b">
        <v>0</v>
      </c>
      <c r="F191" s="79" t="b">
        <v>0</v>
      </c>
      <c r="G191" s="79" t="b">
        <v>0</v>
      </c>
    </row>
    <row r="192" spans="1:7" ht="15">
      <c r="A192" s="111" t="s">
        <v>1920</v>
      </c>
      <c r="B192" s="79">
        <v>4</v>
      </c>
      <c r="C192" s="112">
        <v>0.001910207437496379</v>
      </c>
      <c r="D192" s="79" t="s">
        <v>2428</v>
      </c>
      <c r="E192" s="79" t="b">
        <v>0</v>
      </c>
      <c r="F192" s="79" t="b">
        <v>0</v>
      </c>
      <c r="G192" s="79" t="b">
        <v>0</v>
      </c>
    </row>
    <row r="193" spans="1:7" ht="15">
      <c r="A193" s="111" t="s">
        <v>1921</v>
      </c>
      <c r="B193" s="79">
        <v>4</v>
      </c>
      <c r="C193" s="112">
        <v>0.001910207437496379</v>
      </c>
      <c r="D193" s="79" t="s">
        <v>2428</v>
      </c>
      <c r="E193" s="79" t="b">
        <v>0</v>
      </c>
      <c r="F193" s="79" t="b">
        <v>0</v>
      </c>
      <c r="G193" s="79" t="b">
        <v>0</v>
      </c>
    </row>
    <row r="194" spans="1:7" ht="15">
      <c r="A194" s="111" t="s">
        <v>1922</v>
      </c>
      <c r="B194" s="79">
        <v>4</v>
      </c>
      <c r="C194" s="112">
        <v>0.001910207437496379</v>
      </c>
      <c r="D194" s="79" t="s">
        <v>2428</v>
      </c>
      <c r="E194" s="79" t="b">
        <v>1</v>
      </c>
      <c r="F194" s="79" t="b">
        <v>0</v>
      </c>
      <c r="G194" s="79" t="b">
        <v>0</v>
      </c>
    </row>
    <row r="195" spans="1:7" ht="15">
      <c r="A195" s="111" t="s">
        <v>1923</v>
      </c>
      <c r="B195" s="79">
        <v>4</v>
      </c>
      <c r="C195" s="112">
        <v>0.001910207437496379</v>
      </c>
      <c r="D195" s="79" t="s">
        <v>2428</v>
      </c>
      <c r="E195" s="79" t="b">
        <v>0</v>
      </c>
      <c r="F195" s="79" t="b">
        <v>0</v>
      </c>
      <c r="G195" s="79" t="b">
        <v>0</v>
      </c>
    </row>
    <row r="196" spans="1:7" ht="15">
      <c r="A196" s="111" t="s">
        <v>1924</v>
      </c>
      <c r="B196" s="79">
        <v>4</v>
      </c>
      <c r="C196" s="112">
        <v>0.001910207437496379</v>
      </c>
      <c r="D196" s="79" t="s">
        <v>2428</v>
      </c>
      <c r="E196" s="79" t="b">
        <v>0</v>
      </c>
      <c r="F196" s="79" t="b">
        <v>0</v>
      </c>
      <c r="G196" s="79" t="b">
        <v>0</v>
      </c>
    </row>
    <row r="197" spans="1:7" ht="15">
      <c r="A197" s="111" t="s">
        <v>1925</v>
      </c>
      <c r="B197" s="79">
        <v>4</v>
      </c>
      <c r="C197" s="112">
        <v>0.001910207437496379</v>
      </c>
      <c r="D197" s="79" t="s">
        <v>2428</v>
      </c>
      <c r="E197" s="79" t="b">
        <v>0</v>
      </c>
      <c r="F197" s="79" t="b">
        <v>0</v>
      </c>
      <c r="G197" s="79" t="b">
        <v>0</v>
      </c>
    </row>
    <row r="198" spans="1:7" ht="15">
      <c r="A198" s="111" t="s">
        <v>1926</v>
      </c>
      <c r="B198" s="79">
        <v>4</v>
      </c>
      <c r="C198" s="112">
        <v>0.001910207437496379</v>
      </c>
      <c r="D198" s="79" t="s">
        <v>2428</v>
      </c>
      <c r="E198" s="79" t="b">
        <v>0</v>
      </c>
      <c r="F198" s="79" t="b">
        <v>0</v>
      </c>
      <c r="G198" s="79" t="b">
        <v>0</v>
      </c>
    </row>
    <row r="199" spans="1:7" ht="15">
      <c r="A199" s="111" t="s">
        <v>1927</v>
      </c>
      <c r="B199" s="79">
        <v>4</v>
      </c>
      <c r="C199" s="112">
        <v>0.002024646399354222</v>
      </c>
      <c r="D199" s="79" t="s">
        <v>2428</v>
      </c>
      <c r="E199" s="79" t="b">
        <v>0</v>
      </c>
      <c r="F199" s="79" t="b">
        <v>0</v>
      </c>
      <c r="G199" s="79" t="b">
        <v>0</v>
      </c>
    </row>
    <row r="200" spans="1:7" ht="15">
      <c r="A200" s="111" t="s">
        <v>1928</v>
      </c>
      <c r="B200" s="79">
        <v>4</v>
      </c>
      <c r="C200" s="112">
        <v>0.001910207437496379</v>
      </c>
      <c r="D200" s="79" t="s">
        <v>2428</v>
      </c>
      <c r="E200" s="79" t="b">
        <v>0</v>
      </c>
      <c r="F200" s="79" t="b">
        <v>0</v>
      </c>
      <c r="G200" s="79" t="b">
        <v>0</v>
      </c>
    </row>
    <row r="201" spans="1:7" ht="15">
      <c r="A201" s="111" t="s">
        <v>1929</v>
      </c>
      <c r="B201" s="79">
        <v>4</v>
      </c>
      <c r="C201" s="112">
        <v>0.001910207437496379</v>
      </c>
      <c r="D201" s="79" t="s">
        <v>2428</v>
      </c>
      <c r="E201" s="79" t="b">
        <v>0</v>
      </c>
      <c r="F201" s="79" t="b">
        <v>0</v>
      </c>
      <c r="G201" s="79" t="b">
        <v>0</v>
      </c>
    </row>
    <row r="202" spans="1:7" ht="15">
      <c r="A202" s="111" t="s">
        <v>1930</v>
      </c>
      <c r="B202" s="79">
        <v>4</v>
      </c>
      <c r="C202" s="112">
        <v>0.001910207437496379</v>
      </c>
      <c r="D202" s="79" t="s">
        <v>2428</v>
      </c>
      <c r="E202" s="79" t="b">
        <v>0</v>
      </c>
      <c r="F202" s="79" t="b">
        <v>0</v>
      </c>
      <c r="G202" s="79" t="b">
        <v>0</v>
      </c>
    </row>
    <row r="203" spans="1:7" ht="15">
      <c r="A203" s="111" t="s">
        <v>1931</v>
      </c>
      <c r="B203" s="79">
        <v>4</v>
      </c>
      <c r="C203" s="112">
        <v>0.0021859390570649444</v>
      </c>
      <c r="D203" s="79" t="s">
        <v>2428</v>
      </c>
      <c r="E203" s="79" t="b">
        <v>0</v>
      </c>
      <c r="F203" s="79" t="b">
        <v>0</v>
      </c>
      <c r="G203" s="79" t="b">
        <v>0</v>
      </c>
    </row>
    <row r="204" spans="1:7" ht="15">
      <c r="A204" s="111" t="s">
        <v>1932</v>
      </c>
      <c r="B204" s="79">
        <v>4</v>
      </c>
      <c r="C204" s="112">
        <v>0.001910207437496379</v>
      </c>
      <c r="D204" s="79" t="s">
        <v>2428</v>
      </c>
      <c r="E204" s="79" t="b">
        <v>0</v>
      </c>
      <c r="F204" s="79" t="b">
        <v>0</v>
      </c>
      <c r="G204" s="79" t="b">
        <v>0</v>
      </c>
    </row>
    <row r="205" spans="1:7" ht="15">
      <c r="A205" s="111" t="s">
        <v>1933</v>
      </c>
      <c r="B205" s="79">
        <v>4</v>
      </c>
      <c r="C205" s="112">
        <v>0.002024646399354222</v>
      </c>
      <c r="D205" s="79" t="s">
        <v>2428</v>
      </c>
      <c r="E205" s="79" t="b">
        <v>0</v>
      </c>
      <c r="F205" s="79" t="b">
        <v>0</v>
      </c>
      <c r="G205" s="79" t="b">
        <v>0</v>
      </c>
    </row>
    <row r="206" spans="1:7" ht="15">
      <c r="A206" s="111" t="s">
        <v>1934</v>
      </c>
      <c r="B206" s="79">
        <v>4</v>
      </c>
      <c r="C206" s="112">
        <v>0.001910207437496379</v>
      </c>
      <c r="D206" s="79" t="s">
        <v>2428</v>
      </c>
      <c r="E206" s="79" t="b">
        <v>0</v>
      </c>
      <c r="F206" s="79" t="b">
        <v>0</v>
      </c>
      <c r="G206" s="79" t="b">
        <v>0</v>
      </c>
    </row>
    <row r="207" spans="1:7" ht="15">
      <c r="A207" s="111" t="s">
        <v>1935</v>
      </c>
      <c r="B207" s="79">
        <v>4</v>
      </c>
      <c r="C207" s="112">
        <v>0.001910207437496379</v>
      </c>
      <c r="D207" s="79" t="s">
        <v>2428</v>
      </c>
      <c r="E207" s="79" t="b">
        <v>0</v>
      </c>
      <c r="F207" s="79" t="b">
        <v>0</v>
      </c>
      <c r="G207" s="79" t="b">
        <v>0</v>
      </c>
    </row>
    <row r="208" spans="1:7" ht="15">
      <c r="A208" s="111" t="s">
        <v>541</v>
      </c>
      <c r="B208" s="79">
        <v>4</v>
      </c>
      <c r="C208" s="112">
        <v>0.001910207437496379</v>
      </c>
      <c r="D208" s="79" t="s">
        <v>2428</v>
      </c>
      <c r="E208" s="79" t="b">
        <v>1</v>
      </c>
      <c r="F208" s="79" t="b">
        <v>0</v>
      </c>
      <c r="G208" s="79" t="b">
        <v>0</v>
      </c>
    </row>
    <row r="209" spans="1:7" ht="15">
      <c r="A209" s="111" t="s">
        <v>1936</v>
      </c>
      <c r="B209" s="79">
        <v>4</v>
      </c>
      <c r="C209" s="112">
        <v>0.002024646399354222</v>
      </c>
      <c r="D209" s="79" t="s">
        <v>2428</v>
      </c>
      <c r="E209" s="79" t="b">
        <v>0</v>
      </c>
      <c r="F209" s="79" t="b">
        <v>0</v>
      </c>
      <c r="G209" s="79" t="b">
        <v>0</v>
      </c>
    </row>
    <row r="210" spans="1:7" ht="15">
      <c r="A210" s="111" t="s">
        <v>1937</v>
      </c>
      <c r="B210" s="79">
        <v>4</v>
      </c>
      <c r="C210" s="112">
        <v>0.001910207437496379</v>
      </c>
      <c r="D210" s="79" t="s">
        <v>2428</v>
      </c>
      <c r="E210" s="79" t="b">
        <v>0</v>
      </c>
      <c r="F210" s="79" t="b">
        <v>0</v>
      </c>
      <c r="G210" s="79" t="b">
        <v>0</v>
      </c>
    </row>
    <row r="211" spans="1:7" ht="15">
      <c r="A211" s="111" t="s">
        <v>1938</v>
      </c>
      <c r="B211" s="79">
        <v>4</v>
      </c>
      <c r="C211" s="112">
        <v>0.001910207437496379</v>
      </c>
      <c r="D211" s="79" t="s">
        <v>2428</v>
      </c>
      <c r="E211" s="79" t="b">
        <v>1</v>
      </c>
      <c r="F211" s="79" t="b">
        <v>0</v>
      </c>
      <c r="G211" s="79" t="b">
        <v>0</v>
      </c>
    </row>
    <row r="212" spans="1:7" ht="15">
      <c r="A212" s="111" t="s">
        <v>1939</v>
      </c>
      <c r="B212" s="79">
        <v>4</v>
      </c>
      <c r="C212" s="112">
        <v>0.001910207437496379</v>
      </c>
      <c r="D212" s="79" t="s">
        <v>2428</v>
      </c>
      <c r="E212" s="79" t="b">
        <v>0</v>
      </c>
      <c r="F212" s="79" t="b">
        <v>0</v>
      </c>
      <c r="G212" s="79" t="b">
        <v>0</v>
      </c>
    </row>
    <row r="213" spans="1:7" ht="15">
      <c r="A213" s="111" t="s">
        <v>1940</v>
      </c>
      <c r="B213" s="79">
        <v>4</v>
      </c>
      <c r="C213" s="112">
        <v>0.001910207437496379</v>
      </c>
      <c r="D213" s="79" t="s">
        <v>2428</v>
      </c>
      <c r="E213" s="79" t="b">
        <v>0</v>
      </c>
      <c r="F213" s="79" t="b">
        <v>0</v>
      </c>
      <c r="G213" s="79" t="b">
        <v>0</v>
      </c>
    </row>
    <row r="214" spans="1:7" ht="15">
      <c r="A214" s="111" t="s">
        <v>1941</v>
      </c>
      <c r="B214" s="79">
        <v>4</v>
      </c>
      <c r="C214" s="112">
        <v>0.002024646399354222</v>
      </c>
      <c r="D214" s="79" t="s">
        <v>2428</v>
      </c>
      <c r="E214" s="79" t="b">
        <v>0</v>
      </c>
      <c r="F214" s="79" t="b">
        <v>1</v>
      </c>
      <c r="G214" s="79" t="b">
        <v>0</v>
      </c>
    </row>
    <row r="215" spans="1:7" ht="15">
      <c r="A215" s="111" t="s">
        <v>1942</v>
      </c>
      <c r="B215" s="79">
        <v>4</v>
      </c>
      <c r="C215" s="112">
        <v>0.00246167067663351</v>
      </c>
      <c r="D215" s="79" t="s">
        <v>2428</v>
      </c>
      <c r="E215" s="79" t="b">
        <v>0</v>
      </c>
      <c r="F215" s="79" t="b">
        <v>0</v>
      </c>
      <c r="G215" s="79" t="b">
        <v>0</v>
      </c>
    </row>
    <row r="216" spans="1:7" ht="15">
      <c r="A216" s="111" t="s">
        <v>1943</v>
      </c>
      <c r="B216" s="79">
        <v>4</v>
      </c>
      <c r="C216" s="112">
        <v>0.001910207437496379</v>
      </c>
      <c r="D216" s="79" t="s">
        <v>2428</v>
      </c>
      <c r="E216" s="79" t="b">
        <v>0</v>
      </c>
      <c r="F216" s="79" t="b">
        <v>0</v>
      </c>
      <c r="G216" s="79" t="b">
        <v>0</v>
      </c>
    </row>
    <row r="217" spans="1:7" ht="15">
      <c r="A217" s="111" t="s">
        <v>1944</v>
      </c>
      <c r="B217" s="79">
        <v>4</v>
      </c>
      <c r="C217" s="112">
        <v>0.001910207437496379</v>
      </c>
      <c r="D217" s="79" t="s">
        <v>2428</v>
      </c>
      <c r="E217" s="79" t="b">
        <v>0</v>
      </c>
      <c r="F217" s="79" t="b">
        <v>0</v>
      </c>
      <c r="G217" s="79" t="b">
        <v>0</v>
      </c>
    </row>
    <row r="218" spans="1:7" ht="15">
      <c r="A218" s="111" t="s">
        <v>1945</v>
      </c>
      <c r="B218" s="79">
        <v>4</v>
      </c>
      <c r="C218" s="112">
        <v>0.002024646399354222</v>
      </c>
      <c r="D218" s="79" t="s">
        <v>2428</v>
      </c>
      <c r="E218" s="79" t="b">
        <v>0</v>
      </c>
      <c r="F218" s="79" t="b">
        <v>0</v>
      </c>
      <c r="G218" s="79" t="b">
        <v>0</v>
      </c>
    </row>
    <row r="219" spans="1:7" ht="15">
      <c r="A219" s="111" t="s">
        <v>1946</v>
      </c>
      <c r="B219" s="79">
        <v>4</v>
      </c>
      <c r="C219" s="112">
        <v>0.001910207437496379</v>
      </c>
      <c r="D219" s="79" t="s">
        <v>2428</v>
      </c>
      <c r="E219" s="79" t="b">
        <v>0</v>
      </c>
      <c r="F219" s="79" t="b">
        <v>0</v>
      </c>
      <c r="G219" s="79" t="b">
        <v>0</v>
      </c>
    </row>
    <row r="220" spans="1:7" ht="15">
      <c r="A220" s="111" t="s">
        <v>1947</v>
      </c>
      <c r="B220" s="79">
        <v>4</v>
      </c>
      <c r="C220" s="112">
        <v>0.002024646399354222</v>
      </c>
      <c r="D220" s="79" t="s">
        <v>2428</v>
      </c>
      <c r="E220" s="79" t="b">
        <v>0</v>
      </c>
      <c r="F220" s="79" t="b">
        <v>0</v>
      </c>
      <c r="G220" s="79" t="b">
        <v>0</v>
      </c>
    </row>
    <row r="221" spans="1:7" ht="15">
      <c r="A221" s="111" t="s">
        <v>1948</v>
      </c>
      <c r="B221" s="79">
        <v>4</v>
      </c>
      <c r="C221" s="112">
        <v>0.002024646399354222</v>
      </c>
      <c r="D221" s="79" t="s">
        <v>2428</v>
      </c>
      <c r="E221" s="79" t="b">
        <v>0</v>
      </c>
      <c r="F221" s="79" t="b">
        <v>0</v>
      </c>
      <c r="G221" s="79" t="b">
        <v>0</v>
      </c>
    </row>
    <row r="222" spans="1:7" ht="15">
      <c r="A222" s="111" t="s">
        <v>1949</v>
      </c>
      <c r="B222" s="79">
        <v>4</v>
      </c>
      <c r="C222" s="112">
        <v>0.001910207437496379</v>
      </c>
      <c r="D222" s="79" t="s">
        <v>2428</v>
      </c>
      <c r="E222" s="79" t="b">
        <v>0</v>
      </c>
      <c r="F222" s="79" t="b">
        <v>0</v>
      </c>
      <c r="G222" s="79" t="b">
        <v>0</v>
      </c>
    </row>
    <row r="223" spans="1:7" ht="15">
      <c r="A223" s="111" t="s">
        <v>1950</v>
      </c>
      <c r="B223" s="79">
        <v>4</v>
      </c>
      <c r="C223" s="112">
        <v>0.001910207437496379</v>
      </c>
      <c r="D223" s="79" t="s">
        <v>2428</v>
      </c>
      <c r="E223" s="79" t="b">
        <v>0</v>
      </c>
      <c r="F223" s="79" t="b">
        <v>0</v>
      </c>
      <c r="G223" s="79" t="b">
        <v>0</v>
      </c>
    </row>
    <row r="224" spans="1:7" ht="15">
      <c r="A224" s="111" t="s">
        <v>1951</v>
      </c>
      <c r="B224" s="79">
        <v>4</v>
      </c>
      <c r="C224" s="112">
        <v>0.001910207437496379</v>
      </c>
      <c r="D224" s="79" t="s">
        <v>2428</v>
      </c>
      <c r="E224" s="79" t="b">
        <v>0</v>
      </c>
      <c r="F224" s="79" t="b">
        <v>0</v>
      </c>
      <c r="G224" s="79" t="b">
        <v>0</v>
      </c>
    </row>
    <row r="225" spans="1:7" ht="15">
      <c r="A225" s="111" t="s">
        <v>1952</v>
      </c>
      <c r="B225" s="79">
        <v>4</v>
      </c>
      <c r="C225" s="112">
        <v>0.002024646399354222</v>
      </c>
      <c r="D225" s="79" t="s">
        <v>2428</v>
      </c>
      <c r="E225" s="79" t="b">
        <v>0</v>
      </c>
      <c r="F225" s="79" t="b">
        <v>0</v>
      </c>
      <c r="G225" s="79" t="b">
        <v>0</v>
      </c>
    </row>
    <row r="226" spans="1:7" ht="15">
      <c r="A226" s="111" t="s">
        <v>1953</v>
      </c>
      <c r="B226" s="79">
        <v>4</v>
      </c>
      <c r="C226" s="112">
        <v>0.001910207437496379</v>
      </c>
      <c r="D226" s="79" t="s">
        <v>2428</v>
      </c>
      <c r="E226" s="79" t="b">
        <v>0</v>
      </c>
      <c r="F226" s="79" t="b">
        <v>0</v>
      </c>
      <c r="G226" s="79" t="b">
        <v>0</v>
      </c>
    </row>
    <row r="227" spans="1:7" ht="15">
      <c r="A227" s="111" t="s">
        <v>1954</v>
      </c>
      <c r="B227" s="79">
        <v>4</v>
      </c>
      <c r="C227" s="112">
        <v>0.0021859390570649444</v>
      </c>
      <c r="D227" s="79" t="s">
        <v>2428</v>
      </c>
      <c r="E227" s="79" t="b">
        <v>0</v>
      </c>
      <c r="F227" s="79" t="b">
        <v>0</v>
      </c>
      <c r="G227" s="79" t="b">
        <v>0</v>
      </c>
    </row>
    <row r="228" spans="1:7" ht="15">
      <c r="A228" s="111" t="s">
        <v>1955</v>
      </c>
      <c r="B228" s="79">
        <v>4</v>
      </c>
      <c r="C228" s="112">
        <v>0.001910207437496379</v>
      </c>
      <c r="D228" s="79" t="s">
        <v>2428</v>
      </c>
      <c r="E228" s="79" t="b">
        <v>1</v>
      </c>
      <c r="F228" s="79" t="b">
        <v>0</v>
      </c>
      <c r="G228" s="79" t="b">
        <v>0</v>
      </c>
    </row>
    <row r="229" spans="1:7" ht="15">
      <c r="A229" s="111" t="s">
        <v>1956</v>
      </c>
      <c r="B229" s="79">
        <v>4</v>
      </c>
      <c r="C229" s="112">
        <v>0.002024646399354222</v>
      </c>
      <c r="D229" s="79" t="s">
        <v>2428</v>
      </c>
      <c r="E229" s="79" t="b">
        <v>0</v>
      </c>
      <c r="F229" s="79" t="b">
        <v>0</v>
      </c>
      <c r="G229" s="79" t="b">
        <v>0</v>
      </c>
    </row>
    <row r="230" spans="1:7" ht="15">
      <c r="A230" s="111" t="s">
        <v>1957</v>
      </c>
      <c r="B230" s="79">
        <v>4</v>
      </c>
      <c r="C230" s="112">
        <v>0.001910207437496379</v>
      </c>
      <c r="D230" s="79" t="s">
        <v>2428</v>
      </c>
      <c r="E230" s="79" t="b">
        <v>0</v>
      </c>
      <c r="F230" s="79" t="b">
        <v>0</v>
      </c>
      <c r="G230" s="79" t="b">
        <v>0</v>
      </c>
    </row>
    <row r="231" spans="1:7" ht="15">
      <c r="A231" s="111" t="s">
        <v>1958</v>
      </c>
      <c r="B231" s="79">
        <v>4</v>
      </c>
      <c r="C231" s="112">
        <v>0.001910207437496379</v>
      </c>
      <c r="D231" s="79" t="s">
        <v>2428</v>
      </c>
      <c r="E231" s="79" t="b">
        <v>0</v>
      </c>
      <c r="F231" s="79" t="b">
        <v>0</v>
      </c>
      <c r="G231" s="79" t="b">
        <v>0</v>
      </c>
    </row>
    <row r="232" spans="1:7" ht="15">
      <c r="A232" s="111" t="s">
        <v>1959</v>
      </c>
      <c r="B232" s="79">
        <v>4</v>
      </c>
      <c r="C232" s="112">
        <v>0.002024646399354222</v>
      </c>
      <c r="D232" s="79" t="s">
        <v>2428</v>
      </c>
      <c r="E232" s="79" t="b">
        <v>0</v>
      </c>
      <c r="F232" s="79" t="b">
        <v>0</v>
      </c>
      <c r="G232" s="79" t="b">
        <v>0</v>
      </c>
    </row>
    <row r="233" spans="1:7" ht="15">
      <c r="A233" s="111" t="s">
        <v>1960</v>
      </c>
      <c r="B233" s="79">
        <v>4</v>
      </c>
      <c r="C233" s="112">
        <v>0.002024646399354222</v>
      </c>
      <c r="D233" s="79" t="s">
        <v>2428</v>
      </c>
      <c r="E233" s="79" t="b">
        <v>0</v>
      </c>
      <c r="F233" s="79" t="b">
        <v>0</v>
      </c>
      <c r="G233" s="79" t="b">
        <v>0</v>
      </c>
    </row>
    <row r="234" spans="1:7" ht="15">
      <c r="A234" s="111" t="s">
        <v>1961</v>
      </c>
      <c r="B234" s="79">
        <v>4</v>
      </c>
      <c r="C234" s="112">
        <v>0.002024646399354222</v>
      </c>
      <c r="D234" s="79" t="s">
        <v>2428</v>
      </c>
      <c r="E234" s="79" t="b">
        <v>0</v>
      </c>
      <c r="F234" s="79" t="b">
        <v>1</v>
      </c>
      <c r="G234" s="79" t="b">
        <v>0</v>
      </c>
    </row>
    <row r="235" spans="1:7" ht="15">
      <c r="A235" s="111" t="s">
        <v>1962</v>
      </c>
      <c r="B235" s="79">
        <v>4</v>
      </c>
      <c r="C235" s="112">
        <v>0.0021859390570649444</v>
      </c>
      <c r="D235" s="79" t="s">
        <v>2428</v>
      </c>
      <c r="E235" s="79" t="b">
        <v>0</v>
      </c>
      <c r="F235" s="79" t="b">
        <v>1</v>
      </c>
      <c r="G235" s="79" t="b">
        <v>0</v>
      </c>
    </row>
    <row r="236" spans="1:7" ht="15">
      <c r="A236" s="111" t="s">
        <v>1963</v>
      </c>
      <c r="B236" s="79">
        <v>4</v>
      </c>
      <c r="C236" s="112">
        <v>0.002024646399354222</v>
      </c>
      <c r="D236" s="79" t="s">
        <v>2428</v>
      </c>
      <c r="E236" s="79" t="b">
        <v>0</v>
      </c>
      <c r="F236" s="79" t="b">
        <v>1</v>
      </c>
      <c r="G236" s="79" t="b">
        <v>0</v>
      </c>
    </row>
    <row r="237" spans="1:7" ht="15">
      <c r="A237" s="111" t="s">
        <v>1964</v>
      </c>
      <c r="B237" s="79">
        <v>3</v>
      </c>
      <c r="C237" s="112">
        <v>0.0015184847995156666</v>
      </c>
      <c r="D237" s="79" t="s">
        <v>2428</v>
      </c>
      <c r="E237" s="79" t="b">
        <v>0</v>
      </c>
      <c r="F237" s="79" t="b">
        <v>0</v>
      </c>
      <c r="G237" s="79" t="b">
        <v>0</v>
      </c>
    </row>
    <row r="238" spans="1:7" ht="15">
      <c r="A238" s="111" t="s">
        <v>1965</v>
      </c>
      <c r="B238" s="79">
        <v>3</v>
      </c>
      <c r="C238" s="112">
        <v>0.0015184847995156666</v>
      </c>
      <c r="D238" s="79" t="s">
        <v>2428</v>
      </c>
      <c r="E238" s="79" t="b">
        <v>0</v>
      </c>
      <c r="F238" s="79" t="b">
        <v>0</v>
      </c>
      <c r="G238" s="79" t="b">
        <v>0</v>
      </c>
    </row>
    <row r="239" spans="1:7" ht="15">
      <c r="A239" s="111" t="s">
        <v>1966</v>
      </c>
      <c r="B239" s="79">
        <v>3</v>
      </c>
      <c r="C239" s="112">
        <v>0.0015184847995156666</v>
      </c>
      <c r="D239" s="79" t="s">
        <v>2428</v>
      </c>
      <c r="E239" s="79" t="b">
        <v>0</v>
      </c>
      <c r="F239" s="79" t="b">
        <v>0</v>
      </c>
      <c r="G239" s="79" t="b">
        <v>0</v>
      </c>
    </row>
    <row r="240" spans="1:7" ht="15">
      <c r="A240" s="111" t="s">
        <v>1967</v>
      </c>
      <c r="B240" s="79">
        <v>3</v>
      </c>
      <c r="C240" s="112">
        <v>0.0016394542927987085</v>
      </c>
      <c r="D240" s="79" t="s">
        <v>2428</v>
      </c>
      <c r="E240" s="79" t="b">
        <v>0</v>
      </c>
      <c r="F240" s="79" t="b">
        <v>0</v>
      </c>
      <c r="G240" s="79" t="b">
        <v>0</v>
      </c>
    </row>
    <row r="241" spans="1:7" ht="15">
      <c r="A241" s="111" t="s">
        <v>1968</v>
      </c>
      <c r="B241" s="79">
        <v>3</v>
      </c>
      <c r="C241" s="112">
        <v>0.0015184847995156666</v>
      </c>
      <c r="D241" s="79" t="s">
        <v>2428</v>
      </c>
      <c r="E241" s="79" t="b">
        <v>0</v>
      </c>
      <c r="F241" s="79" t="b">
        <v>0</v>
      </c>
      <c r="G241" s="79" t="b">
        <v>0</v>
      </c>
    </row>
    <row r="242" spans="1:7" ht="15">
      <c r="A242" s="111" t="s">
        <v>1969</v>
      </c>
      <c r="B242" s="79">
        <v>3</v>
      </c>
      <c r="C242" s="112">
        <v>0.0015184847995156666</v>
      </c>
      <c r="D242" s="79" t="s">
        <v>2428</v>
      </c>
      <c r="E242" s="79" t="b">
        <v>0</v>
      </c>
      <c r="F242" s="79" t="b">
        <v>0</v>
      </c>
      <c r="G242" s="79" t="b">
        <v>0</v>
      </c>
    </row>
    <row r="243" spans="1:7" ht="15">
      <c r="A243" s="111" t="s">
        <v>1970</v>
      </c>
      <c r="B243" s="79">
        <v>3</v>
      </c>
      <c r="C243" s="112">
        <v>0.0015184847995156666</v>
      </c>
      <c r="D243" s="79" t="s">
        <v>2428</v>
      </c>
      <c r="E243" s="79" t="b">
        <v>0</v>
      </c>
      <c r="F243" s="79" t="b">
        <v>0</v>
      </c>
      <c r="G243" s="79" t="b">
        <v>0</v>
      </c>
    </row>
    <row r="244" spans="1:7" ht="15">
      <c r="A244" s="111" t="s">
        <v>1971</v>
      </c>
      <c r="B244" s="79">
        <v>3</v>
      </c>
      <c r="C244" s="112">
        <v>0.0015184847995156666</v>
      </c>
      <c r="D244" s="79" t="s">
        <v>2428</v>
      </c>
      <c r="E244" s="79" t="b">
        <v>0</v>
      </c>
      <c r="F244" s="79" t="b">
        <v>0</v>
      </c>
      <c r="G244" s="79" t="b">
        <v>0</v>
      </c>
    </row>
    <row r="245" spans="1:7" ht="15">
      <c r="A245" s="111" t="s">
        <v>1972</v>
      </c>
      <c r="B245" s="79">
        <v>3</v>
      </c>
      <c r="C245" s="112">
        <v>0.0015184847995156666</v>
      </c>
      <c r="D245" s="79" t="s">
        <v>2428</v>
      </c>
      <c r="E245" s="79" t="b">
        <v>0</v>
      </c>
      <c r="F245" s="79" t="b">
        <v>1</v>
      </c>
      <c r="G245" s="79" t="b">
        <v>0</v>
      </c>
    </row>
    <row r="246" spans="1:7" ht="15">
      <c r="A246" s="111" t="s">
        <v>1973</v>
      </c>
      <c r="B246" s="79">
        <v>3</v>
      </c>
      <c r="C246" s="112">
        <v>0.0015184847995156666</v>
      </c>
      <c r="D246" s="79" t="s">
        <v>2428</v>
      </c>
      <c r="E246" s="79" t="b">
        <v>0</v>
      </c>
      <c r="F246" s="79" t="b">
        <v>0</v>
      </c>
      <c r="G246" s="79" t="b">
        <v>0</v>
      </c>
    </row>
    <row r="247" spans="1:7" ht="15">
      <c r="A247" s="111" t="s">
        <v>1974</v>
      </c>
      <c r="B247" s="79">
        <v>3</v>
      </c>
      <c r="C247" s="112">
        <v>0.0015184847995156666</v>
      </c>
      <c r="D247" s="79" t="s">
        <v>2428</v>
      </c>
      <c r="E247" s="79" t="b">
        <v>0</v>
      </c>
      <c r="F247" s="79" t="b">
        <v>0</v>
      </c>
      <c r="G247" s="79" t="b">
        <v>0</v>
      </c>
    </row>
    <row r="248" spans="1:7" ht="15">
      <c r="A248" s="111" t="s">
        <v>1975</v>
      </c>
      <c r="B248" s="79">
        <v>3</v>
      </c>
      <c r="C248" s="112">
        <v>0.0015184847995156666</v>
      </c>
      <c r="D248" s="79" t="s">
        <v>2428</v>
      </c>
      <c r="E248" s="79" t="b">
        <v>0</v>
      </c>
      <c r="F248" s="79" t="b">
        <v>1</v>
      </c>
      <c r="G248" s="79" t="b">
        <v>0</v>
      </c>
    </row>
    <row r="249" spans="1:7" ht="15">
      <c r="A249" s="111" t="s">
        <v>1976</v>
      </c>
      <c r="B249" s="79">
        <v>3</v>
      </c>
      <c r="C249" s="112">
        <v>0.0016394542927987085</v>
      </c>
      <c r="D249" s="79" t="s">
        <v>2428</v>
      </c>
      <c r="E249" s="79" t="b">
        <v>0</v>
      </c>
      <c r="F249" s="79" t="b">
        <v>0</v>
      </c>
      <c r="G249" s="79" t="b">
        <v>0</v>
      </c>
    </row>
    <row r="250" spans="1:7" ht="15">
      <c r="A250" s="111" t="s">
        <v>1977</v>
      </c>
      <c r="B250" s="79">
        <v>3</v>
      </c>
      <c r="C250" s="112">
        <v>0.0015184847995156666</v>
      </c>
      <c r="D250" s="79" t="s">
        <v>2428</v>
      </c>
      <c r="E250" s="79" t="b">
        <v>0</v>
      </c>
      <c r="F250" s="79" t="b">
        <v>0</v>
      </c>
      <c r="G250" s="79" t="b">
        <v>0</v>
      </c>
    </row>
    <row r="251" spans="1:7" ht="15">
      <c r="A251" s="111" t="s">
        <v>1978</v>
      </c>
      <c r="B251" s="79">
        <v>3</v>
      </c>
      <c r="C251" s="112">
        <v>0.0015184847995156666</v>
      </c>
      <c r="D251" s="79" t="s">
        <v>2428</v>
      </c>
      <c r="E251" s="79" t="b">
        <v>0</v>
      </c>
      <c r="F251" s="79" t="b">
        <v>0</v>
      </c>
      <c r="G251" s="79" t="b">
        <v>0</v>
      </c>
    </row>
    <row r="252" spans="1:7" ht="15">
      <c r="A252" s="111" t="s">
        <v>1979</v>
      </c>
      <c r="B252" s="79">
        <v>3</v>
      </c>
      <c r="C252" s="112">
        <v>0.0015184847995156666</v>
      </c>
      <c r="D252" s="79" t="s">
        <v>2428</v>
      </c>
      <c r="E252" s="79" t="b">
        <v>0</v>
      </c>
      <c r="F252" s="79" t="b">
        <v>0</v>
      </c>
      <c r="G252" s="79" t="b">
        <v>0</v>
      </c>
    </row>
    <row r="253" spans="1:7" ht="15">
      <c r="A253" s="111" t="s">
        <v>1980</v>
      </c>
      <c r="B253" s="79">
        <v>3</v>
      </c>
      <c r="C253" s="112">
        <v>0.0016394542927987085</v>
      </c>
      <c r="D253" s="79" t="s">
        <v>2428</v>
      </c>
      <c r="E253" s="79" t="b">
        <v>0</v>
      </c>
      <c r="F253" s="79" t="b">
        <v>0</v>
      </c>
      <c r="G253" s="79" t="b">
        <v>0</v>
      </c>
    </row>
    <row r="254" spans="1:7" ht="15">
      <c r="A254" s="111" t="s">
        <v>1981</v>
      </c>
      <c r="B254" s="79">
        <v>3</v>
      </c>
      <c r="C254" s="112">
        <v>0.0016394542927987085</v>
      </c>
      <c r="D254" s="79" t="s">
        <v>2428</v>
      </c>
      <c r="E254" s="79" t="b">
        <v>0</v>
      </c>
      <c r="F254" s="79" t="b">
        <v>0</v>
      </c>
      <c r="G254" s="79" t="b">
        <v>0</v>
      </c>
    </row>
    <row r="255" spans="1:7" ht="15">
      <c r="A255" s="111" t="s">
        <v>1982</v>
      </c>
      <c r="B255" s="79">
        <v>3</v>
      </c>
      <c r="C255" s="112">
        <v>0.0016394542927987085</v>
      </c>
      <c r="D255" s="79" t="s">
        <v>2428</v>
      </c>
      <c r="E255" s="79" t="b">
        <v>0</v>
      </c>
      <c r="F255" s="79" t="b">
        <v>0</v>
      </c>
      <c r="G255" s="79" t="b">
        <v>0</v>
      </c>
    </row>
    <row r="256" spans="1:7" ht="15">
      <c r="A256" s="111" t="s">
        <v>1983</v>
      </c>
      <c r="B256" s="79">
        <v>3</v>
      </c>
      <c r="C256" s="112">
        <v>0.0015184847995156666</v>
      </c>
      <c r="D256" s="79" t="s">
        <v>2428</v>
      </c>
      <c r="E256" s="79" t="b">
        <v>0</v>
      </c>
      <c r="F256" s="79" t="b">
        <v>0</v>
      </c>
      <c r="G256" s="79" t="b">
        <v>0</v>
      </c>
    </row>
    <row r="257" spans="1:7" ht="15">
      <c r="A257" s="111" t="s">
        <v>1984</v>
      </c>
      <c r="B257" s="79">
        <v>3</v>
      </c>
      <c r="C257" s="112">
        <v>0.0016394542927987085</v>
      </c>
      <c r="D257" s="79" t="s">
        <v>2428</v>
      </c>
      <c r="E257" s="79" t="b">
        <v>1</v>
      </c>
      <c r="F257" s="79" t="b">
        <v>0</v>
      </c>
      <c r="G257" s="79" t="b">
        <v>0</v>
      </c>
    </row>
    <row r="258" spans="1:7" ht="15">
      <c r="A258" s="111" t="s">
        <v>1985</v>
      </c>
      <c r="B258" s="79">
        <v>3</v>
      </c>
      <c r="C258" s="112">
        <v>0.0015184847995156666</v>
      </c>
      <c r="D258" s="79" t="s">
        <v>2428</v>
      </c>
      <c r="E258" s="79" t="b">
        <v>0</v>
      </c>
      <c r="F258" s="79" t="b">
        <v>0</v>
      </c>
      <c r="G258" s="79" t="b">
        <v>0</v>
      </c>
    </row>
    <row r="259" spans="1:7" ht="15">
      <c r="A259" s="111" t="s">
        <v>1986</v>
      </c>
      <c r="B259" s="79">
        <v>3</v>
      </c>
      <c r="C259" s="112">
        <v>0.0015184847995156666</v>
      </c>
      <c r="D259" s="79" t="s">
        <v>2428</v>
      </c>
      <c r="E259" s="79" t="b">
        <v>0</v>
      </c>
      <c r="F259" s="79" t="b">
        <v>0</v>
      </c>
      <c r="G259" s="79" t="b">
        <v>0</v>
      </c>
    </row>
    <row r="260" spans="1:7" ht="15">
      <c r="A260" s="111" t="s">
        <v>1987</v>
      </c>
      <c r="B260" s="79">
        <v>3</v>
      </c>
      <c r="C260" s="112">
        <v>0.0015184847995156666</v>
      </c>
      <c r="D260" s="79" t="s">
        <v>2428</v>
      </c>
      <c r="E260" s="79" t="b">
        <v>1</v>
      </c>
      <c r="F260" s="79" t="b">
        <v>0</v>
      </c>
      <c r="G260" s="79" t="b">
        <v>0</v>
      </c>
    </row>
    <row r="261" spans="1:7" ht="15">
      <c r="A261" s="111" t="s">
        <v>1988</v>
      </c>
      <c r="B261" s="79">
        <v>3</v>
      </c>
      <c r="C261" s="112">
        <v>0.0016394542927987085</v>
      </c>
      <c r="D261" s="79" t="s">
        <v>2428</v>
      </c>
      <c r="E261" s="79" t="b">
        <v>0</v>
      </c>
      <c r="F261" s="79" t="b">
        <v>0</v>
      </c>
      <c r="G261" s="79" t="b">
        <v>0</v>
      </c>
    </row>
    <row r="262" spans="1:7" ht="15">
      <c r="A262" s="111" t="s">
        <v>1989</v>
      </c>
      <c r="B262" s="79">
        <v>3</v>
      </c>
      <c r="C262" s="112">
        <v>0.0015184847995156666</v>
      </c>
      <c r="D262" s="79" t="s">
        <v>2428</v>
      </c>
      <c r="E262" s="79" t="b">
        <v>0</v>
      </c>
      <c r="F262" s="79" t="b">
        <v>1</v>
      </c>
      <c r="G262" s="79" t="b">
        <v>0</v>
      </c>
    </row>
    <row r="263" spans="1:7" ht="15">
      <c r="A263" s="111" t="s">
        <v>1990</v>
      </c>
      <c r="B263" s="79">
        <v>3</v>
      </c>
      <c r="C263" s="112">
        <v>0.0015184847995156666</v>
      </c>
      <c r="D263" s="79" t="s">
        <v>2428</v>
      </c>
      <c r="E263" s="79" t="b">
        <v>0</v>
      </c>
      <c r="F263" s="79" t="b">
        <v>1</v>
      </c>
      <c r="G263" s="79" t="b">
        <v>0</v>
      </c>
    </row>
    <row r="264" spans="1:7" ht="15">
      <c r="A264" s="111" t="s">
        <v>1991</v>
      </c>
      <c r="B264" s="79">
        <v>3</v>
      </c>
      <c r="C264" s="112">
        <v>0.0016394542927987085</v>
      </c>
      <c r="D264" s="79" t="s">
        <v>2428</v>
      </c>
      <c r="E264" s="79" t="b">
        <v>0</v>
      </c>
      <c r="F264" s="79" t="b">
        <v>0</v>
      </c>
      <c r="G264" s="79" t="b">
        <v>0</v>
      </c>
    </row>
    <row r="265" spans="1:7" ht="15">
      <c r="A265" s="111" t="s">
        <v>1992</v>
      </c>
      <c r="B265" s="79">
        <v>3</v>
      </c>
      <c r="C265" s="112">
        <v>0.0015184847995156666</v>
      </c>
      <c r="D265" s="79" t="s">
        <v>2428</v>
      </c>
      <c r="E265" s="79" t="b">
        <v>0</v>
      </c>
      <c r="F265" s="79" t="b">
        <v>0</v>
      </c>
      <c r="G265" s="79" t="b">
        <v>0</v>
      </c>
    </row>
    <row r="266" spans="1:7" ht="15">
      <c r="A266" s="111" t="s">
        <v>1993</v>
      </c>
      <c r="B266" s="79">
        <v>3</v>
      </c>
      <c r="C266" s="112">
        <v>0.0015184847995156666</v>
      </c>
      <c r="D266" s="79" t="s">
        <v>2428</v>
      </c>
      <c r="E266" s="79" t="b">
        <v>0</v>
      </c>
      <c r="F266" s="79" t="b">
        <v>0</v>
      </c>
      <c r="G266" s="79" t="b">
        <v>0</v>
      </c>
    </row>
    <row r="267" spans="1:7" ht="15">
      <c r="A267" s="111" t="s">
        <v>1994</v>
      </c>
      <c r="B267" s="79">
        <v>3</v>
      </c>
      <c r="C267" s="112">
        <v>0.0015184847995156666</v>
      </c>
      <c r="D267" s="79" t="s">
        <v>2428</v>
      </c>
      <c r="E267" s="79" t="b">
        <v>0</v>
      </c>
      <c r="F267" s="79" t="b">
        <v>0</v>
      </c>
      <c r="G267" s="79" t="b">
        <v>0</v>
      </c>
    </row>
    <row r="268" spans="1:7" ht="15">
      <c r="A268" s="111" t="s">
        <v>1995</v>
      </c>
      <c r="B268" s="79">
        <v>3</v>
      </c>
      <c r="C268" s="112">
        <v>0.0015184847995156666</v>
      </c>
      <c r="D268" s="79" t="s">
        <v>2428</v>
      </c>
      <c r="E268" s="79" t="b">
        <v>0</v>
      </c>
      <c r="F268" s="79" t="b">
        <v>0</v>
      </c>
      <c r="G268" s="79" t="b">
        <v>0</v>
      </c>
    </row>
    <row r="269" spans="1:7" ht="15">
      <c r="A269" s="111" t="s">
        <v>1996</v>
      </c>
      <c r="B269" s="79">
        <v>3</v>
      </c>
      <c r="C269" s="112">
        <v>0.0016394542927987085</v>
      </c>
      <c r="D269" s="79" t="s">
        <v>2428</v>
      </c>
      <c r="E269" s="79" t="b">
        <v>0</v>
      </c>
      <c r="F269" s="79" t="b">
        <v>0</v>
      </c>
      <c r="G269" s="79" t="b">
        <v>0</v>
      </c>
    </row>
    <row r="270" spans="1:7" ht="15">
      <c r="A270" s="111" t="s">
        <v>1997</v>
      </c>
      <c r="B270" s="79">
        <v>3</v>
      </c>
      <c r="C270" s="112">
        <v>0.0015184847995156666</v>
      </c>
      <c r="D270" s="79" t="s">
        <v>2428</v>
      </c>
      <c r="E270" s="79" t="b">
        <v>0</v>
      </c>
      <c r="F270" s="79" t="b">
        <v>0</v>
      </c>
      <c r="G270" s="79" t="b">
        <v>0</v>
      </c>
    </row>
    <row r="271" spans="1:7" ht="15">
      <c r="A271" s="111" t="s">
        <v>1998</v>
      </c>
      <c r="B271" s="79">
        <v>3</v>
      </c>
      <c r="C271" s="112">
        <v>0.0015184847995156666</v>
      </c>
      <c r="D271" s="79" t="s">
        <v>2428</v>
      </c>
      <c r="E271" s="79" t="b">
        <v>0</v>
      </c>
      <c r="F271" s="79" t="b">
        <v>0</v>
      </c>
      <c r="G271" s="79" t="b">
        <v>0</v>
      </c>
    </row>
    <row r="272" spans="1:7" ht="15">
      <c r="A272" s="111" t="s">
        <v>1999</v>
      </c>
      <c r="B272" s="79">
        <v>3</v>
      </c>
      <c r="C272" s="112">
        <v>0.0016394542927987085</v>
      </c>
      <c r="D272" s="79" t="s">
        <v>2428</v>
      </c>
      <c r="E272" s="79" t="b">
        <v>0</v>
      </c>
      <c r="F272" s="79" t="b">
        <v>0</v>
      </c>
      <c r="G272" s="79" t="b">
        <v>0</v>
      </c>
    </row>
    <row r="273" spans="1:7" ht="15">
      <c r="A273" s="111" t="s">
        <v>2000</v>
      </c>
      <c r="B273" s="79">
        <v>3</v>
      </c>
      <c r="C273" s="112">
        <v>0.0015184847995156666</v>
      </c>
      <c r="D273" s="79" t="s">
        <v>2428</v>
      </c>
      <c r="E273" s="79" t="b">
        <v>0</v>
      </c>
      <c r="F273" s="79" t="b">
        <v>0</v>
      </c>
      <c r="G273" s="79" t="b">
        <v>0</v>
      </c>
    </row>
    <row r="274" spans="1:7" ht="15">
      <c r="A274" s="111" t="s">
        <v>2001</v>
      </c>
      <c r="B274" s="79">
        <v>3</v>
      </c>
      <c r="C274" s="112">
        <v>0.0015184847995156666</v>
      </c>
      <c r="D274" s="79" t="s">
        <v>2428</v>
      </c>
      <c r="E274" s="79" t="b">
        <v>0</v>
      </c>
      <c r="F274" s="79" t="b">
        <v>0</v>
      </c>
      <c r="G274" s="79" t="b">
        <v>0</v>
      </c>
    </row>
    <row r="275" spans="1:7" ht="15">
      <c r="A275" s="111" t="s">
        <v>2002</v>
      </c>
      <c r="B275" s="79">
        <v>3</v>
      </c>
      <c r="C275" s="112">
        <v>0.0015184847995156666</v>
      </c>
      <c r="D275" s="79" t="s">
        <v>2428</v>
      </c>
      <c r="E275" s="79" t="b">
        <v>0</v>
      </c>
      <c r="F275" s="79" t="b">
        <v>0</v>
      </c>
      <c r="G275" s="79" t="b">
        <v>0</v>
      </c>
    </row>
    <row r="276" spans="1:7" ht="15">
      <c r="A276" s="111" t="s">
        <v>2003</v>
      </c>
      <c r="B276" s="79">
        <v>3</v>
      </c>
      <c r="C276" s="112">
        <v>0.0015184847995156666</v>
      </c>
      <c r="D276" s="79" t="s">
        <v>2428</v>
      </c>
      <c r="E276" s="79" t="b">
        <v>0</v>
      </c>
      <c r="F276" s="79" t="b">
        <v>0</v>
      </c>
      <c r="G276" s="79" t="b">
        <v>0</v>
      </c>
    </row>
    <row r="277" spans="1:7" ht="15">
      <c r="A277" s="111" t="s">
        <v>2004</v>
      </c>
      <c r="B277" s="79">
        <v>3</v>
      </c>
      <c r="C277" s="112">
        <v>0.0015184847995156666</v>
      </c>
      <c r="D277" s="79" t="s">
        <v>2428</v>
      </c>
      <c r="E277" s="79" t="b">
        <v>0</v>
      </c>
      <c r="F277" s="79" t="b">
        <v>1</v>
      </c>
      <c r="G277" s="79" t="b">
        <v>0</v>
      </c>
    </row>
    <row r="278" spans="1:7" ht="15">
      <c r="A278" s="111" t="s">
        <v>2005</v>
      </c>
      <c r="B278" s="79">
        <v>3</v>
      </c>
      <c r="C278" s="112">
        <v>0.0015184847995156666</v>
      </c>
      <c r="D278" s="79" t="s">
        <v>2428</v>
      </c>
      <c r="E278" s="79" t="b">
        <v>0</v>
      </c>
      <c r="F278" s="79" t="b">
        <v>0</v>
      </c>
      <c r="G278" s="79" t="b">
        <v>0</v>
      </c>
    </row>
    <row r="279" spans="1:7" ht="15">
      <c r="A279" s="111" t="s">
        <v>2006</v>
      </c>
      <c r="B279" s="79">
        <v>3</v>
      </c>
      <c r="C279" s="112">
        <v>0.0015184847995156666</v>
      </c>
      <c r="D279" s="79" t="s">
        <v>2428</v>
      </c>
      <c r="E279" s="79" t="b">
        <v>0</v>
      </c>
      <c r="F279" s="79" t="b">
        <v>0</v>
      </c>
      <c r="G279" s="79" t="b">
        <v>0</v>
      </c>
    </row>
    <row r="280" spans="1:7" ht="15">
      <c r="A280" s="111" t="s">
        <v>2007</v>
      </c>
      <c r="B280" s="79">
        <v>3</v>
      </c>
      <c r="C280" s="112">
        <v>0.0015184847995156666</v>
      </c>
      <c r="D280" s="79" t="s">
        <v>2428</v>
      </c>
      <c r="E280" s="79" t="b">
        <v>0</v>
      </c>
      <c r="F280" s="79" t="b">
        <v>0</v>
      </c>
      <c r="G280" s="79" t="b">
        <v>0</v>
      </c>
    </row>
    <row r="281" spans="1:7" ht="15">
      <c r="A281" s="111" t="s">
        <v>2008</v>
      </c>
      <c r="B281" s="79">
        <v>3</v>
      </c>
      <c r="C281" s="112">
        <v>0.0015184847995156666</v>
      </c>
      <c r="D281" s="79" t="s">
        <v>2428</v>
      </c>
      <c r="E281" s="79" t="b">
        <v>0</v>
      </c>
      <c r="F281" s="79" t="b">
        <v>0</v>
      </c>
      <c r="G281" s="79" t="b">
        <v>0</v>
      </c>
    </row>
    <row r="282" spans="1:7" ht="15">
      <c r="A282" s="111" t="s">
        <v>2009</v>
      </c>
      <c r="B282" s="79">
        <v>3</v>
      </c>
      <c r="C282" s="112">
        <v>0.0015184847995156666</v>
      </c>
      <c r="D282" s="79" t="s">
        <v>2428</v>
      </c>
      <c r="E282" s="79" t="b">
        <v>0</v>
      </c>
      <c r="F282" s="79" t="b">
        <v>0</v>
      </c>
      <c r="G282" s="79" t="b">
        <v>0</v>
      </c>
    </row>
    <row r="283" spans="1:7" ht="15">
      <c r="A283" s="111" t="s">
        <v>2010</v>
      </c>
      <c r="B283" s="79">
        <v>3</v>
      </c>
      <c r="C283" s="112">
        <v>0.0015184847995156666</v>
      </c>
      <c r="D283" s="79" t="s">
        <v>2428</v>
      </c>
      <c r="E283" s="79" t="b">
        <v>0</v>
      </c>
      <c r="F283" s="79" t="b">
        <v>1</v>
      </c>
      <c r="G283" s="79" t="b">
        <v>0</v>
      </c>
    </row>
    <row r="284" spans="1:7" ht="15">
      <c r="A284" s="111" t="s">
        <v>2011</v>
      </c>
      <c r="B284" s="79">
        <v>3</v>
      </c>
      <c r="C284" s="112">
        <v>0.0015184847995156666</v>
      </c>
      <c r="D284" s="79" t="s">
        <v>2428</v>
      </c>
      <c r="E284" s="79" t="b">
        <v>0</v>
      </c>
      <c r="F284" s="79" t="b">
        <v>0</v>
      </c>
      <c r="G284" s="79" t="b">
        <v>0</v>
      </c>
    </row>
    <row r="285" spans="1:7" ht="15">
      <c r="A285" s="111" t="s">
        <v>2012</v>
      </c>
      <c r="B285" s="79">
        <v>3</v>
      </c>
      <c r="C285" s="112">
        <v>0.0016394542927987085</v>
      </c>
      <c r="D285" s="79" t="s">
        <v>2428</v>
      </c>
      <c r="E285" s="79" t="b">
        <v>0</v>
      </c>
      <c r="F285" s="79" t="b">
        <v>1</v>
      </c>
      <c r="G285" s="79" t="b">
        <v>0</v>
      </c>
    </row>
    <row r="286" spans="1:7" ht="15">
      <c r="A286" s="111" t="s">
        <v>2013</v>
      </c>
      <c r="B286" s="79">
        <v>3</v>
      </c>
      <c r="C286" s="112">
        <v>0.0016394542927987085</v>
      </c>
      <c r="D286" s="79" t="s">
        <v>2428</v>
      </c>
      <c r="E286" s="79" t="b">
        <v>0</v>
      </c>
      <c r="F286" s="79" t="b">
        <v>0</v>
      </c>
      <c r="G286" s="79" t="b">
        <v>0</v>
      </c>
    </row>
    <row r="287" spans="1:7" ht="15">
      <c r="A287" s="111" t="s">
        <v>2014</v>
      </c>
      <c r="B287" s="79">
        <v>3</v>
      </c>
      <c r="C287" s="112">
        <v>0.0015184847995156666</v>
      </c>
      <c r="D287" s="79" t="s">
        <v>2428</v>
      </c>
      <c r="E287" s="79" t="b">
        <v>0</v>
      </c>
      <c r="F287" s="79" t="b">
        <v>0</v>
      </c>
      <c r="G287" s="79" t="b">
        <v>0</v>
      </c>
    </row>
    <row r="288" spans="1:7" ht="15">
      <c r="A288" s="111" t="s">
        <v>2015</v>
      </c>
      <c r="B288" s="79">
        <v>3</v>
      </c>
      <c r="C288" s="112">
        <v>0.0016394542927987085</v>
      </c>
      <c r="D288" s="79" t="s">
        <v>2428</v>
      </c>
      <c r="E288" s="79" t="b">
        <v>0</v>
      </c>
      <c r="F288" s="79" t="b">
        <v>0</v>
      </c>
      <c r="G288" s="79" t="b">
        <v>0</v>
      </c>
    </row>
    <row r="289" spans="1:7" ht="15">
      <c r="A289" s="111" t="s">
        <v>2016</v>
      </c>
      <c r="B289" s="79">
        <v>3</v>
      </c>
      <c r="C289" s="112">
        <v>0.0015184847995156666</v>
      </c>
      <c r="D289" s="79" t="s">
        <v>2428</v>
      </c>
      <c r="E289" s="79" t="b">
        <v>0</v>
      </c>
      <c r="F289" s="79" t="b">
        <v>1</v>
      </c>
      <c r="G289" s="79" t="b">
        <v>0</v>
      </c>
    </row>
    <row r="290" spans="1:7" ht="15">
      <c r="A290" s="111" t="s">
        <v>2017</v>
      </c>
      <c r="B290" s="79">
        <v>3</v>
      </c>
      <c r="C290" s="112">
        <v>0.0015184847995156666</v>
      </c>
      <c r="D290" s="79" t="s">
        <v>2428</v>
      </c>
      <c r="E290" s="79" t="b">
        <v>0</v>
      </c>
      <c r="F290" s="79" t="b">
        <v>0</v>
      </c>
      <c r="G290" s="79" t="b">
        <v>0</v>
      </c>
    </row>
    <row r="291" spans="1:7" ht="15">
      <c r="A291" s="111" t="s">
        <v>2018</v>
      </c>
      <c r="B291" s="79">
        <v>3</v>
      </c>
      <c r="C291" s="112">
        <v>0.0015184847995156666</v>
      </c>
      <c r="D291" s="79" t="s">
        <v>2428</v>
      </c>
      <c r="E291" s="79" t="b">
        <v>0</v>
      </c>
      <c r="F291" s="79" t="b">
        <v>0</v>
      </c>
      <c r="G291" s="79" t="b">
        <v>0</v>
      </c>
    </row>
    <row r="292" spans="1:7" ht="15">
      <c r="A292" s="111" t="s">
        <v>2019</v>
      </c>
      <c r="B292" s="79">
        <v>3</v>
      </c>
      <c r="C292" s="112">
        <v>0.0015184847995156666</v>
      </c>
      <c r="D292" s="79" t="s">
        <v>2428</v>
      </c>
      <c r="E292" s="79" t="b">
        <v>0</v>
      </c>
      <c r="F292" s="79" t="b">
        <v>0</v>
      </c>
      <c r="G292" s="79" t="b">
        <v>0</v>
      </c>
    </row>
    <row r="293" spans="1:7" ht="15">
      <c r="A293" s="111" t="s">
        <v>2020</v>
      </c>
      <c r="B293" s="79">
        <v>3</v>
      </c>
      <c r="C293" s="112">
        <v>0.0016394542927987085</v>
      </c>
      <c r="D293" s="79" t="s">
        <v>2428</v>
      </c>
      <c r="E293" s="79" t="b">
        <v>0</v>
      </c>
      <c r="F293" s="79" t="b">
        <v>0</v>
      </c>
      <c r="G293" s="79" t="b">
        <v>0</v>
      </c>
    </row>
    <row r="294" spans="1:7" ht="15">
      <c r="A294" s="111" t="s">
        <v>2021</v>
      </c>
      <c r="B294" s="79">
        <v>3</v>
      </c>
      <c r="C294" s="112">
        <v>0.0015184847995156666</v>
      </c>
      <c r="D294" s="79" t="s">
        <v>2428</v>
      </c>
      <c r="E294" s="79" t="b">
        <v>0</v>
      </c>
      <c r="F294" s="79" t="b">
        <v>0</v>
      </c>
      <c r="G294" s="79" t="b">
        <v>0</v>
      </c>
    </row>
    <row r="295" spans="1:7" ht="15">
      <c r="A295" s="111" t="s">
        <v>2022</v>
      </c>
      <c r="B295" s="79">
        <v>3</v>
      </c>
      <c r="C295" s="112">
        <v>0.0015184847995156666</v>
      </c>
      <c r="D295" s="79" t="s">
        <v>2428</v>
      </c>
      <c r="E295" s="79" t="b">
        <v>0</v>
      </c>
      <c r="F295" s="79" t="b">
        <v>0</v>
      </c>
      <c r="G295" s="79" t="b">
        <v>0</v>
      </c>
    </row>
    <row r="296" spans="1:7" ht="15">
      <c r="A296" s="111" t="s">
        <v>2023</v>
      </c>
      <c r="B296" s="79">
        <v>3</v>
      </c>
      <c r="C296" s="112">
        <v>0.0015184847995156666</v>
      </c>
      <c r="D296" s="79" t="s">
        <v>2428</v>
      </c>
      <c r="E296" s="79" t="b">
        <v>0</v>
      </c>
      <c r="F296" s="79" t="b">
        <v>0</v>
      </c>
      <c r="G296" s="79" t="b">
        <v>0</v>
      </c>
    </row>
    <row r="297" spans="1:7" ht="15">
      <c r="A297" s="111" t="s">
        <v>2024</v>
      </c>
      <c r="B297" s="79">
        <v>3</v>
      </c>
      <c r="C297" s="112">
        <v>0.0015184847995156666</v>
      </c>
      <c r="D297" s="79" t="s">
        <v>2428</v>
      </c>
      <c r="E297" s="79" t="b">
        <v>0</v>
      </c>
      <c r="F297" s="79" t="b">
        <v>0</v>
      </c>
      <c r="G297" s="79" t="b">
        <v>0</v>
      </c>
    </row>
    <row r="298" spans="1:7" ht="15">
      <c r="A298" s="111" t="s">
        <v>2025</v>
      </c>
      <c r="B298" s="79">
        <v>3</v>
      </c>
      <c r="C298" s="112">
        <v>0.0016394542927987085</v>
      </c>
      <c r="D298" s="79" t="s">
        <v>2428</v>
      </c>
      <c r="E298" s="79" t="b">
        <v>0</v>
      </c>
      <c r="F298" s="79" t="b">
        <v>0</v>
      </c>
      <c r="G298" s="79" t="b">
        <v>0</v>
      </c>
    </row>
    <row r="299" spans="1:7" ht="15">
      <c r="A299" s="111" t="s">
        <v>2026</v>
      </c>
      <c r="B299" s="79">
        <v>3</v>
      </c>
      <c r="C299" s="112">
        <v>0.0015184847995156666</v>
      </c>
      <c r="D299" s="79" t="s">
        <v>2428</v>
      </c>
      <c r="E299" s="79" t="b">
        <v>0</v>
      </c>
      <c r="F299" s="79" t="b">
        <v>0</v>
      </c>
      <c r="G299" s="79" t="b">
        <v>0</v>
      </c>
    </row>
    <row r="300" spans="1:7" ht="15">
      <c r="A300" s="111" t="s">
        <v>2027</v>
      </c>
      <c r="B300" s="79">
        <v>3</v>
      </c>
      <c r="C300" s="112">
        <v>0.0015184847995156666</v>
      </c>
      <c r="D300" s="79" t="s">
        <v>2428</v>
      </c>
      <c r="E300" s="79" t="b">
        <v>0</v>
      </c>
      <c r="F300" s="79" t="b">
        <v>0</v>
      </c>
      <c r="G300" s="79" t="b">
        <v>0</v>
      </c>
    </row>
    <row r="301" spans="1:7" ht="15">
      <c r="A301" s="111" t="s">
        <v>2028</v>
      </c>
      <c r="B301" s="79">
        <v>3</v>
      </c>
      <c r="C301" s="112">
        <v>0.0015184847995156666</v>
      </c>
      <c r="D301" s="79" t="s">
        <v>2428</v>
      </c>
      <c r="E301" s="79" t="b">
        <v>0</v>
      </c>
      <c r="F301" s="79" t="b">
        <v>0</v>
      </c>
      <c r="G301" s="79" t="b">
        <v>0</v>
      </c>
    </row>
    <row r="302" spans="1:7" ht="15">
      <c r="A302" s="111" t="s">
        <v>2029</v>
      </c>
      <c r="B302" s="79">
        <v>3</v>
      </c>
      <c r="C302" s="112">
        <v>0.0016394542927987085</v>
      </c>
      <c r="D302" s="79" t="s">
        <v>2428</v>
      </c>
      <c r="E302" s="79" t="b">
        <v>0</v>
      </c>
      <c r="F302" s="79" t="b">
        <v>0</v>
      </c>
      <c r="G302" s="79" t="b">
        <v>0</v>
      </c>
    </row>
    <row r="303" spans="1:7" ht="15">
      <c r="A303" s="111" t="s">
        <v>2030</v>
      </c>
      <c r="B303" s="79">
        <v>3</v>
      </c>
      <c r="C303" s="112">
        <v>0.0015184847995156666</v>
      </c>
      <c r="D303" s="79" t="s">
        <v>2428</v>
      </c>
      <c r="E303" s="79" t="b">
        <v>0</v>
      </c>
      <c r="F303" s="79" t="b">
        <v>0</v>
      </c>
      <c r="G303" s="79" t="b">
        <v>0</v>
      </c>
    </row>
    <row r="304" spans="1:7" ht="15">
      <c r="A304" s="111" t="s">
        <v>2031</v>
      </c>
      <c r="B304" s="79">
        <v>3</v>
      </c>
      <c r="C304" s="112">
        <v>0.0015184847995156666</v>
      </c>
      <c r="D304" s="79" t="s">
        <v>2428</v>
      </c>
      <c r="E304" s="79" t="b">
        <v>0</v>
      </c>
      <c r="F304" s="79" t="b">
        <v>0</v>
      </c>
      <c r="G304" s="79" t="b">
        <v>0</v>
      </c>
    </row>
    <row r="305" spans="1:7" ht="15">
      <c r="A305" s="111" t="s">
        <v>2032</v>
      </c>
      <c r="B305" s="79">
        <v>3</v>
      </c>
      <c r="C305" s="112">
        <v>0.0016394542927987085</v>
      </c>
      <c r="D305" s="79" t="s">
        <v>2428</v>
      </c>
      <c r="E305" s="79" t="b">
        <v>0</v>
      </c>
      <c r="F305" s="79" t="b">
        <v>0</v>
      </c>
      <c r="G305" s="79" t="b">
        <v>0</v>
      </c>
    </row>
    <row r="306" spans="1:7" ht="15">
      <c r="A306" s="111" t="s">
        <v>2033</v>
      </c>
      <c r="B306" s="79">
        <v>3</v>
      </c>
      <c r="C306" s="112">
        <v>0.0015184847995156666</v>
      </c>
      <c r="D306" s="79" t="s">
        <v>2428</v>
      </c>
      <c r="E306" s="79" t="b">
        <v>0</v>
      </c>
      <c r="F306" s="79" t="b">
        <v>0</v>
      </c>
      <c r="G306" s="79" t="b">
        <v>0</v>
      </c>
    </row>
    <row r="307" spans="1:7" ht="15">
      <c r="A307" s="111" t="s">
        <v>2034</v>
      </c>
      <c r="B307" s="79">
        <v>3</v>
      </c>
      <c r="C307" s="112">
        <v>0.0016394542927987085</v>
      </c>
      <c r="D307" s="79" t="s">
        <v>2428</v>
      </c>
      <c r="E307" s="79" t="b">
        <v>0</v>
      </c>
      <c r="F307" s="79" t="b">
        <v>0</v>
      </c>
      <c r="G307" s="79" t="b">
        <v>0</v>
      </c>
    </row>
    <row r="308" spans="1:7" ht="15">
      <c r="A308" s="111" t="s">
        <v>2035</v>
      </c>
      <c r="B308" s="79">
        <v>3</v>
      </c>
      <c r="C308" s="112">
        <v>0.0016394542927987085</v>
      </c>
      <c r="D308" s="79" t="s">
        <v>2428</v>
      </c>
      <c r="E308" s="79" t="b">
        <v>0</v>
      </c>
      <c r="F308" s="79" t="b">
        <v>0</v>
      </c>
      <c r="G308" s="79" t="b">
        <v>0</v>
      </c>
    </row>
    <row r="309" spans="1:7" ht="15">
      <c r="A309" s="111" t="s">
        <v>2036</v>
      </c>
      <c r="B309" s="79">
        <v>3</v>
      </c>
      <c r="C309" s="112">
        <v>0.0018462530074751324</v>
      </c>
      <c r="D309" s="79" t="s">
        <v>2428</v>
      </c>
      <c r="E309" s="79" t="b">
        <v>0</v>
      </c>
      <c r="F309" s="79" t="b">
        <v>0</v>
      </c>
      <c r="G309" s="79" t="b">
        <v>0</v>
      </c>
    </row>
    <row r="310" spans="1:7" ht="15">
      <c r="A310" s="111" t="s">
        <v>2037</v>
      </c>
      <c r="B310" s="79">
        <v>3</v>
      </c>
      <c r="C310" s="112">
        <v>0.0015184847995156666</v>
      </c>
      <c r="D310" s="79" t="s">
        <v>2428</v>
      </c>
      <c r="E310" s="79" t="b">
        <v>0</v>
      </c>
      <c r="F310" s="79" t="b">
        <v>0</v>
      </c>
      <c r="G310" s="79" t="b">
        <v>0</v>
      </c>
    </row>
    <row r="311" spans="1:7" ht="15">
      <c r="A311" s="111" t="s">
        <v>2038</v>
      </c>
      <c r="B311" s="79">
        <v>3</v>
      </c>
      <c r="C311" s="112">
        <v>0.0016394542927987085</v>
      </c>
      <c r="D311" s="79" t="s">
        <v>2428</v>
      </c>
      <c r="E311" s="79" t="b">
        <v>0</v>
      </c>
      <c r="F311" s="79" t="b">
        <v>0</v>
      </c>
      <c r="G311" s="79" t="b">
        <v>0</v>
      </c>
    </row>
    <row r="312" spans="1:7" ht="15">
      <c r="A312" s="111" t="s">
        <v>2039</v>
      </c>
      <c r="B312" s="79">
        <v>3</v>
      </c>
      <c r="C312" s="112">
        <v>0.0015184847995156666</v>
      </c>
      <c r="D312" s="79" t="s">
        <v>2428</v>
      </c>
      <c r="E312" s="79" t="b">
        <v>0</v>
      </c>
      <c r="F312" s="79" t="b">
        <v>0</v>
      </c>
      <c r="G312" s="79" t="b">
        <v>0</v>
      </c>
    </row>
    <row r="313" spans="1:7" ht="15">
      <c r="A313" s="111" t="s">
        <v>2040</v>
      </c>
      <c r="B313" s="79">
        <v>3</v>
      </c>
      <c r="C313" s="112">
        <v>0.0015184847995156666</v>
      </c>
      <c r="D313" s="79" t="s">
        <v>2428</v>
      </c>
      <c r="E313" s="79" t="b">
        <v>0</v>
      </c>
      <c r="F313" s="79" t="b">
        <v>0</v>
      </c>
      <c r="G313" s="79" t="b">
        <v>0</v>
      </c>
    </row>
    <row r="314" spans="1:7" ht="15">
      <c r="A314" s="111" t="s">
        <v>2041</v>
      </c>
      <c r="B314" s="79">
        <v>3</v>
      </c>
      <c r="C314" s="112">
        <v>0.0015184847995156666</v>
      </c>
      <c r="D314" s="79" t="s">
        <v>2428</v>
      </c>
      <c r="E314" s="79" t="b">
        <v>0</v>
      </c>
      <c r="F314" s="79" t="b">
        <v>0</v>
      </c>
      <c r="G314" s="79" t="b">
        <v>0</v>
      </c>
    </row>
    <row r="315" spans="1:7" ht="15">
      <c r="A315" s="111" t="s">
        <v>2042</v>
      </c>
      <c r="B315" s="79">
        <v>3</v>
      </c>
      <c r="C315" s="112">
        <v>0.0018462530074751324</v>
      </c>
      <c r="D315" s="79" t="s">
        <v>2428</v>
      </c>
      <c r="E315" s="79" t="b">
        <v>0</v>
      </c>
      <c r="F315" s="79" t="b">
        <v>0</v>
      </c>
      <c r="G315" s="79" t="b">
        <v>0</v>
      </c>
    </row>
    <row r="316" spans="1:7" ht="15">
      <c r="A316" s="111" t="s">
        <v>2043</v>
      </c>
      <c r="B316" s="79">
        <v>3</v>
      </c>
      <c r="C316" s="112">
        <v>0.0016394542927987085</v>
      </c>
      <c r="D316" s="79" t="s">
        <v>2428</v>
      </c>
      <c r="E316" s="79" t="b">
        <v>0</v>
      </c>
      <c r="F316" s="79" t="b">
        <v>0</v>
      </c>
      <c r="G316" s="79" t="b">
        <v>0</v>
      </c>
    </row>
    <row r="317" spans="1:7" ht="15">
      <c r="A317" s="111" t="s">
        <v>2044</v>
      </c>
      <c r="B317" s="79">
        <v>3</v>
      </c>
      <c r="C317" s="112">
        <v>0.0015184847995156666</v>
      </c>
      <c r="D317" s="79" t="s">
        <v>2428</v>
      </c>
      <c r="E317" s="79" t="b">
        <v>0</v>
      </c>
      <c r="F317" s="79" t="b">
        <v>0</v>
      </c>
      <c r="G317" s="79" t="b">
        <v>0</v>
      </c>
    </row>
    <row r="318" spans="1:7" ht="15">
      <c r="A318" s="111" t="s">
        <v>2045</v>
      </c>
      <c r="B318" s="79">
        <v>3</v>
      </c>
      <c r="C318" s="112">
        <v>0.0015184847995156666</v>
      </c>
      <c r="D318" s="79" t="s">
        <v>2428</v>
      </c>
      <c r="E318" s="79" t="b">
        <v>0</v>
      </c>
      <c r="F318" s="79" t="b">
        <v>0</v>
      </c>
      <c r="G318" s="79" t="b">
        <v>0</v>
      </c>
    </row>
    <row r="319" spans="1:7" ht="15">
      <c r="A319" s="111" t="s">
        <v>2046</v>
      </c>
      <c r="B319" s="79">
        <v>3</v>
      </c>
      <c r="C319" s="112">
        <v>0.0015184847995156666</v>
      </c>
      <c r="D319" s="79" t="s">
        <v>2428</v>
      </c>
      <c r="E319" s="79" t="b">
        <v>1</v>
      </c>
      <c r="F319" s="79" t="b">
        <v>0</v>
      </c>
      <c r="G319" s="79" t="b">
        <v>0</v>
      </c>
    </row>
    <row r="320" spans="1:7" ht="15">
      <c r="A320" s="111" t="s">
        <v>2047</v>
      </c>
      <c r="B320" s="79">
        <v>3</v>
      </c>
      <c r="C320" s="112">
        <v>0.0015184847995156666</v>
      </c>
      <c r="D320" s="79" t="s">
        <v>2428</v>
      </c>
      <c r="E320" s="79" t="b">
        <v>0</v>
      </c>
      <c r="F320" s="79" t="b">
        <v>0</v>
      </c>
      <c r="G320" s="79" t="b">
        <v>0</v>
      </c>
    </row>
    <row r="321" spans="1:7" ht="15">
      <c r="A321" s="111" t="s">
        <v>2048</v>
      </c>
      <c r="B321" s="79">
        <v>3</v>
      </c>
      <c r="C321" s="112">
        <v>0.0015184847995156666</v>
      </c>
      <c r="D321" s="79" t="s">
        <v>2428</v>
      </c>
      <c r="E321" s="79" t="b">
        <v>0</v>
      </c>
      <c r="F321" s="79" t="b">
        <v>0</v>
      </c>
      <c r="G321" s="79" t="b">
        <v>0</v>
      </c>
    </row>
    <row r="322" spans="1:7" ht="15">
      <c r="A322" s="111" t="s">
        <v>2049</v>
      </c>
      <c r="B322" s="79">
        <v>3</v>
      </c>
      <c r="C322" s="112">
        <v>0.0015184847995156666</v>
      </c>
      <c r="D322" s="79" t="s">
        <v>2428</v>
      </c>
      <c r="E322" s="79" t="b">
        <v>1</v>
      </c>
      <c r="F322" s="79" t="b">
        <v>0</v>
      </c>
      <c r="G322" s="79" t="b">
        <v>0</v>
      </c>
    </row>
    <row r="323" spans="1:7" ht="15">
      <c r="A323" s="111" t="s">
        <v>2050</v>
      </c>
      <c r="B323" s="79">
        <v>3</v>
      </c>
      <c r="C323" s="112">
        <v>0.0015184847995156666</v>
      </c>
      <c r="D323" s="79" t="s">
        <v>2428</v>
      </c>
      <c r="E323" s="79" t="b">
        <v>0</v>
      </c>
      <c r="F323" s="79" t="b">
        <v>0</v>
      </c>
      <c r="G323" s="79" t="b">
        <v>0</v>
      </c>
    </row>
    <row r="324" spans="1:7" ht="15">
      <c r="A324" s="111" t="s">
        <v>2051</v>
      </c>
      <c r="B324" s="79">
        <v>3</v>
      </c>
      <c r="C324" s="112">
        <v>0.0015184847995156666</v>
      </c>
      <c r="D324" s="79" t="s">
        <v>2428</v>
      </c>
      <c r="E324" s="79" t="b">
        <v>0</v>
      </c>
      <c r="F324" s="79" t="b">
        <v>0</v>
      </c>
      <c r="G324" s="79" t="b">
        <v>0</v>
      </c>
    </row>
    <row r="325" spans="1:7" ht="15">
      <c r="A325" s="111" t="s">
        <v>2052</v>
      </c>
      <c r="B325" s="79">
        <v>3</v>
      </c>
      <c r="C325" s="112">
        <v>0.0015184847995156666</v>
      </c>
      <c r="D325" s="79" t="s">
        <v>2428</v>
      </c>
      <c r="E325" s="79" t="b">
        <v>1</v>
      </c>
      <c r="F325" s="79" t="b">
        <v>0</v>
      </c>
      <c r="G325" s="79" t="b">
        <v>0</v>
      </c>
    </row>
    <row r="326" spans="1:7" ht="15">
      <c r="A326" s="111" t="s">
        <v>2053</v>
      </c>
      <c r="B326" s="79">
        <v>3</v>
      </c>
      <c r="C326" s="112">
        <v>0.0015184847995156666</v>
      </c>
      <c r="D326" s="79" t="s">
        <v>2428</v>
      </c>
      <c r="E326" s="79" t="b">
        <v>0</v>
      </c>
      <c r="F326" s="79" t="b">
        <v>0</v>
      </c>
      <c r="G326" s="79" t="b">
        <v>0</v>
      </c>
    </row>
    <row r="327" spans="1:7" ht="15">
      <c r="A327" s="111" t="s">
        <v>2054</v>
      </c>
      <c r="B327" s="79">
        <v>3</v>
      </c>
      <c r="C327" s="112">
        <v>0.0016394542927987085</v>
      </c>
      <c r="D327" s="79" t="s">
        <v>2428</v>
      </c>
      <c r="E327" s="79" t="b">
        <v>0</v>
      </c>
      <c r="F327" s="79" t="b">
        <v>1</v>
      </c>
      <c r="G327" s="79" t="b">
        <v>0</v>
      </c>
    </row>
    <row r="328" spans="1:7" ht="15">
      <c r="A328" s="111" t="s">
        <v>2055</v>
      </c>
      <c r="B328" s="79">
        <v>3</v>
      </c>
      <c r="C328" s="112">
        <v>0.0015184847995156666</v>
      </c>
      <c r="D328" s="79" t="s">
        <v>2428</v>
      </c>
      <c r="E328" s="79" t="b">
        <v>0</v>
      </c>
      <c r="F328" s="79" t="b">
        <v>0</v>
      </c>
      <c r="G328" s="79" t="b">
        <v>0</v>
      </c>
    </row>
    <row r="329" spans="1:7" ht="15">
      <c r="A329" s="111" t="s">
        <v>2056</v>
      </c>
      <c r="B329" s="79">
        <v>3</v>
      </c>
      <c r="C329" s="112">
        <v>0.0015184847995156666</v>
      </c>
      <c r="D329" s="79" t="s">
        <v>2428</v>
      </c>
      <c r="E329" s="79" t="b">
        <v>0</v>
      </c>
      <c r="F329" s="79" t="b">
        <v>0</v>
      </c>
      <c r="G329" s="79" t="b">
        <v>0</v>
      </c>
    </row>
    <row r="330" spans="1:7" ht="15">
      <c r="A330" s="111" t="s">
        <v>2057</v>
      </c>
      <c r="B330" s="79">
        <v>3</v>
      </c>
      <c r="C330" s="112">
        <v>0.0015184847995156666</v>
      </c>
      <c r="D330" s="79" t="s">
        <v>2428</v>
      </c>
      <c r="E330" s="79" t="b">
        <v>0</v>
      </c>
      <c r="F330" s="79" t="b">
        <v>0</v>
      </c>
      <c r="G330" s="79" t="b">
        <v>0</v>
      </c>
    </row>
    <row r="331" spans="1:7" ht="15">
      <c r="A331" s="111" t="s">
        <v>2058</v>
      </c>
      <c r="B331" s="79">
        <v>3</v>
      </c>
      <c r="C331" s="112">
        <v>0.0018462530074751324</v>
      </c>
      <c r="D331" s="79" t="s">
        <v>2428</v>
      </c>
      <c r="E331" s="79" t="b">
        <v>0</v>
      </c>
      <c r="F331" s="79" t="b">
        <v>0</v>
      </c>
      <c r="G331" s="79" t="b">
        <v>0</v>
      </c>
    </row>
    <row r="332" spans="1:7" ht="15">
      <c r="A332" s="111" t="s">
        <v>2059</v>
      </c>
      <c r="B332" s="79">
        <v>3</v>
      </c>
      <c r="C332" s="112">
        <v>0.0015184847995156666</v>
      </c>
      <c r="D332" s="79" t="s">
        <v>2428</v>
      </c>
      <c r="E332" s="79" t="b">
        <v>0</v>
      </c>
      <c r="F332" s="79" t="b">
        <v>0</v>
      </c>
      <c r="G332" s="79" t="b">
        <v>0</v>
      </c>
    </row>
    <row r="333" spans="1:7" ht="15">
      <c r="A333" s="111" t="s">
        <v>2060</v>
      </c>
      <c r="B333" s="79">
        <v>3</v>
      </c>
      <c r="C333" s="112">
        <v>0.0015184847995156666</v>
      </c>
      <c r="D333" s="79" t="s">
        <v>2428</v>
      </c>
      <c r="E333" s="79" t="b">
        <v>1</v>
      </c>
      <c r="F333" s="79" t="b">
        <v>0</v>
      </c>
      <c r="G333" s="79" t="b">
        <v>0</v>
      </c>
    </row>
    <row r="334" spans="1:7" ht="15">
      <c r="A334" s="111" t="s">
        <v>2061</v>
      </c>
      <c r="B334" s="79">
        <v>3</v>
      </c>
      <c r="C334" s="112">
        <v>0.0015184847995156666</v>
      </c>
      <c r="D334" s="79" t="s">
        <v>2428</v>
      </c>
      <c r="E334" s="79" t="b">
        <v>0</v>
      </c>
      <c r="F334" s="79" t="b">
        <v>0</v>
      </c>
      <c r="G334" s="79" t="b">
        <v>0</v>
      </c>
    </row>
    <row r="335" spans="1:7" ht="15">
      <c r="A335" s="111" t="s">
        <v>2062</v>
      </c>
      <c r="B335" s="79">
        <v>3</v>
      </c>
      <c r="C335" s="112">
        <v>0.0015184847995156666</v>
      </c>
      <c r="D335" s="79" t="s">
        <v>2428</v>
      </c>
      <c r="E335" s="79" t="b">
        <v>0</v>
      </c>
      <c r="F335" s="79" t="b">
        <v>1</v>
      </c>
      <c r="G335" s="79" t="b">
        <v>0</v>
      </c>
    </row>
    <row r="336" spans="1:7" ht="15">
      <c r="A336" s="111" t="s">
        <v>2063</v>
      </c>
      <c r="B336" s="79">
        <v>3</v>
      </c>
      <c r="C336" s="112">
        <v>0.0015184847995156666</v>
      </c>
      <c r="D336" s="79" t="s">
        <v>2428</v>
      </c>
      <c r="E336" s="79" t="b">
        <v>0</v>
      </c>
      <c r="F336" s="79" t="b">
        <v>0</v>
      </c>
      <c r="G336" s="79" t="b">
        <v>0</v>
      </c>
    </row>
    <row r="337" spans="1:7" ht="15">
      <c r="A337" s="111" t="s">
        <v>2064</v>
      </c>
      <c r="B337" s="79">
        <v>3</v>
      </c>
      <c r="C337" s="112">
        <v>0.0015184847995156666</v>
      </c>
      <c r="D337" s="79" t="s">
        <v>2428</v>
      </c>
      <c r="E337" s="79" t="b">
        <v>1</v>
      </c>
      <c r="F337" s="79" t="b">
        <v>0</v>
      </c>
      <c r="G337" s="79" t="b">
        <v>0</v>
      </c>
    </row>
    <row r="338" spans="1:7" ht="15">
      <c r="A338" s="111" t="s">
        <v>2065</v>
      </c>
      <c r="B338" s="79">
        <v>3</v>
      </c>
      <c r="C338" s="112">
        <v>0.0015184847995156666</v>
      </c>
      <c r="D338" s="79" t="s">
        <v>2428</v>
      </c>
      <c r="E338" s="79" t="b">
        <v>0</v>
      </c>
      <c r="F338" s="79" t="b">
        <v>0</v>
      </c>
      <c r="G338" s="79" t="b">
        <v>0</v>
      </c>
    </row>
    <row r="339" spans="1:7" ht="15">
      <c r="A339" s="111" t="s">
        <v>2066</v>
      </c>
      <c r="B339" s="79">
        <v>3</v>
      </c>
      <c r="C339" s="112">
        <v>0.0016394542927987085</v>
      </c>
      <c r="D339" s="79" t="s">
        <v>2428</v>
      </c>
      <c r="E339" s="79" t="b">
        <v>0</v>
      </c>
      <c r="F339" s="79" t="b">
        <v>0</v>
      </c>
      <c r="G339" s="79" t="b">
        <v>0</v>
      </c>
    </row>
    <row r="340" spans="1:7" ht="15">
      <c r="A340" s="111" t="s">
        <v>2067</v>
      </c>
      <c r="B340" s="79">
        <v>3</v>
      </c>
      <c r="C340" s="112">
        <v>0.0015184847995156666</v>
      </c>
      <c r="D340" s="79" t="s">
        <v>2428</v>
      </c>
      <c r="E340" s="79" t="b">
        <v>1</v>
      </c>
      <c r="F340" s="79" t="b">
        <v>0</v>
      </c>
      <c r="G340" s="79" t="b">
        <v>0</v>
      </c>
    </row>
    <row r="341" spans="1:7" ht="15">
      <c r="A341" s="111" t="s">
        <v>2068</v>
      </c>
      <c r="B341" s="79">
        <v>3</v>
      </c>
      <c r="C341" s="112">
        <v>0.0015184847995156666</v>
      </c>
      <c r="D341" s="79" t="s">
        <v>2428</v>
      </c>
      <c r="E341" s="79" t="b">
        <v>0</v>
      </c>
      <c r="F341" s="79" t="b">
        <v>0</v>
      </c>
      <c r="G341" s="79" t="b">
        <v>0</v>
      </c>
    </row>
    <row r="342" spans="1:7" ht="15">
      <c r="A342" s="111" t="s">
        <v>2069</v>
      </c>
      <c r="B342" s="79">
        <v>3</v>
      </c>
      <c r="C342" s="112">
        <v>0.0015184847995156666</v>
      </c>
      <c r="D342" s="79" t="s">
        <v>2428</v>
      </c>
      <c r="E342" s="79" t="b">
        <v>0</v>
      </c>
      <c r="F342" s="79" t="b">
        <v>0</v>
      </c>
      <c r="G342" s="79" t="b">
        <v>0</v>
      </c>
    </row>
    <row r="343" spans="1:7" ht="15">
      <c r="A343" s="111" t="s">
        <v>2070</v>
      </c>
      <c r="B343" s="79">
        <v>3</v>
      </c>
      <c r="C343" s="112">
        <v>0.0015184847995156666</v>
      </c>
      <c r="D343" s="79" t="s">
        <v>2428</v>
      </c>
      <c r="E343" s="79" t="b">
        <v>0</v>
      </c>
      <c r="F343" s="79" t="b">
        <v>0</v>
      </c>
      <c r="G343" s="79" t="b">
        <v>0</v>
      </c>
    </row>
    <row r="344" spans="1:7" ht="15">
      <c r="A344" s="111" t="s">
        <v>2071</v>
      </c>
      <c r="B344" s="79">
        <v>3</v>
      </c>
      <c r="C344" s="112">
        <v>0.0015184847995156666</v>
      </c>
      <c r="D344" s="79" t="s">
        <v>2428</v>
      </c>
      <c r="E344" s="79" t="b">
        <v>0</v>
      </c>
      <c r="F344" s="79" t="b">
        <v>0</v>
      </c>
      <c r="G344" s="79" t="b">
        <v>0</v>
      </c>
    </row>
    <row r="345" spans="1:7" ht="15">
      <c r="A345" s="111" t="s">
        <v>2072</v>
      </c>
      <c r="B345" s="79">
        <v>3</v>
      </c>
      <c r="C345" s="112">
        <v>0.0016394542927987085</v>
      </c>
      <c r="D345" s="79" t="s">
        <v>2428</v>
      </c>
      <c r="E345" s="79" t="b">
        <v>0</v>
      </c>
      <c r="F345" s="79" t="b">
        <v>0</v>
      </c>
      <c r="G345" s="79" t="b">
        <v>0</v>
      </c>
    </row>
    <row r="346" spans="1:7" ht="15">
      <c r="A346" s="111" t="s">
        <v>2073</v>
      </c>
      <c r="B346" s="79">
        <v>3</v>
      </c>
      <c r="C346" s="112">
        <v>0.0016394542927987085</v>
      </c>
      <c r="D346" s="79" t="s">
        <v>2428</v>
      </c>
      <c r="E346" s="79" t="b">
        <v>0</v>
      </c>
      <c r="F346" s="79" t="b">
        <v>0</v>
      </c>
      <c r="G346" s="79" t="b">
        <v>0</v>
      </c>
    </row>
    <row r="347" spans="1:7" ht="15">
      <c r="A347" s="111" t="s">
        <v>2074</v>
      </c>
      <c r="B347" s="79">
        <v>3</v>
      </c>
      <c r="C347" s="112">
        <v>0.0015184847995156666</v>
      </c>
      <c r="D347" s="79" t="s">
        <v>2428</v>
      </c>
      <c r="E347" s="79" t="b">
        <v>0</v>
      </c>
      <c r="F347" s="79" t="b">
        <v>0</v>
      </c>
      <c r="G347" s="79" t="b">
        <v>0</v>
      </c>
    </row>
    <row r="348" spans="1:7" ht="15">
      <c r="A348" s="111" t="s">
        <v>2075</v>
      </c>
      <c r="B348" s="79">
        <v>3</v>
      </c>
      <c r="C348" s="112">
        <v>0.0015184847995156666</v>
      </c>
      <c r="D348" s="79" t="s">
        <v>2428</v>
      </c>
      <c r="E348" s="79" t="b">
        <v>1</v>
      </c>
      <c r="F348" s="79" t="b">
        <v>0</v>
      </c>
      <c r="G348" s="79" t="b">
        <v>0</v>
      </c>
    </row>
    <row r="349" spans="1:7" ht="15">
      <c r="A349" s="111" t="s">
        <v>2076</v>
      </c>
      <c r="B349" s="79">
        <v>3</v>
      </c>
      <c r="C349" s="112">
        <v>0.0015184847995156666</v>
      </c>
      <c r="D349" s="79" t="s">
        <v>2428</v>
      </c>
      <c r="E349" s="79" t="b">
        <v>0</v>
      </c>
      <c r="F349" s="79" t="b">
        <v>0</v>
      </c>
      <c r="G349" s="79" t="b">
        <v>0</v>
      </c>
    </row>
    <row r="350" spans="1:7" ht="15">
      <c r="A350" s="111" t="s">
        <v>2077</v>
      </c>
      <c r="B350" s="79">
        <v>3</v>
      </c>
      <c r="C350" s="112">
        <v>0.0016394542927987085</v>
      </c>
      <c r="D350" s="79" t="s">
        <v>2428</v>
      </c>
      <c r="E350" s="79" t="b">
        <v>0</v>
      </c>
      <c r="F350" s="79" t="b">
        <v>0</v>
      </c>
      <c r="G350" s="79" t="b">
        <v>0</v>
      </c>
    </row>
    <row r="351" spans="1:7" ht="15">
      <c r="A351" s="111" t="s">
        <v>2078</v>
      </c>
      <c r="B351" s="79">
        <v>3</v>
      </c>
      <c r="C351" s="112">
        <v>0.0015184847995156666</v>
      </c>
      <c r="D351" s="79" t="s">
        <v>2428</v>
      </c>
      <c r="E351" s="79" t="b">
        <v>0</v>
      </c>
      <c r="F351" s="79" t="b">
        <v>0</v>
      </c>
      <c r="G351" s="79" t="b">
        <v>0</v>
      </c>
    </row>
    <row r="352" spans="1:7" ht="15">
      <c r="A352" s="111" t="s">
        <v>2079</v>
      </c>
      <c r="B352" s="79">
        <v>3</v>
      </c>
      <c r="C352" s="112">
        <v>0.0015184847995156666</v>
      </c>
      <c r="D352" s="79" t="s">
        <v>2428</v>
      </c>
      <c r="E352" s="79" t="b">
        <v>0</v>
      </c>
      <c r="F352" s="79" t="b">
        <v>0</v>
      </c>
      <c r="G352" s="79" t="b">
        <v>0</v>
      </c>
    </row>
    <row r="353" spans="1:7" ht="15">
      <c r="A353" s="111" t="s">
        <v>2080</v>
      </c>
      <c r="B353" s="79">
        <v>3</v>
      </c>
      <c r="C353" s="112">
        <v>0.0015184847995156666</v>
      </c>
      <c r="D353" s="79" t="s">
        <v>2428</v>
      </c>
      <c r="E353" s="79" t="b">
        <v>0</v>
      </c>
      <c r="F353" s="79" t="b">
        <v>0</v>
      </c>
      <c r="G353" s="79" t="b">
        <v>0</v>
      </c>
    </row>
    <row r="354" spans="1:7" ht="15">
      <c r="A354" s="111" t="s">
        <v>2081</v>
      </c>
      <c r="B354" s="79">
        <v>3</v>
      </c>
      <c r="C354" s="112">
        <v>0.0015184847995156666</v>
      </c>
      <c r="D354" s="79" t="s">
        <v>2428</v>
      </c>
      <c r="E354" s="79" t="b">
        <v>0</v>
      </c>
      <c r="F354" s="79" t="b">
        <v>0</v>
      </c>
      <c r="G354" s="79" t="b">
        <v>0</v>
      </c>
    </row>
    <row r="355" spans="1:7" ht="15">
      <c r="A355" s="111" t="s">
        <v>2082</v>
      </c>
      <c r="B355" s="79">
        <v>3</v>
      </c>
      <c r="C355" s="112">
        <v>0.0016394542927987085</v>
      </c>
      <c r="D355" s="79" t="s">
        <v>2428</v>
      </c>
      <c r="E355" s="79" t="b">
        <v>0</v>
      </c>
      <c r="F355" s="79" t="b">
        <v>1</v>
      </c>
      <c r="G355" s="79" t="b">
        <v>0</v>
      </c>
    </row>
    <row r="356" spans="1:7" ht="15">
      <c r="A356" s="111" t="s">
        <v>2083</v>
      </c>
      <c r="B356" s="79">
        <v>3</v>
      </c>
      <c r="C356" s="112">
        <v>0.0015184847995156666</v>
      </c>
      <c r="D356" s="79" t="s">
        <v>2428</v>
      </c>
      <c r="E356" s="79" t="b">
        <v>0</v>
      </c>
      <c r="F356" s="79" t="b">
        <v>0</v>
      </c>
      <c r="G356" s="79" t="b">
        <v>0</v>
      </c>
    </row>
    <row r="357" spans="1:7" ht="15">
      <c r="A357" s="111" t="s">
        <v>2084</v>
      </c>
      <c r="B357" s="79">
        <v>3</v>
      </c>
      <c r="C357" s="112">
        <v>0.0015184847995156666</v>
      </c>
      <c r="D357" s="79" t="s">
        <v>2428</v>
      </c>
      <c r="E357" s="79" t="b">
        <v>0</v>
      </c>
      <c r="F357" s="79" t="b">
        <v>0</v>
      </c>
      <c r="G357" s="79" t="b">
        <v>0</v>
      </c>
    </row>
    <row r="358" spans="1:7" ht="15">
      <c r="A358" s="111" t="s">
        <v>2085</v>
      </c>
      <c r="B358" s="79">
        <v>3</v>
      </c>
      <c r="C358" s="112">
        <v>0.0016394542927987085</v>
      </c>
      <c r="D358" s="79" t="s">
        <v>2428</v>
      </c>
      <c r="E358" s="79" t="b">
        <v>0</v>
      </c>
      <c r="F358" s="79" t="b">
        <v>0</v>
      </c>
      <c r="G358" s="79" t="b">
        <v>0</v>
      </c>
    </row>
    <row r="359" spans="1:7" ht="15">
      <c r="A359" s="111" t="s">
        <v>2086</v>
      </c>
      <c r="B359" s="79">
        <v>3</v>
      </c>
      <c r="C359" s="112">
        <v>0.0015184847995156666</v>
      </c>
      <c r="D359" s="79" t="s">
        <v>2428</v>
      </c>
      <c r="E359" s="79" t="b">
        <v>0</v>
      </c>
      <c r="F359" s="79" t="b">
        <v>0</v>
      </c>
      <c r="G359" s="79" t="b">
        <v>0</v>
      </c>
    </row>
    <row r="360" spans="1:7" ht="15">
      <c r="A360" s="111" t="s">
        <v>2087</v>
      </c>
      <c r="B360" s="79">
        <v>3</v>
      </c>
      <c r="C360" s="112">
        <v>0.0015184847995156666</v>
      </c>
      <c r="D360" s="79" t="s">
        <v>2428</v>
      </c>
      <c r="E360" s="79" t="b">
        <v>0</v>
      </c>
      <c r="F360" s="79" t="b">
        <v>0</v>
      </c>
      <c r="G360" s="79" t="b">
        <v>0</v>
      </c>
    </row>
    <row r="361" spans="1:7" ht="15">
      <c r="A361" s="111" t="s">
        <v>2088</v>
      </c>
      <c r="B361" s="79">
        <v>3</v>
      </c>
      <c r="C361" s="112">
        <v>0.0016394542927987085</v>
      </c>
      <c r="D361" s="79" t="s">
        <v>2428</v>
      </c>
      <c r="E361" s="79" t="b">
        <v>0</v>
      </c>
      <c r="F361" s="79" t="b">
        <v>0</v>
      </c>
      <c r="G361" s="79" t="b">
        <v>0</v>
      </c>
    </row>
    <row r="362" spans="1:7" ht="15">
      <c r="A362" s="111" t="s">
        <v>2089</v>
      </c>
      <c r="B362" s="79">
        <v>3</v>
      </c>
      <c r="C362" s="112">
        <v>0.0016394542927987085</v>
      </c>
      <c r="D362" s="79" t="s">
        <v>2428</v>
      </c>
      <c r="E362" s="79" t="b">
        <v>0</v>
      </c>
      <c r="F362" s="79" t="b">
        <v>0</v>
      </c>
      <c r="G362" s="79" t="b">
        <v>0</v>
      </c>
    </row>
    <row r="363" spans="1:7" ht="15">
      <c r="A363" s="111" t="s">
        <v>2090</v>
      </c>
      <c r="B363" s="79">
        <v>3</v>
      </c>
      <c r="C363" s="112">
        <v>0.0015184847995156666</v>
      </c>
      <c r="D363" s="79" t="s">
        <v>2428</v>
      </c>
      <c r="E363" s="79" t="b">
        <v>0</v>
      </c>
      <c r="F363" s="79" t="b">
        <v>0</v>
      </c>
      <c r="G363" s="79" t="b">
        <v>0</v>
      </c>
    </row>
    <row r="364" spans="1:7" ht="15">
      <c r="A364" s="111" t="s">
        <v>2091</v>
      </c>
      <c r="B364" s="79">
        <v>3</v>
      </c>
      <c r="C364" s="112">
        <v>0.0016394542927987085</v>
      </c>
      <c r="D364" s="79" t="s">
        <v>2428</v>
      </c>
      <c r="E364" s="79" t="b">
        <v>0</v>
      </c>
      <c r="F364" s="79" t="b">
        <v>0</v>
      </c>
      <c r="G364" s="79" t="b">
        <v>0</v>
      </c>
    </row>
    <row r="365" spans="1:7" ht="15">
      <c r="A365" s="111" t="s">
        <v>2092</v>
      </c>
      <c r="B365" s="79">
        <v>3</v>
      </c>
      <c r="C365" s="112">
        <v>0.0018462530074751324</v>
      </c>
      <c r="D365" s="79" t="s">
        <v>2428</v>
      </c>
      <c r="E365" s="79" t="b">
        <v>0</v>
      </c>
      <c r="F365" s="79" t="b">
        <v>0</v>
      </c>
      <c r="G365" s="79" t="b">
        <v>0</v>
      </c>
    </row>
    <row r="366" spans="1:7" ht="15">
      <c r="A366" s="111" t="s">
        <v>2093</v>
      </c>
      <c r="B366" s="79">
        <v>3</v>
      </c>
      <c r="C366" s="112">
        <v>0.0018462530074751324</v>
      </c>
      <c r="D366" s="79" t="s">
        <v>2428</v>
      </c>
      <c r="E366" s="79" t="b">
        <v>1</v>
      </c>
      <c r="F366" s="79" t="b">
        <v>0</v>
      </c>
      <c r="G366" s="79" t="b">
        <v>0</v>
      </c>
    </row>
    <row r="367" spans="1:7" ht="15">
      <c r="A367" s="111" t="s">
        <v>2094</v>
      </c>
      <c r="B367" s="79">
        <v>3</v>
      </c>
      <c r="C367" s="112">
        <v>0.0015184847995156666</v>
      </c>
      <c r="D367" s="79" t="s">
        <v>2428</v>
      </c>
      <c r="E367" s="79" t="b">
        <v>0</v>
      </c>
      <c r="F367" s="79" t="b">
        <v>0</v>
      </c>
      <c r="G367" s="79" t="b">
        <v>0</v>
      </c>
    </row>
    <row r="368" spans="1:7" ht="15">
      <c r="A368" s="111" t="s">
        <v>2095</v>
      </c>
      <c r="B368" s="79">
        <v>3</v>
      </c>
      <c r="C368" s="112">
        <v>0.0016394542927987085</v>
      </c>
      <c r="D368" s="79" t="s">
        <v>2428</v>
      </c>
      <c r="E368" s="79" t="b">
        <v>0</v>
      </c>
      <c r="F368" s="79" t="b">
        <v>0</v>
      </c>
      <c r="G368" s="79" t="b">
        <v>0</v>
      </c>
    </row>
    <row r="369" spans="1:7" ht="15">
      <c r="A369" s="111" t="s">
        <v>2096</v>
      </c>
      <c r="B369" s="79">
        <v>3</v>
      </c>
      <c r="C369" s="112">
        <v>0.0015184847995156666</v>
      </c>
      <c r="D369" s="79" t="s">
        <v>2428</v>
      </c>
      <c r="E369" s="79" t="b">
        <v>0</v>
      </c>
      <c r="F369" s="79" t="b">
        <v>0</v>
      </c>
      <c r="G369" s="79" t="b">
        <v>0</v>
      </c>
    </row>
    <row r="370" spans="1:7" ht="15">
      <c r="A370" s="111" t="s">
        <v>2097</v>
      </c>
      <c r="B370" s="79">
        <v>3</v>
      </c>
      <c r="C370" s="112">
        <v>0.0015184847995156666</v>
      </c>
      <c r="D370" s="79" t="s">
        <v>2428</v>
      </c>
      <c r="E370" s="79" t="b">
        <v>0</v>
      </c>
      <c r="F370" s="79" t="b">
        <v>0</v>
      </c>
      <c r="G370" s="79" t="b">
        <v>0</v>
      </c>
    </row>
    <row r="371" spans="1:7" ht="15">
      <c r="A371" s="111" t="s">
        <v>2098</v>
      </c>
      <c r="B371" s="79">
        <v>3</v>
      </c>
      <c r="C371" s="112">
        <v>0.0015184847995156666</v>
      </c>
      <c r="D371" s="79" t="s">
        <v>2428</v>
      </c>
      <c r="E371" s="79" t="b">
        <v>0</v>
      </c>
      <c r="F371" s="79" t="b">
        <v>0</v>
      </c>
      <c r="G371" s="79" t="b">
        <v>0</v>
      </c>
    </row>
    <row r="372" spans="1:7" ht="15">
      <c r="A372" s="111" t="s">
        <v>2099</v>
      </c>
      <c r="B372" s="79">
        <v>3</v>
      </c>
      <c r="C372" s="112">
        <v>0.0016394542927987085</v>
      </c>
      <c r="D372" s="79" t="s">
        <v>2428</v>
      </c>
      <c r="E372" s="79" t="b">
        <v>0</v>
      </c>
      <c r="F372" s="79" t="b">
        <v>0</v>
      </c>
      <c r="G372" s="79" t="b">
        <v>0</v>
      </c>
    </row>
    <row r="373" spans="1:7" ht="15">
      <c r="A373" s="111" t="s">
        <v>2100</v>
      </c>
      <c r="B373" s="79">
        <v>3</v>
      </c>
      <c r="C373" s="112">
        <v>0.0015184847995156666</v>
      </c>
      <c r="D373" s="79" t="s">
        <v>2428</v>
      </c>
      <c r="E373" s="79" t="b">
        <v>0</v>
      </c>
      <c r="F373" s="79" t="b">
        <v>0</v>
      </c>
      <c r="G373" s="79" t="b">
        <v>0</v>
      </c>
    </row>
    <row r="374" spans="1:7" ht="15">
      <c r="A374" s="111" t="s">
        <v>2101</v>
      </c>
      <c r="B374" s="79">
        <v>2</v>
      </c>
      <c r="C374" s="112">
        <v>0.0010929695285324722</v>
      </c>
      <c r="D374" s="79" t="s">
        <v>2428</v>
      </c>
      <c r="E374" s="79" t="b">
        <v>0</v>
      </c>
      <c r="F374" s="79" t="b">
        <v>0</v>
      </c>
      <c r="G374" s="79" t="b">
        <v>0</v>
      </c>
    </row>
    <row r="375" spans="1:7" ht="15">
      <c r="A375" s="111" t="s">
        <v>2102</v>
      </c>
      <c r="B375" s="79">
        <v>2</v>
      </c>
      <c r="C375" s="112">
        <v>0.0010929695285324722</v>
      </c>
      <c r="D375" s="79" t="s">
        <v>2428</v>
      </c>
      <c r="E375" s="79" t="b">
        <v>0</v>
      </c>
      <c r="F375" s="79" t="b">
        <v>0</v>
      </c>
      <c r="G375" s="79" t="b">
        <v>0</v>
      </c>
    </row>
    <row r="376" spans="1:7" ht="15">
      <c r="A376" s="111" t="s">
        <v>2103</v>
      </c>
      <c r="B376" s="79">
        <v>2</v>
      </c>
      <c r="C376" s="112">
        <v>0.0010929695285324722</v>
      </c>
      <c r="D376" s="79" t="s">
        <v>2428</v>
      </c>
      <c r="E376" s="79" t="b">
        <v>0</v>
      </c>
      <c r="F376" s="79" t="b">
        <v>0</v>
      </c>
      <c r="G376" s="79" t="b">
        <v>0</v>
      </c>
    </row>
    <row r="377" spans="1:7" ht="15">
      <c r="A377" s="111" t="s">
        <v>2104</v>
      </c>
      <c r="B377" s="79">
        <v>2</v>
      </c>
      <c r="C377" s="112">
        <v>0.001230835338316755</v>
      </c>
      <c r="D377" s="79" t="s">
        <v>2428</v>
      </c>
      <c r="E377" s="79" t="b">
        <v>1</v>
      </c>
      <c r="F377" s="79" t="b">
        <v>0</v>
      </c>
      <c r="G377" s="79" t="b">
        <v>0</v>
      </c>
    </row>
    <row r="378" spans="1:7" ht="15">
      <c r="A378" s="111" t="s">
        <v>2105</v>
      </c>
      <c r="B378" s="79">
        <v>2</v>
      </c>
      <c r="C378" s="112">
        <v>0.0010929695285324722</v>
      </c>
      <c r="D378" s="79" t="s">
        <v>2428</v>
      </c>
      <c r="E378" s="79" t="b">
        <v>0</v>
      </c>
      <c r="F378" s="79" t="b">
        <v>0</v>
      </c>
      <c r="G378" s="79" t="b">
        <v>0</v>
      </c>
    </row>
    <row r="379" spans="1:7" ht="15">
      <c r="A379" s="111" t="s">
        <v>2106</v>
      </c>
      <c r="B379" s="79">
        <v>2</v>
      </c>
      <c r="C379" s="112">
        <v>0.0010929695285324722</v>
      </c>
      <c r="D379" s="79" t="s">
        <v>2428</v>
      </c>
      <c r="E379" s="79" t="b">
        <v>0</v>
      </c>
      <c r="F379" s="79" t="b">
        <v>0</v>
      </c>
      <c r="G379" s="79" t="b">
        <v>0</v>
      </c>
    </row>
    <row r="380" spans="1:7" ht="15">
      <c r="A380" s="111" t="s">
        <v>2107</v>
      </c>
      <c r="B380" s="79">
        <v>2</v>
      </c>
      <c r="C380" s="112">
        <v>0.0010929695285324722</v>
      </c>
      <c r="D380" s="79" t="s">
        <v>2428</v>
      </c>
      <c r="E380" s="79" t="b">
        <v>0</v>
      </c>
      <c r="F380" s="79" t="b">
        <v>1</v>
      </c>
      <c r="G380" s="79" t="b">
        <v>0</v>
      </c>
    </row>
    <row r="381" spans="1:7" ht="15">
      <c r="A381" s="111" t="s">
        <v>2108</v>
      </c>
      <c r="B381" s="79">
        <v>2</v>
      </c>
      <c r="C381" s="112">
        <v>0.001230835338316755</v>
      </c>
      <c r="D381" s="79" t="s">
        <v>2428</v>
      </c>
      <c r="E381" s="79" t="b">
        <v>1</v>
      </c>
      <c r="F381" s="79" t="b">
        <v>0</v>
      </c>
      <c r="G381" s="79" t="b">
        <v>0</v>
      </c>
    </row>
    <row r="382" spans="1:7" ht="15">
      <c r="A382" s="111" t="s">
        <v>2109</v>
      </c>
      <c r="B382" s="79">
        <v>2</v>
      </c>
      <c r="C382" s="112">
        <v>0.0010929695285324722</v>
      </c>
      <c r="D382" s="79" t="s">
        <v>2428</v>
      </c>
      <c r="E382" s="79" t="b">
        <v>0</v>
      </c>
      <c r="F382" s="79" t="b">
        <v>0</v>
      </c>
      <c r="G382" s="79" t="b">
        <v>0</v>
      </c>
    </row>
    <row r="383" spans="1:7" ht="15">
      <c r="A383" s="111" t="s">
        <v>2110</v>
      </c>
      <c r="B383" s="79">
        <v>2</v>
      </c>
      <c r="C383" s="112">
        <v>0.0010929695285324722</v>
      </c>
      <c r="D383" s="79" t="s">
        <v>2428</v>
      </c>
      <c r="E383" s="79" t="b">
        <v>0</v>
      </c>
      <c r="F383" s="79" t="b">
        <v>0</v>
      </c>
      <c r="G383" s="79" t="b">
        <v>0</v>
      </c>
    </row>
    <row r="384" spans="1:7" ht="15">
      <c r="A384" s="111" t="s">
        <v>2111</v>
      </c>
      <c r="B384" s="79">
        <v>2</v>
      </c>
      <c r="C384" s="112">
        <v>0.001230835338316755</v>
      </c>
      <c r="D384" s="79" t="s">
        <v>2428</v>
      </c>
      <c r="E384" s="79" t="b">
        <v>0</v>
      </c>
      <c r="F384" s="79" t="b">
        <v>0</v>
      </c>
      <c r="G384" s="79" t="b">
        <v>0</v>
      </c>
    </row>
    <row r="385" spans="1:7" ht="15">
      <c r="A385" s="111" t="s">
        <v>2112</v>
      </c>
      <c r="B385" s="79">
        <v>2</v>
      </c>
      <c r="C385" s="112">
        <v>0.0010929695285324722</v>
      </c>
      <c r="D385" s="79" t="s">
        <v>2428</v>
      </c>
      <c r="E385" s="79" t="b">
        <v>0</v>
      </c>
      <c r="F385" s="79" t="b">
        <v>0</v>
      </c>
      <c r="G385" s="79" t="b">
        <v>0</v>
      </c>
    </row>
    <row r="386" spans="1:7" ht="15">
      <c r="A386" s="111" t="s">
        <v>2113</v>
      </c>
      <c r="B386" s="79">
        <v>2</v>
      </c>
      <c r="C386" s="112">
        <v>0.0010929695285324722</v>
      </c>
      <c r="D386" s="79" t="s">
        <v>2428</v>
      </c>
      <c r="E386" s="79" t="b">
        <v>0</v>
      </c>
      <c r="F386" s="79" t="b">
        <v>1</v>
      </c>
      <c r="G386" s="79" t="b">
        <v>0</v>
      </c>
    </row>
    <row r="387" spans="1:7" ht="15">
      <c r="A387" s="111" t="s">
        <v>2114</v>
      </c>
      <c r="B387" s="79">
        <v>2</v>
      </c>
      <c r="C387" s="112">
        <v>0.0010929695285324722</v>
      </c>
      <c r="D387" s="79" t="s">
        <v>2428</v>
      </c>
      <c r="E387" s="79" t="b">
        <v>0</v>
      </c>
      <c r="F387" s="79" t="b">
        <v>0</v>
      </c>
      <c r="G387" s="79" t="b">
        <v>0</v>
      </c>
    </row>
    <row r="388" spans="1:7" ht="15">
      <c r="A388" s="111" t="s">
        <v>2115</v>
      </c>
      <c r="B388" s="79">
        <v>2</v>
      </c>
      <c r="C388" s="112">
        <v>0.0010929695285324722</v>
      </c>
      <c r="D388" s="79" t="s">
        <v>2428</v>
      </c>
      <c r="E388" s="79" t="b">
        <v>0</v>
      </c>
      <c r="F388" s="79" t="b">
        <v>0</v>
      </c>
      <c r="G388" s="79" t="b">
        <v>0</v>
      </c>
    </row>
    <row r="389" spans="1:7" ht="15">
      <c r="A389" s="111" t="s">
        <v>2116</v>
      </c>
      <c r="B389" s="79">
        <v>2</v>
      </c>
      <c r="C389" s="112">
        <v>0.0010929695285324722</v>
      </c>
      <c r="D389" s="79" t="s">
        <v>2428</v>
      </c>
      <c r="E389" s="79" t="b">
        <v>0</v>
      </c>
      <c r="F389" s="79" t="b">
        <v>0</v>
      </c>
      <c r="G389" s="79" t="b">
        <v>0</v>
      </c>
    </row>
    <row r="390" spans="1:7" ht="15">
      <c r="A390" s="111" t="s">
        <v>2117</v>
      </c>
      <c r="B390" s="79">
        <v>2</v>
      </c>
      <c r="C390" s="112">
        <v>0.001230835338316755</v>
      </c>
      <c r="D390" s="79" t="s">
        <v>2428</v>
      </c>
      <c r="E390" s="79" t="b">
        <v>0</v>
      </c>
      <c r="F390" s="79" t="b">
        <v>1</v>
      </c>
      <c r="G390" s="79" t="b">
        <v>0</v>
      </c>
    </row>
    <row r="391" spans="1:7" ht="15">
      <c r="A391" s="111" t="s">
        <v>2118</v>
      </c>
      <c r="B391" s="79">
        <v>2</v>
      </c>
      <c r="C391" s="112">
        <v>0.0010929695285324722</v>
      </c>
      <c r="D391" s="79" t="s">
        <v>2428</v>
      </c>
      <c r="E391" s="79" t="b">
        <v>0</v>
      </c>
      <c r="F391" s="79" t="b">
        <v>0</v>
      </c>
      <c r="G391" s="79" t="b">
        <v>0</v>
      </c>
    </row>
    <row r="392" spans="1:7" ht="15">
      <c r="A392" s="111" t="s">
        <v>2119</v>
      </c>
      <c r="B392" s="79">
        <v>2</v>
      </c>
      <c r="C392" s="112">
        <v>0.0010929695285324722</v>
      </c>
      <c r="D392" s="79" t="s">
        <v>2428</v>
      </c>
      <c r="E392" s="79" t="b">
        <v>0</v>
      </c>
      <c r="F392" s="79" t="b">
        <v>0</v>
      </c>
      <c r="G392" s="79" t="b">
        <v>0</v>
      </c>
    </row>
    <row r="393" spans="1:7" ht="15">
      <c r="A393" s="111" t="s">
        <v>2120</v>
      </c>
      <c r="B393" s="79">
        <v>2</v>
      </c>
      <c r="C393" s="112">
        <v>0.0010929695285324722</v>
      </c>
      <c r="D393" s="79" t="s">
        <v>2428</v>
      </c>
      <c r="E393" s="79" t="b">
        <v>0</v>
      </c>
      <c r="F393" s="79" t="b">
        <v>0</v>
      </c>
      <c r="G393" s="79" t="b">
        <v>0</v>
      </c>
    </row>
    <row r="394" spans="1:7" ht="15">
      <c r="A394" s="111" t="s">
        <v>2121</v>
      </c>
      <c r="B394" s="79">
        <v>2</v>
      </c>
      <c r="C394" s="112">
        <v>0.0010929695285324722</v>
      </c>
      <c r="D394" s="79" t="s">
        <v>2428</v>
      </c>
      <c r="E394" s="79" t="b">
        <v>0</v>
      </c>
      <c r="F394" s="79" t="b">
        <v>0</v>
      </c>
      <c r="G394" s="79" t="b">
        <v>0</v>
      </c>
    </row>
    <row r="395" spans="1:7" ht="15">
      <c r="A395" s="111" t="s">
        <v>2122</v>
      </c>
      <c r="B395" s="79">
        <v>2</v>
      </c>
      <c r="C395" s="112">
        <v>0.0010929695285324722</v>
      </c>
      <c r="D395" s="79" t="s">
        <v>2428</v>
      </c>
      <c r="E395" s="79" t="b">
        <v>0</v>
      </c>
      <c r="F395" s="79" t="b">
        <v>0</v>
      </c>
      <c r="G395" s="79" t="b">
        <v>0</v>
      </c>
    </row>
    <row r="396" spans="1:7" ht="15">
      <c r="A396" s="111" t="s">
        <v>2123</v>
      </c>
      <c r="B396" s="79">
        <v>2</v>
      </c>
      <c r="C396" s="112">
        <v>0.0010929695285324722</v>
      </c>
      <c r="D396" s="79" t="s">
        <v>2428</v>
      </c>
      <c r="E396" s="79" t="b">
        <v>1</v>
      </c>
      <c r="F396" s="79" t="b">
        <v>0</v>
      </c>
      <c r="G396" s="79" t="b">
        <v>0</v>
      </c>
    </row>
    <row r="397" spans="1:7" ht="15">
      <c r="A397" s="111" t="s">
        <v>2124</v>
      </c>
      <c r="B397" s="79">
        <v>2</v>
      </c>
      <c r="C397" s="112">
        <v>0.0010929695285324722</v>
      </c>
      <c r="D397" s="79" t="s">
        <v>2428</v>
      </c>
      <c r="E397" s="79" t="b">
        <v>0</v>
      </c>
      <c r="F397" s="79" t="b">
        <v>0</v>
      </c>
      <c r="G397" s="79" t="b">
        <v>0</v>
      </c>
    </row>
    <row r="398" spans="1:7" ht="15">
      <c r="A398" s="111" t="s">
        <v>2125</v>
      </c>
      <c r="B398" s="79">
        <v>2</v>
      </c>
      <c r="C398" s="112">
        <v>0.0010929695285324722</v>
      </c>
      <c r="D398" s="79" t="s">
        <v>2428</v>
      </c>
      <c r="E398" s="79" t="b">
        <v>0</v>
      </c>
      <c r="F398" s="79" t="b">
        <v>0</v>
      </c>
      <c r="G398" s="79" t="b">
        <v>0</v>
      </c>
    </row>
    <row r="399" spans="1:7" ht="15">
      <c r="A399" s="111" t="s">
        <v>2126</v>
      </c>
      <c r="B399" s="79">
        <v>2</v>
      </c>
      <c r="C399" s="112">
        <v>0.0010929695285324722</v>
      </c>
      <c r="D399" s="79" t="s">
        <v>2428</v>
      </c>
      <c r="E399" s="79" t="b">
        <v>0</v>
      </c>
      <c r="F399" s="79" t="b">
        <v>0</v>
      </c>
      <c r="G399" s="79" t="b">
        <v>0</v>
      </c>
    </row>
    <row r="400" spans="1:7" ht="15">
      <c r="A400" s="111" t="s">
        <v>2127</v>
      </c>
      <c r="B400" s="79">
        <v>2</v>
      </c>
      <c r="C400" s="112">
        <v>0.0010929695285324722</v>
      </c>
      <c r="D400" s="79" t="s">
        <v>2428</v>
      </c>
      <c r="E400" s="79" t="b">
        <v>0</v>
      </c>
      <c r="F400" s="79" t="b">
        <v>0</v>
      </c>
      <c r="G400" s="79" t="b">
        <v>0</v>
      </c>
    </row>
    <row r="401" spans="1:7" ht="15">
      <c r="A401" s="111" t="s">
        <v>2128</v>
      </c>
      <c r="B401" s="79">
        <v>2</v>
      </c>
      <c r="C401" s="112">
        <v>0.0010929695285324722</v>
      </c>
      <c r="D401" s="79" t="s">
        <v>2428</v>
      </c>
      <c r="E401" s="79" t="b">
        <v>0</v>
      </c>
      <c r="F401" s="79" t="b">
        <v>0</v>
      </c>
      <c r="G401" s="79" t="b">
        <v>0</v>
      </c>
    </row>
    <row r="402" spans="1:7" ht="15">
      <c r="A402" s="111" t="s">
        <v>2129</v>
      </c>
      <c r="B402" s="79">
        <v>2</v>
      </c>
      <c r="C402" s="112">
        <v>0.001230835338316755</v>
      </c>
      <c r="D402" s="79" t="s">
        <v>2428</v>
      </c>
      <c r="E402" s="79" t="b">
        <v>0</v>
      </c>
      <c r="F402" s="79" t="b">
        <v>0</v>
      </c>
      <c r="G402" s="79" t="b">
        <v>0</v>
      </c>
    </row>
    <row r="403" spans="1:7" ht="15">
      <c r="A403" s="111" t="s">
        <v>2130</v>
      </c>
      <c r="B403" s="79">
        <v>2</v>
      </c>
      <c r="C403" s="112">
        <v>0.0010929695285324722</v>
      </c>
      <c r="D403" s="79" t="s">
        <v>2428</v>
      </c>
      <c r="E403" s="79" t="b">
        <v>0</v>
      </c>
      <c r="F403" s="79" t="b">
        <v>0</v>
      </c>
      <c r="G403" s="79" t="b">
        <v>0</v>
      </c>
    </row>
    <row r="404" spans="1:7" ht="15">
      <c r="A404" s="111" t="s">
        <v>2131</v>
      </c>
      <c r="B404" s="79">
        <v>2</v>
      </c>
      <c r="C404" s="112">
        <v>0.0010929695285324722</v>
      </c>
      <c r="D404" s="79" t="s">
        <v>2428</v>
      </c>
      <c r="E404" s="79" t="b">
        <v>0</v>
      </c>
      <c r="F404" s="79" t="b">
        <v>0</v>
      </c>
      <c r="G404" s="79" t="b">
        <v>0</v>
      </c>
    </row>
    <row r="405" spans="1:7" ht="15">
      <c r="A405" s="111" t="s">
        <v>2132</v>
      </c>
      <c r="B405" s="79">
        <v>2</v>
      </c>
      <c r="C405" s="112">
        <v>0.0010929695285324722</v>
      </c>
      <c r="D405" s="79" t="s">
        <v>2428</v>
      </c>
      <c r="E405" s="79" t="b">
        <v>0</v>
      </c>
      <c r="F405" s="79" t="b">
        <v>0</v>
      </c>
      <c r="G405" s="79" t="b">
        <v>0</v>
      </c>
    </row>
    <row r="406" spans="1:7" ht="15">
      <c r="A406" s="111" t="s">
        <v>2133</v>
      </c>
      <c r="B406" s="79">
        <v>2</v>
      </c>
      <c r="C406" s="112">
        <v>0.0010929695285324722</v>
      </c>
      <c r="D406" s="79" t="s">
        <v>2428</v>
      </c>
      <c r="E406" s="79" t="b">
        <v>0</v>
      </c>
      <c r="F406" s="79" t="b">
        <v>0</v>
      </c>
      <c r="G406" s="79" t="b">
        <v>0</v>
      </c>
    </row>
    <row r="407" spans="1:7" ht="15">
      <c r="A407" s="111" t="s">
        <v>2134</v>
      </c>
      <c r="B407" s="79">
        <v>2</v>
      </c>
      <c r="C407" s="112">
        <v>0.0010929695285324722</v>
      </c>
      <c r="D407" s="79" t="s">
        <v>2428</v>
      </c>
      <c r="E407" s="79" t="b">
        <v>0</v>
      </c>
      <c r="F407" s="79" t="b">
        <v>0</v>
      </c>
      <c r="G407" s="79" t="b">
        <v>0</v>
      </c>
    </row>
    <row r="408" spans="1:7" ht="15">
      <c r="A408" s="111" t="s">
        <v>2135</v>
      </c>
      <c r="B408" s="79">
        <v>2</v>
      </c>
      <c r="C408" s="112">
        <v>0.0010929695285324722</v>
      </c>
      <c r="D408" s="79" t="s">
        <v>2428</v>
      </c>
      <c r="E408" s="79" t="b">
        <v>0</v>
      </c>
      <c r="F408" s="79" t="b">
        <v>0</v>
      </c>
      <c r="G408" s="79" t="b">
        <v>0</v>
      </c>
    </row>
    <row r="409" spans="1:7" ht="15">
      <c r="A409" s="111" t="s">
        <v>2136</v>
      </c>
      <c r="B409" s="79">
        <v>2</v>
      </c>
      <c r="C409" s="112">
        <v>0.0010929695285324722</v>
      </c>
      <c r="D409" s="79" t="s">
        <v>2428</v>
      </c>
      <c r="E409" s="79" t="b">
        <v>0</v>
      </c>
      <c r="F409" s="79" t="b">
        <v>0</v>
      </c>
      <c r="G409" s="79" t="b">
        <v>0</v>
      </c>
    </row>
    <row r="410" spans="1:7" ht="15">
      <c r="A410" s="111" t="s">
        <v>2137</v>
      </c>
      <c r="B410" s="79">
        <v>2</v>
      </c>
      <c r="C410" s="112">
        <v>0.0010929695285324722</v>
      </c>
      <c r="D410" s="79" t="s">
        <v>2428</v>
      </c>
      <c r="E410" s="79" t="b">
        <v>0</v>
      </c>
      <c r="F410" s="79" t="b">
        <v>0</v>
      </c>
      <c r="G410" s="79" t="b">
        <v>0</v>
      </c>
    </row>
    <row r="411" spans="1:7" ht="15">
      <c r="A411" s="111" t="s">
        <v>2138</v>
      </c>
      <c r="B411" s="79">
        <v>2</v>
      </c>
      <c r="C411" s="112">
        <v>0.0010929695285324722</v>
      </c>
      <c r="D411" s="79" t="s">
        <v>2428</v>
      </c>
      <c r="E411" s="79" t="b">
        <v>0</v>
      </c>
      <c r="F411" s="79" t="b">
        <v>0</v>
      </c>
      <c r="G411" s="79" t="b">
        <v>0</v>
      </c>
    </row>
    <row r="412" spans="1:7" ht="15">
      <c r="A412" s="111" t="s">
        <v>2139</v>
      </c>
      <c r="B412" s="79">
        <v>2</v>
      </c>
      <c r="C412" s="112">
        <v>0.0010929695285324722</v>
      </c>
      <c r="D412" s="79" t="s">
        <v>2428</v>
      </c>
      <c r="E412" s="79" t="b">
        <v>0</v>
      </c>
      <c r="F412" s="79" t="b">
        <v>0</v>
      </c>
      <c r="G412" s="79" t="b">
        <v>0</v>
      </c>
    </row>
    <row r="413" spans="1:7" ht="15">
      <c r="A413" s="111" t="s">
        <v>2140</v>
      </c>
      <c r="B413" s="79">
        <v>2</v>
      </c>
      <c r="C413" s="112">
        <v>0.0010929695285324722</v>
      </c>
      <c r="D413" s="79" t="s">
        <v>2428</v>
      </c>
      <c r="E413" s="79" t="b">
        <v>0</v>
      </c>
      <c r="F413" s="79" t="b">
        <v>0</v>
      </c>
      <c r="G413" s="79" t="b">
        <v>0</v>
      </c>
    </row>
    <row r="414" spans="1:7" ht="15">
      <c r="A414" s="111" t="s">
        <v>2141</v>
      </c>
      <c r="B414" s="79">
        <v>2</v>
      </c>
      <c r="C414" s="112">
        <v>0.0010929695285324722</v>
      </c>
      <c r="D414" s="79" t="s">
        <v>2428</v>
      </c>
      <c r="E414" s="79" t="b">
        <v>0</v>
      </c>
      <c r="F414" s="79" t="b">
        <v>0</v>
      </c>
      <c r="G414" s="79" t="b">
        <v>0</v>
      </c>
    </row>
    <row r="415" spans="1:7" ht="15">
      <c r="A415" s="111" t="s">
        <v>2142</v>
      </c>
      <c r="B415" s="79">
        <v>2</v>
      </c>
      <c r="C415" s="112">
        <v>0.0010929695285324722</v>
      </c>
      <c r="D415" s="79" t="s">
        <v>2428</v>
      </c>
      <c r="E415" s="79" t="b">
        <v>0</v>
      </c>
      <c r="F415" s="79" t="b">
        <v>0</v>
      </c>
      <c r="G415" s="79" t="b">
        <v>0</v>
      </c>
    </row>
    <row r="416" spans="1:7" ht="15">
      <c r="A416" s="111" t="s">
        <v>2143</v>
      </c>
      <c r="B416" s="79">
        <v>2</v>
      </c>
      <c r="C416" s="112">
        <v>0.0010929695285324722</v>
      </c>
      <c r="D416" s="79" t="s">
        <v>2428</v>
      </c>
      <c r="E416" s="79" t="b">
        <v>1</v>
      </c>
      <c r="F416" s="79" t="b">
        <v>0</v>
      </c>
      <c r="G416" s="79" t="b">
        <v>0</v>
      </c>
    </row>
    <row r="417" spans="1:7" ht="15">
      <c r="A417" s="111" t="s">
        <v>2144</v>
      </c>
      <c r="B417" s="79">
        <v>2</v>
      </c>
      <c r="C417" s="112">
        <v>0.0010929695285324722</v>
      </c>
      <c r="D417" s="79" t="s">
        <v>2428</v>
      </c>
      <c r="E417" s="79" t="b">
        <v>0</v>
      </c>
      <c r="F417" s="79" t="b">
        <v>0</v>
      </c>
      <c r="G417" s="79" t="b">
        <v>0</v>
      </c>
    </row>
    <row r="418" spans="1:7" ht="15">
      <c r="A418" s="111" t="s">
        <v>2145</v>
      </c>
      <c r="B418" s="79">
        <v>2</v>
      </c>
      <c r="C418" s="112">
        <v>0.0010929695285324722</v>
      </c>
      <c r="D418" s="79" t="s">
        <v>2428</v>
      </c>
      <c r="E418" s="79" t="b">
        <v>1</v>
      </c>
      <c r="F418" s="79" t="b">
        <v>0</v>
      </c>
      <c r="G418" s="79" t="b">
        <v>0</v>
      </c>
    </row>
    <row r="419" spans="1:7" ht="15">
      <c r="A419" s="111" t="s">
        <v>2146</v>
      </c>
      <c r="B419" s="79">
        <v>2</v>
      </c>
      <c r="C419" s="112">
        <v>0.0010929695285324722</v>
      </c>
      <c r="D419" s="79" t="s">
        <v>2428</v>
      </c>
      <c r="E419" s="79" t="b">
        <v>0</v>
      </c>
      <c r="F419" s="79" t="b">
        <v>0</v>
      </c>
      <c r="G419" s="79" t="b">
        <v>0</v>
      </c>
    </row>
    <row r="420" spans="1:7" ht="15">
      <c r="A420" s="111" t="s">
        <v>2147</v>
      </c>
      <c r="B420" s="79">
        <v>2</v>
      </c>
      <c r="C420" s="112">
        <v>0.001230835338316755</v>
      </c>
      <c r="D420" s="79" t="s">
        <v>2428</v>
      </c>
      <c r="E420" s="79" t="b">
        <v>0</v>
      </c>
      <c r="F420" s="79" t="b">
        <v>1</v>
      </c>
      <c r="G420" s="79" t="b">
        <v>0</v>
      </c>
    </row>
    <row r="421" spans="1:7" ht="15">
      <c r="A421" s="111" t="s">
        <v>2148</v>
      </c>
      <c r="B421" s="79">
        <v>2</v>
      </c>
      <c r="C421" s="112">
        <v>0.0010929695285324722</v>
      </c>
      <c r="D421" s="79" t="s">
        <v>2428</v>
      </c>
      <c r="E421" s="79" t="b">
        <v>1</v>
      </c>
      <c r="F421" s="79" t="b">
        <v>0</v>
      </c>
      <c r="G421" s="79" t="b">
        <v>0</v>
      </c>
    </row>
    <row r="422" spans="1:7" ht="15">
      <c r="A422" s="111" t="s">
        <v>2149</v>
      </c>
      <c r="B422" s="79">
        <v>2</v>
      </c>
      <c r="C422" s="112">
        <v>0.0010929695285324722</v>
      </c>
      <c r="D422" s="79" t="s">
        <v>2428</v>
      </c>
      <c r="E422" s="79" t="b">
        <v>0</v>
      </c>
      <c r="F422" s="79" t="b">
        <v>0</v>
      </c>
      <c r="G422" s="79" t="b">
        <v>0</v>
      </c>
    </row>
    <row r="423" spans="1:7" ht="15">
      <c r="A423" s="111" t="s">
        <v>2150</v>
      </c>
      <c r="B423" s="79">
        <v>2</v>
      </c>
      <c r="C423" s="112">
        <v>0.0010929695285324722</v>
      </c>
      <c r="D423" s="79" t="s">
        <v>2428</v>
      </c>
      <c r="E423" s="79" t="b">
        <v>0</v>
      </c>
      <c r="F423" s="79" t="b">
        <v>0</v>
      </c>
      <c r="G423" s="79" t="b">
        <v>0</v>
      </c>
    </row>
    <row r="424" spans="1:7" ht="15">
      <c r="A424" s="111" t="s">
        <v>2151</v>
      </c>
      <c r="B424" s="79">
        <v>2</v>
      </c>
      <c r="C424" s="112">
        <v>0.001230835338316755</v>
      </c>
      <c r="D424" s="79" t="s">
        <v>2428</v>
      </c>
      <c r="E424" s="79" t="b">
        <v>0</v>
      </c>
      <c r="F424" s="79" t="b">
        <v>0</v>
      </c>
      <c r="G424" s="79" t="b">
        <v>0</v>
      </c>
    </row>
    <row r="425" spans="1:7" ht="15">
      <c r="A425" s="111" t="s">
        <v>2152</v>
      </c>
      <c r="B425" s="79">
        <v>2</v>
      </c>
      <c r="C425" s="112">
        <v>0.0010929695285324722</v>
      </c>
      <c r="D425" s="79" t="s">
        <v>2428</v>
      </c>
      <c r="E425" s="79" t="b">
        <v>0</v>
      </c>
      <c r="F425" s="79" t="b">
        <v>0</v>
      </c>
      <c r="G425" s="79" t="b">
        <v>0</v>
      </c>
    </row>
    <row r="426" spans="1:7" ht="15">
      <c r="A426" s="111" t="s">
        <v>2153</v>
      </c>
      <c r="B426" s="79">
        <v>2</v>
      </c>
      <c r="C426" s="112">
        <v>0.001230835338316755</v>
      </c>
      <c r="D426" s="79" t="s">
        <v>2428</v>
      </c>
      <c r="E426" s="79" t="b">
        <v>1</v>
      </c>
      <c r="F426" s="79" t="b">
        <v>0</v>
      </c>
      <c r="G426" s="79" t="b">
        <v>0</v>
      </c>
    </row>
    <row r="427" spans="1:7" ht="15">
      <c r="A427" s="111" t="s">
        <v>2154</v>
      </c>
      <c r="B427" s="79">
        <v>2</v>
      </c>
      <c r="C427" s="112">
        <v>0.0010929695285324722</v>
      </c>
      <c r="D427" s="79" t="s">
        <v>2428</v>
      </c>
      <c r="E427" s="79" t="b">
        <v>0</v>
      </c>
      <c r="F427" s="79" t="b">
        <v>1</v>
      </c>
      <c r="G427" s="79" t="b">
        <v>0</v>
      </c>
    </row>
    <row r="428" spans="1:7" ht="15">
      <c r="A428" s="111" t="s">
        <v>2155</v>
      </c>
      <c r="B428" s="79">
        <v>2</v>
      </c>
      <c r="C428" s="112">
        <v>0.0010929695285324722</v>
      </c>
      <c r="D428" s="79" t="s">
        <v>2428</v>
      </c>
      <c r="E428" s="79" t="b">
        <v>0</v>
      </c>
      <c r="F428" s="79" t="b">
        <v>0</v>
      </c>
      <c r="G428" s="79" t="b">
        <v>0</v>
      </c>
    </row>
    <row r="429" spans="1:7" ht="15">
      <c r="A429" s="111" t="s">
        <v>2156</v>
      </c>
      <c r="B429" s="79">
        <v>2</v>
      </c>
      <c r="C429" s="112">
        <v>0.0010929695285324722</v>
      </c>
      <c r="D429" s="79" t="s">
        <v>2428</v>
      </c>
      <c r="E429" s="79" t="b">
        <v>0</v>
      </c>
      <c r="F429" s="79" t="b">
        <v>0</v>
      </c>
      <c r="G429" s="79" t="b">
        <v>0</v>
      </c>
    </row>
    <row r="430" spans="1:7" ht="15">
      <c r="A430" s="111" t="s">
        <v>2157</v>
      </c>
      <c r="B430" s="79">
        <v>2</v>
      </c>
      <c r="C430" s="112">
        <v>0.0010929695285324722</v>
      </c>
      <c r="D430" s="79" t="s">
        <v>2428</v>
      </c>
      <c r="E430" s="79" t="b">
        <v>0</v>
      </c>
      <c r="F430" s="79" t="b">
        <v>1</v>
      </c>
      <c r="G430" s="79" t="b">
        <v>0</v>
      </c>
    </row>
    <row r="431" spans="1:7" ht="15">
      <c r="A431" s="111" t="s">
        <v>2158</v>
      </c>
      <c r="B431" s="79">
        <v>2</v>
      </c>
      <c r="C431" s="112">
        <v>0.0010929695285324722</v>
      </c>
      <c r="D431" s="79" t="s">
        <v>2428</v>
      </c>
      <c r="E431" s="79" t="b">
        <v>0</v>
      </c>
      <c r="F431" s="79" t="b">
        <v>0</v>
      </c>
      <c r="G431" s="79" t="b">
        <v>0</v>
      </c>
    </row>
    <row r="432" spans="1:7" ht="15">
      <c r="A432" s="111" t="s">
        <v>2159</v>
      </c>
      <c r="B432" s="79">
        <v>2</v>
      </c>
      <c r="C432" s="112">
        <v>0.0010929695285324722</v>
      </c>
      <c r="D432" s="79" t="s">
        <v>2428</v>
      </c>
      <c r="E432" s="79" t="b">
        <v>0</v>
      </c>
      <c r="F432" s="79" t="b">
        <v>0</v>
      </c>
      <c r="G432" s="79" t="b">
        <v>0</v>
      </c>
    </row>
    <row r="433" spans="1:7" ht="15">
      <c r="A433" s="111" t="s">
        <v>2160</v>
      </c>
      <c r="B433" s="79">
        <v>2</v>
      </c>
      <c r="C433" s="112">
        <v>0.001230835338316755</v>
      </c>
      <c r="D433" s="79" t="s">
        <v>2428</v>
      </c>
      <c r="E433" s="79" t="b">
        <v>0</v>
      </c>
      <c r="F433" s="79" t="b">
        <v>0</v>
      </c>
      <c r="G433" s="79" t="b">
        <v>0</v>
      </c>
    </row>
    <row r="434" spans="1:7" ht="15">
      <c r="A434" s="111" t="s">
        <v>2161</v>
      </c>
      <c r="B434" s="79">
        <v>2</v>
      </c>
      <c r="C434" s="112">
        <v>0.0010929695285324722</v>
      </c>
      <c r="D434" s="79" t="s">
        <v>2428</v>
      </c>
      <c r="E434" s="79" t="b">
        <v>0</v>
      </c>
      <c r="F434" s="79" t="b">
        <v>0</v>
      </c>
      <c r="G434" s="79" t="b">
        <v>0</v>
      </c>
    </row>
    <row r="435" spans="1:7" ht="15">
      <c r="A435" s="111" t="s">
        <v>2162</v>
      </c>
      <c r="B435" s="79">
        <v>2</v>
      </c>
      <c r="C435" s="112">
        <v>0.001230835338316755</v>
      </c>
      <c r="D435" s="79" t="s">
        <v>2428</v>
      </c>
      <c r="E435" s="79" t="b">
        <v>0</v>
      </c>
      <c r="F435" s="79" t="b">
        <v>1</v>
      </c>
      <c r="G435" s="79" t="b">
        <v>0</v>
      </c>
    </row>
    <row r="436" spans="1:7" ht="15">
      <c r="A436" s="111" t="s">
        <v>2163</v>
      </c>
      <c r="B436" s="79">
        <v>2</v>
      </c>
      <c r="C436" s="112">
        <v>0.0010929695285324722</v>
      </c>
      <c r="D436" s="79" t="s">
        <v>2428</v>
      </c>
      <c r="E436" s="79" t="b">
        <v>0</v>
      </c>
      <c r="F436" s="79" t="b">
        <v>0</v>
      </c>
      <c r="G436" s="79" t="b">
        <v>0</v>
      </c>
    </row>
    <row r="437" spans="1:7" ht="15">
      <c r="A437" s="111" t="s">
        <v>2164</v>
      </c>
      <c r="B437" s="79">
        <v>2</v>
      </c>
      <c r="C437" s="112">
        <v>0.0010929695285324722</v>
      </c>
      <c r="D437" s="79" t="s">
        <v>2428</v>
      </c>
      <c r="E437" s="79" t="b">
        <v>0</v>
      </c>
      <c r="F437" s="79" t="b">
        <v>0</v>
      </c>
      <c r="G437" s="79" t="b">
        <v>0</v>
      </c>
    </row>
    <row r="438" spans="1:7" ht="15">
      <c r="A438" s="111" t="s">
        <v>2165</v>
      </c>
      <c r="B438" s="79">
        <v>2</v>
      </c>
      <c r="C438" s="112">
        <v>0.0010929695285324722</v>
      </c>
      <c r="D438" s="79" t="s">
        <v>2428</v>
      </c>
      <c r="E438" s="79" t="b">
        <v>0</v>
      </c>
      <c r="F438" s="79" t="b">
        <v>0</v>
      </c>
      <c r="G438" s="79" t="b">
        <v>0</v>
      </c>
    </row>
    <row r="439" spans="1:7" ht="15">
      <c r="A439" s="111" t="s">
        <v>2166</v>
      </c>
      <c r="B439" s="79">
        <v>2</v>
      </c>
      <c r="C439" s="112">
        <v>0.001230835338316755</v>
      </c>
      <c r="D439" s="79" t="s">
        <v>2428</v>
      </c>
      <c r="E439" s="79" t="b">
        <v>0</v>
      </c>
      <c r="F439" s="79" t="b">
        <v>0</v>
      </c>
      <c r="G439" s="79" t="b">
        <v>0</v>
      </c>
    </row>
    <row r="440" spans="1:7" ht="15">
      <c r="A440" s="111" t="s">
        <v>2167</v>
      </c>
      <c r="B440" s="79">
        <v>2</v>
      </c>
      <c r="C440" s="112">
        <v>0.0010929695285324722</v>
      </c>
      <c r="D440" s="79" t="s">
        <v>2428</v>
      </c>
      <c r="E440" s="79" t="b">
        <v>0</v>
      </c>
      <c r="F440" s="79" t="b">
        <v>0</v>
      </c>
      <c r="G440" s="79" t="b">
        <v>0</v>
      </c>
    </row>
    <row r="441" spans="1:7" ht="15">
      <c r="A441" s="111" t="s">
        <v>2168</v>
      </c>
      <c r="B441" s="79">
        <v>2</v>
      </c>
      <c r="C441" s="112">
        <v>0.0010929695285324722</v>
      </c>
      <c r="D441" s="79" t="s">
        <v>2428</v>
      </c>
      <c r="E441" s="79" t="b">
        <v>0</v>
      </c>
      <c r="F441" s="79" t="b">
        <v>0</v>
      </c>
      <c r="G441" s="79" t="b">
        <v>0</v>
      </c>
    </row>
    <row r="442" spans="1:7" ht="15">
      <c r="A442" s="111" t="s">
        <v>2169</v>
      </c>
      <c r="B442" s="79">
        <v>2</v>
      </c>
      <c r="C442" s="112">
        <v>0.0010929695285324722</v>
      </c>
      <c r="D442" s="79" t="s">
        <v>2428</v>
      </c>
      <c r="E442" s="79" t="b">
        <v>0</v>
      </c>
      <c r="F442" s="79" t="b">
        <v>0</v>
      </c>
      <c r="G442" s="79" t="b">
        <v>0</v>
      </c>
    </row>
    <row r="443" spans="1:7" ht="15">
      <c r="A443" s="111" t="s">
        <v>2170</v>
      </c>
      <c r="B443" s="79">
        <v>2</v>
      </c>
      <c r="C443" s="112">
        <v>0.0010929695285324722</v>
      </c>
      <c r="D443" s="79" t="s">
        <v>2428</v>
      </c>
      <c r="E443" s="79" t="b">
        <v>0</v>
      </c>
      <c r="F443" s="79" t="b">
        <v>0</v>
      </c>
      <c r="G443" s="79" t="b">
        <v>0</v>
      </c>
    </row>
    <row r="444" spans="1:7" ht="15">
      <c r="A444" s="111" t="s">
        <v>2171</v>
      </c>
      <c r="B444" s="79">
        <v>2</v>
      </c>
      <c r="C444" s="112">
        <v>0.0010929695285324722</v>
      </c>
      <c r="D444" s="79" t="s">
        <v>2428</v>
      </c>
      <c r="E444" s="79" t="b">
        <v>0</v>
      </c>
      <c r="F444" s="79" t="b">
        <v>1</v>
      </c>
      <c r="G444" s="79" t="b">
        <v>0</v>
      </c>
    </row>
    <row r="445" spans="1:7" ht="15">
      <c r="A445" s="111" t="s">
        <v>2172</v>
      </c>
      <c r="B445" s="79">
        <v>2</v>
      </c>
      <c r="C445" s="112">
        <v>0.0010929695285324722</v>
      </c>
      <c r="D445" s="79" t="s">
        <v>2428</v>
      </c>
      <c r="E445" s="79" t="b">
        <v>0</v>
      </c>
      <c r="F445" s="79" t="b">
        <v>0</v>
      </c>
      <c r="G445" s="79" t="b">
        <v>0</v>
      </c>
    </row>
    <row r="446" spans="1:7" ht="15">
      <c r="A446" s="111" t="s">
        <v>2173</v>
      </c>
      <c r="B446" s="79">
        <v>2</v>
      </c>
      <c r="C446" s="112">
        <v>0.0010929695285324722</v>
      </c>
      <c r="D446" s="79" t="s">
        <v>2428</v>
      </c>
      <c r="E446" s="79" t="b">
        <v>1</v>
      </c>
      <c r="F446" s="79" t="b">
        <v>0</v>
      </c>
      <c r="G446" s="79" t="b">
        <v>0</v>
      </c>
    </row>
    <row r="447" spans="1:7" ht="15">
      <c r="A447" s="111" t="s">
        <v>2174</v>
      </c>
      <c r="B447" s="79">
        <v>2</v>
      </c>
      <c r="C447" s="112">
        <v>0.0010929695285324722</v>
      </c>
      <c r="D447" s="79" t="s">
        <v>2428</v>
      </c>
      <c r="E447" s="79" t="b">
        <v>0</v>
      </c>
      <c r="F447" s="79" t="b">
        <v>0</v>
      </c>
      <c r="G447" s="79" t="b">
        <v>0</v>
      </c>
    </row>
    <row r="448" spans="1:7" ht="15">
      <c r="A448" s="111" t="s">
        <v>2175</v>
      </c>
      <c r="B448" s="79">
        <v>2</v>
      </c>
      <c r="C448" s="112">
        <v>0.0010929695285324722</v>
      </c>
      <c r="D448" s="79" t="s">
        <v>2428</v>
      </c>
      <c r="E448" s="79" t="b">
        <v>0</v>
      </c>
      <c r="F448" s="79" t="b">
        <v>0</v>
      </c>
      <c r="G448" s="79" t="b">
        <v>0</v>
      </c>
    </row>
    <row r="449" spans="1:7" ht="15">
      <c r="A449" s="111" t="s">
        <v>2176</v>
      </c>
      <c r="B449" s="79">
        <v>2</v>
      </c>
      <c r="C449" s="112">
        <v>0.0010929695285324722</v>
      </c>
      <c r="D449" s="79" t="s">
        <v>2428</v>
      </c>
      <c r="E449" s="79" t="b">
        <v>0</v>
      </c>
      <c r="F449" s="79" t="b">
        <v>0</v>
      </c>
      <c r="G449" s="79" t="b">
        <v>0</v>
      </c>
    </row>
    <row r="450" spans="1:7" ht="15">
      <c r="A450" s="111" t="s">
        <v>2177</v>
      </c>
      <c r="B450" s="79">
        <v>2</v>
      </c>
      <c r="C450" s="112">
        <v>0.0010929695285324722</v>
      </c>
      <c r="D450" s="79" t="s">
        <v>2428</v>
      </c>
      <c r="E450" s="79" t="b">
        <v>0</v>
      </c>
      <c r="F450" s="79" t="b">
        <v>0</v>
      </c>
      <c r="G450" s="79" t="b">
        <v>0</v>
      </c>
    </row>
    <row r="451" spans="1:7" ht="15">
      <c r="A451" s="111" t="s">
        <v>2178</v>
      </c>
      <c r="B451" s="79">
        <v>2</v>
      </c>
      <c r="C451" s="112">
        <v>0.0010929695285324722</v>
      </c>
      <c r="D451" s="79" t="s">
        <v>2428</v>
      </c>
      <c r="E451" s="79" t="b">
        <v>0</v>
      </c>
      <c r="F451" s="79" t="b">
        <v>0</v>
      </c>
      <c r="G451" s="79" t="b">
        <v>0</v>
      </c>
    </row>
    <row r="452" spans="1:7" ht="15">
      <c r="A452" s="111" t="s">
        <v>2179</v>
      </c>
      <c r="B452" s="79">
        <v>2</v>
      </c>
      <c r="C452" s="112">
        <v>0.0010929695285324722</v>
      </c>
      <c r="D452" s="79" t="s">
        <v>2428</v>
      </c>
      <c r="E452" s="79" t="b">
        <v>0</v>
      </c>
      <c r="F452" s="79" t="b">
        <v>0</v>
      </c>
      <c r="G452" s="79" t="b">
        <v>0</v>
      </c>
    </row>
    <row r="453" spans="1:7" ht="15">
      <c r="A453" s="111" t="s">
        <v>2180</v>
      </c>
      <c r="B453" s="79">
        <v>2</v>
      </c>
      <c r="C453" s="112">
        <v>0.0010929695285324722</v>
      </c>
      <c r="D453" s="79" t="s">
        <v>2428</v>
      </c>
      <c r="E453" s="79" t="b">
        <v>0</v>
      </c>
      <c r="F453" s="79" t="b">
        <v>0</v>
      </c>
      <c r="G453" s="79" t="b">
        <v>0</v>
      </c>
    </row>
    <row r="454" spans="1:7" ht="15">
      <c r="A454" s="111" t="s">
        <v>2181</v>
      </c>
      <c r="B454" s="79">
        <v>2</v>
      </c>
      <c r="C454" s="112">
        <v>0.0010929695285324722</v>
      </c>
      <c r="D454" s="79" t="s">
        <v>2428</v>
      </c>
      <c r="E454" s="79" t="b">
        <v>0</v>
      </c>
      <c r="F454" s="79" t="b">
        <v>0</v>
      </c>
      <c r="G454" s="79" t="b">
        <v>0</v>
      </c>
    </row>
    <row r="455" spans="1:7" ht="15">
      <c r="A455" s="111" t="s">
        <v>2182</v>
      </c>
      <c r="B455" s="79">
        <v>2</v>
      </c>
      <c r="C455" s="112">
        <v>0.0010929695285324722</v>
      </c>
      <c r="D455" s="79" t="s">
        <v>2428</v>
      </c>
      <c r="E455" s="79" t="b">
        <v>0</v>
      </c>
      <c r="F455" s="79" t="b">
        <v>0</v>
      </c>
      <c r="G455" s="79" t="b">
        <v>0</v>
      </c>
    </row>
    <row r="456" spans="1:7" ht="15">
      <c r="A456" s="111" t="s">
        <v>2183</v>
      </c>
      <c r="B456" s="79">
        <v>2</v>
      </c>
      <c r="C456" s="112">
        <v>0.0010929695285324722</v>
      </c>
      <c r="D456" s="79" t="s">
        <v>2428</v>
      </c>
      <c r="E456" s="79" t="b">
        <v>0</v>
      </c>
      <c r="F456" s="79" t="b">
        <v>0</v>
      </c>
      <c r="G456" s="79" t="b">
        <v>0</v>
      </c>
    </row>
    <row r="457" spans="1:7" ht="15">
      <c r="A457" s="111" t="s">
        <v>2184</v>
      </c>
      <c r="B457" s="79">
        <v>2</v>
      </c>
      <c r="C457" s="112">
        <v>0.0010929695285324722</v>
      </c>
      <c r="D457" s="79" t="s">
        <v>2428</v>
      </c>
      <c r="E457" s="79" t="b">
        <v>0</v>
      </c>
      <c r="F457" s="79" t="b">
        <v>0</v>
      </c>
      <c r="G457" s="79" t="b">
        <v>0</v>
      </c>
    </row>
    <row r="458" spans="1:7" ht="15">
      <c r="A458" s="111" t="s">
        <v>2185</v>
      </c>
      <c r="B458" s="79">
        <v>2</v>
      </c>
      <c r="C458" s="112">
        <v>0.0010929695285324722</v>
      </c>
      <c r="D458" s="79" t="s">
        <v>2428</v>
      </c>
      <c r="E458" s="79" t="b">
        <v>0</v>
      </c>
      <c r="F458" s="79" t="b">
        <v>0</v>
      </c>
      <c r="G458" s="79" t="b">
        <v>0</v>
      </c>
    </row>
    <row r="459" spans="1:7" ht="15">
      <c r="A459" s="111" t="s">
        <v>2186</v>
      </c>
      <c r="B459" s="79">
        <v>2</v>
      </c>
      <c r="C459" s="112">
        <v>0.0010929695285324722</v>
      </c>
      <c r="D459" s="79" t="s">
        <v>2428</v>
      </c>
      <c r="E459" s="79" t="b">
        <v>0</v>
      </c>
      <c r="F459" s="79" t="b">
        <v>0</v>
      </c>
      <c r="G459" s="79" t="b">
        <v>0</v>
      </c>
    </row>
    <row r="460" spans="1:7" ht="15">
      <c r="A460" s="111" t="s">
        <v>2187</v>
      </c>
      <c r="B460" s="79">
        <v>2</v>
      </c>
      <c r="C460" s="112">
        <v>0.0010929695285324722</v>
      </c>
      <c r="D460" s="79" t="s">
        <v>2428</v>
      </c>
      <c r="E460" s="79" t="b">
        <v>0</v>
      </c>
      <c r="F460" s="79" t="b">
        <v>0</v>
      </c>
      <c r="G460" s="79" t="b">
        <v>0</v>
      </c>
    </row>
    <row r="461" spans="1:7" ht="15">
      <c r="A461" s="111" t="s">
        <v>2188</v>
      </c>
      <c r="B461" s="79">
        <v>2</v>
      </c>
      <c r="C461" s="112">
        <v>0.0010929695285324722</v>
      </c>
      <c r="D461" s="79" t="s">
        <v>2428</v>
      </c>
      <c r="E461" s="79" t="b">
        <v>0</v>
      </c>
      <c r="F461" s="79" t="b">
        <v>0</v>
      </c>
      <c r="G461" s="79" t="b">
        <v>0</v>
      </c>
    </row>
    <row r="462" spans="1:7" ht="15">
      <c r="A462" s="111" t="s">
        <v>2189</v>
      </c>
      <c r="B462" s="79">
        <v>2</v>
      </c>
      <c r="C462" s="112">
        <v>0.0010929695285324722</v>
      </c>
      <c r="D462" s="79" t="s">
        <v>2428</v>
      </c>
      <c r="E462" s="79" t="b">
        <v>0</v>
      </c>
      <c r="F462" s="79" t="b">
        <v>0</v>
      </c>
      <c r="G462" s="79" t="b">
        <v>0</v>
      </c>
    </row>
    <row r="463" spans="1:7" ht="15">
      <c r="A463" s="111" t="s">
        <v>2190</v>
      </c>
      <c r="B463" s="79">
        <v>2</v>
      </c>
      <c r="C463" s="112">
        <v>0.0010929695285324722</v>
      </c>
      <c r="D463" s="79" t="s">
        <v>2428</v>
      </c>
      <c r="E463" s="79" t="b">
        <v>0</v>
      </c>
      <c r="F463" s="79" t="b">
        <v>0</v>
      </c>
      <c r="G463" s="79" t="b">
        <v>0</v>
      </c>
    </row>
    <row r="464" spans="1:7" ht="15">
      <c r="A464" s="111" t="s">
        <v>2191</v>
      </c>
      <c r="B464" s="79">
        <v>2</v>
      </c>
      <c r="C464" s="112">
        <v>0.0010929695285324722</v>
      </c>
      <c r="D464" s="79" t="s">
        <v>2428</v>
      </c>
      <c r="E464" s="79" t="b">
        <v>0</v>
      </c>
      <c r="F464" s="79" t="b">
        <v>1</v>
      </c>
      <c r="G464" s="79" t="b">
        <v>0</v>
      </c>
    </row>
    <row r="465" spans="1:7" ht="15">
      <c r="A465" s="111" t="s">
        <v>2192</v>
      </c>
      <c r="B465" s="79">
        <v>2</v>
      </c>
      <c r="C465" s="112">
        <v>0.0010929695285324722</v>
      </c>
      <c r="D465" s="79" t="s">
        <v>2428</v>
      </c>
      <c r="E465" s="79" t="b">
        <v>0</v>
      </c>
      <c r="F465" s="79" t="b">
        <v>0</v>
      </c>
      <c r="G465" s="79" t="b">
        <v>0</v>
      </c>
    </row>
    <row r="466" spans="1:7" ht="15">
      <c r="A466" s="111" t="s">
        <v>2193</v>
      </c>
      <c r="B466" s="79">
        <v>2</v>
      </c>
      <c r="C466" s="112">
        <v>0.0010929695285324722</v>
      </c>
      <c r="D466" s="79" t="s">
        <v>2428</v>
      </c>
      <c r="E466" s="79" t="b">
        <v>0</v>
      </c>
      <c r="F466" s="79" t="b">
        <v>1</v>
      </c>
      <c r="G466" s="79" t="b">
        <v>0</v>
      </c>
    </row>
    <row r="467" spans="1:7" ht="15">
      <c r="A467" s="111" t="s">
        <v>2194</v>
      </c>
      <c r="B467" s="79">
        <v>2</v>
      </c>
      <c r="C467" s="112">
        <v>0.0010929695285324722</v>
      </c>
      <c r="D467" s="79" t="s">
        <v>2428</v>
      </c>
      <c r="E467" s="79" t="b">
        <v>0</v>
      </c>
      <c r="F467" s="79" t="b">
        <v>0</v>
      </c>
      <c r="G467" s="79" t="b">
        <v>0</v>
      </c>
    </row>
    <row r="468" spans="1:7" ht="15">
      <c r="A468" s="111" t="s">
        <v>2195</v>
      </c>
      <c r="B468" s="79">
        <v>2</v>
      </c>
      <c r="C468" s="112">
        <v>0.0010929695285324722</v>
      </c>
      <c r="D468" s="79" t="s">
        <v>2428</v>
      </c>
      <c r="E468" s="79" t="b">
        <v>0</v>
      </c>
      <c r="F468" s="79" t="b">
        <v>0</v>
      </c>
      <c r="G468" s="79" t="b">
        <v>0</v>
      </c>
    </row>
    <row r="469" spans="1:7" ht="15">
      <c r="A469" s="111" t="s">
        <v>2196</v>
      </c>
      <c r="B469" s="79">
        <v>2</v>
      </c>
      <c r="C469" s="112">
        <v>0.0010929695285324722</v>
      </c>
      <c r="D469" s="79" t="s">
        <v>2428</v>
      </c>
      <c r="E469" s="79" t="b">
        <v>0</v>
      </c>
      <c r="F469" s="79" t="b">
        <v>0</v>
      </c>
      <c r="G469" s="79" t="b">
        <v>0</v>
      </c>
    </row>
    <row r="470" spans="1:7" ht="15">
      <c r="A470" s="111" t="s">
        <v>2197</v>
      </c>
      <c r="B470" s="79">
        <v>2</v>
      </c>
      <c r="C470" s="112">
        <v>0.0010929695285324722</v>
      </c>
      <c r="D470" s="79" t="s">
        <v>2428</v>
      </c>
      <c r="E470" s="79" t="b">
        <v>0</v>
      </c>
      <c r="F470" s="79" t="b">
        <v>0</v>
      </c>
      <c r="G470" s="79" t="b">
        <v>0</v>
      </c>
    </row>
    <row r="471" spans="1:7" ht="15">
      <c r="A471" s="111" t="s">
        <v>2198</v>
      </c>
      <c r="B471" s="79">
        <v>2</v>
      </c>
      <c r="C471" s="112">
        <v>0.0010929695285324722</v>
      </c>
      <c r="D471" s="79" t="s">
        <v>2428</v>
      </c>
      <c r="E471" s="79" t="b">
        <v>0</v>
      </c>
      <c r="F471" s="79" t="b">
        <v>0</v>
      </c>
      <c r="G471" s="79" t="b">
        <v>0</v>
      </c>
    </row>
    <row r="472" spans="1:7" ht="15">
      <c r="A472" s="111" t="s">
        <v>2199</v>
      </c>
      <c r="B472" s="79">
        <v>2</v>
      </c>
      <c r="C472" s="112">
        <v>0.001230835338316755</v>
      </c>
      <c r="D472" s="79" t="s">
        <v>2428</v>
      </c>
      <c r="E472" s="79" t="b">
        <v>0</v>
      </c>
      <c r="F472" s="79" t="b">
        <v>0</v>
      </c>
      <c r="G472" s="79" t="b">
        <v>0</v>
      </c>
    </row>
    <row r="473" spans="1:7" ht="15">
      <c r="A473" s="111" t="s">
        <v>2200</v>
      </c>
      <c r="B473" s="79">
        <v>2</v>
      </c>
      <c r="C473" s="112">
        <v>0.0010929695285324722</v>
      </c>
      <c r="D473" s="79" t="s">
        <v>2428</v>
      </c>
      <c r="E473" s="79" t="b">
        <v>0</v>
      </c>
      <c r="F473" s="79" t="b">
        <v>0</v>
      </c>
      <c r="G473" s="79" t="b">
        <v>0</v>
      </c>
    </row>
    <row r="474" spans="1:7" ht="15">
      <c r="A474" s="111" t="s">
        <v>2201</v>
      </c>
      <c r="B474" s="79">
        <v>2</v>
      </c>
      <c r="C474" s="112">
        <v>0.0010929695285324722</v>
      </c>
      <c r="D474" s="79" t="s">
        <v>2428</v>
      </c>
      <c r="E474" s="79" t="b">
        <v>0</v>
      </c>
      <c r="F474" s="79" t="b">
        <v>0</v>
      </c>
      <c r="G474" s="79" t="b">
        <v>0</v>
      </c>
    </row>
    <row r="475" spans="1:7" ht="15">
      <c r="A475" s="111" t="s">
        <v>2202</v>
      </c>
      <c r="B475" s="79">
        <v>2</v>
      </c>
      <c r="C475" s="112">
        <v>0.0010929695285324722</v>
      </c>
      <c r="D475" s="79" t="s">
        <v>2428</v>
      </c>
      <c r="E475" s="79" t="b">
        <v>0</v>
      </c>
      <c r="F475" s="79" t="b">
        <v>1</v>
      </c>
      <c r="G475" s="79" t="b">
        <v>0</v>
      </c>
    </row>
    <row r="476" spans="1:7" ht="15">
      <c r="A476" s="111" t="s">
        <v>2203</v>
      </c>
      <c r="B476" s="79">
        <v>2</v>
      </c>
      <c r="C476" s="112">
        <v>0.0010929695285324722</v>
      </c>
      <c r="D476" s="79" t="s">
        <v>2428</v>
      </c>
      <c r="E476" s="79" t="b">
        <v>0</v>
      </c>
      <c r="F476" s="79" t="b">
        <v>0</v>
      </c>
      <c r="G476" s="79" t="b">
        <v>0</v>
      </c>
    </row>
    <row r="477" spans="1:7" ht="15">
      <c r="A477" s="111" t="s">
        <v>2204</v>
      </c>
      <c r="B477" s="79">
        <v>2</v>
      </c>
      <c r="C477" s="112">
        <v>0.0010929695285324722</v>
      </c>
      <c r="D477" s="79" t="s">
        <v>2428</v>
      </c>
      <c r="E477" s="79" t="b">
        <v>0</v>
      </c>
      <c r="F477" s="79" t="b">
        <v>0</v>
      </c>
      <c r="G477" s="79" t="b">
        <v>0</v>
      </c>
    </row>
    <row r="478" spans="1:7" ht="15">
      <c r="A478" s="111" t="s">
        <v>2205</v>
      </c>
      <c r="B478" s="79">
        <v>2</v>
      </c>
      <c r="C478" s="112">
        <v>0.0010929695285324722</v>
      </c>
      <c r="D478" s="79" t="s">
        <v>2428</v>
      </c>
      <c r="E478" s="79" t="b">
        <v>0</v>
      </c>
      <c r="F478" s="79" t="b">
        <v>0</v>
      </c>
      <c r="G478" s="79" t="b">
        <v>0</v>
      </c>
    </row>
    <row r="479" spans="1:7" ht="15">
      <c r="A479" s="111" t="s">
        <v>2206</v>
      </c>
      <c r="B479" s="79">
        <v>2</v>
      </c>
      <c r="C479" s="112">
        <v>0.001230835338316755</v>
      </c>
      <c r="D479" s="79" t="s">
        <v>2428</v>
      </c>
      <c r="E479" s="79" t="b">
        <v>0</v>
      </c>
      <c r="F479" s="79" t="b">
        <v>0</v>
      </c>
      <c r="G479" s="79" t="b">
        <v>0</v>
      </c>
    </row>
    <row r="480" spans="1:7" ht="15">
      <c r="A480" s="111" t="s">
        <v>2207</v>
      </c>
      <c r="B480" s="79">
        <v>2</v>
      </c>
      <c r="C480" s="112">
        <v>0.0010929695285324722</v>
      </c>
      <c r="D480" s="79" t="s">
        <v>2428</v>
      </c>
      <c r="E480" s="79" t="b">
        <v>0</v>
      </c>
      <c r="F480" s="79" t="b">
        <v>0</v>
      </c>
      <c r="G480" s="79" t="b">
        <v>0</v>
      </c>
    </row>
    <row r="481" spans="1:7" ht="15">
      <c r="A481" s="111" t="s">
        <v>2208</v>
      </c>
      <c r="B481" s="79">
        <v>2</v>
      </c>
      <c r="C481" s="112">
        <v>0.0010929695285324722</v>
      </c>
      <c r="D481" s="79" t="s">
        <v>2428</v>
      </c>
      <c r="E481" s="79" t="b">
        <v>0</v>
      </c>
      <c r="F481" s="79" t="b">
        <v>0</v>
      </c>
      <c r="G481" s="79" t="b">
        <v>0</v>
      </c>
    </row>
    <row r="482" spans="1:7" ht="15">
      <c r="A482" s="111" t="s">
        <v>2209</v>
      </c>
      <c r="B482" s="79">
        <v>2</v>
      </c>
      <c r="C482" s="112">
        <v>0.0010929695285324722</v>
      </c>
      <c r="D482" s="79" t="s">
        <v>2428</v>
      </c>
      <c r="E482" s="79" t="b">
        <v>0</v>
      </c>
      <c r="F482" s="79" t="b">
        <v>1</v>
      </c>
      <c r="G482" s="79" t="b">
        <v>0</v>
      </c>
    </row>
    <row r="483" spans="1:7" ht="15">
      <c r="A483" s="111" t="s">
        <v>2210</v>
      </c>
      <c r="B483" s="79">
        <v>2</v>
      </c>
      <c r="C483" s="112">
        <v>0.0010929695285324722</v>
      </c>
      <c r="D483" s="79" t="s">
        <v>2428</v>
      </c>
      <c r="E483" s="79" t="b">
        <v>0</v>
      </c>
      <c r="F483" s="79" t="b">
        <v>0</v>
      </c>
      <c r="G483" s="79" t="b">
        <v>0</v>
      </c>
    </row>
    <row r="484" spans="1:7" ht="15">
      <c r="A484" s="111" t="s">
        <v>2211</v>
      </c>
      <c r="B484" s="79">
        <v>2</v>
      </c>
      <c r="C484" s="112">
        <v>0.0010929695285324722</v>
      </c>
      <c r="D484" s="79" t="s">
        <v>2428</v>
      </c>
      <c r="E484" s="79" t="b">
        <v>0</v>
      </c>
      <c r="F484" s="79" t="b">
        <v>0</v>
      </c>
      <c r="G484" s="79" t="b">
        <v>0</v>
      </c>
    </row>
    <row r="485" spans="1:7" ht="15">
      <c r="A485" s="111" t="s">
        <v>2212</v>
      </c>
      <c r="B485" s="79">
        <v>2</v>
      </c>
      <c r="C485" s="112">
        <v>0.0010929695285324722</v>
      </c>
      <c r="D485" s="79" t="s">
        <v>2428</v>
      </c>
      <c r="E485" s="79" t="b">
        <v>0</v>
      </c>
      <c r="F485" s="79" t="b">
        <v>0</v>
      </c>
      <c r="G485" s="79" t="b">
        <v>0</v>
      </c>
    </row>
    <row r="486" spans="1:7" ht="15">
      <c r="A486" s="111" t="s">
        <v>2213</v>
      </c>
      <c r="B486" s="79">
        <v>2</v>
      </c>
      <c r="C486" s="112">
        <v>0.0010929695285324722</v>
      </c>
      <c r="D486" s="79" t="s">
        <v>2428</v>
      </c>
      <c r="E486" s="79" t="b">
        <v>0</v>
      </c>
      <c r="F486" s="79" t="b">
        <v>1</v>
      </c>
      <c r="G486" s="79" t="b">
        <v>0</v>
      </c>
    </row>
    <row r="487" spans="1:7" ht="15">
      <c r="A487" s="111" t="s">
        <v>2214</v>
      </c>
      <c r="B487" s="79">
        <v>2</v>
      </c>
      <c r="C487" s="112">
        <v>0.001230835338316755</v>
      </c>
      <c r="D487" s="79" t="s">
        <v>2428</v>
      </c>
      <c r="E487" s="79" t="b">
        <v>0</v>
      </c>
      <c r="F487" s="79" t="b">
        <v>0</v>
      </c>
      <c r="G487" s="79" t="b">
        <v>0</v>
      </c>
    </row>
    <row r="488" spans="1:7" ht="15">
      <c r="A488" s="111" t="s">
        <v>2215</v>
      </c>
      <c r="B488" s="79">
        <v>2</v>
      </c>
      <c r="C488" s="112">
        <v>0.0010929695285324722</v>
      </c>
      <c r="D488" s="79" t="s">
        <v>2428</v>
      </c>
      <c r="E488" s="79" t="b">
        <v>0</v>
      </c>
      <c r="F488" s="79" t="b">
        <v>0</v>
      </c>
      <c r="G488" s="79" t="b">
        <v>0</v>
      </c>
    </row>
    <row r="489" spans="1:7" ht="15">
      <c r="A489" s="111" t="s">
        <v>2216</v>
      </c>
      <c r="B489" s="79">
        <v>2</v>
      </c>
      <c r="C489" s="112">
        <v>0.0010929695285324722</v>
      </c>
      <c r="D489" s="79" t="s">
        <v>2428</v>
      </c>
      <c r="E489" s="79" t="b">
        <v>0</v>
      </c>
      <c r="F489" s="79" t="b">
        <v>0</v>
      </c>
      <c r="G489" s="79" t="b">
        <v>0</v>
      </c>
    </row>
    <row r="490" spans="1:7" ht="15">
      <c r="A490" s="111" t="s">
        <v>2217</v>
      </c>
      <c r="B490" s="79">
        <v>2</v>
      </c>
      <c r="C490" s="112">
        <v>0.0010929695285324722</v>
      </c>
      <c r="D490" s="79" t="s">
        <v>2428</v>
      </c>
      <c r="E490" s="79" t="b">
        <v>0</v>
      </c>
      <c r="F490" s="79" t="b">
        <v>0</v>
      </c>
      <c r="G490" s="79" t="b">
        <v>0</v>
      </c>
    </row>
    <row r="491" spans="1:7" ht="15">
      <c r="A491" s="111" t="s">
        <v>2218</v>
      </c>
      <c r="B491" s="79">
        <v>2</v>
      </c>
      <c r="C491" s="112">
        <v>0.0010929695285324722</v>
      </c>
      <c r="D491" s="79" t="s">
        <v>2428</v>
      </c>
      <c r="E491" s="79" t="b">
        <v>0</v>
      </c>
      <c r="F491" s="79" t="b">
        <v>0</v>
      </c>
      <c r="G491" s="79" t="b">
        <v>0</v>
      </c>
    </row>
    <row r="492" spans="1:7" ht="15">
      <c r="A492" s="111" t="s">
        <v>2219</v>
      </c>
      <c r="B492" s="79">
        <v>2</v>
      </c>
      <c r="C492" s="112">
        <v>0.0010929695285324722</v>
      </c>
      <c r="D492" s="79" t="s">
        <v>2428</v>
      </c>
      <c r="E492" s="79" t="b">
        <v>0</v>
      </c>
      <c r="F492" s="79" t="b">
        <v>0</v>
      </c>
      <c r="G492" s="79" t="b">
        <v>0</v>
      </c>
    </row>
    <row r="493" spans="1:7" ht="15">
      <c r="A493" s="111" t="s">
        <v>2220</v>
      </c>
      <c r="B493" s="79">
        <v>2</v>
      </c>
      <c r="C493" s="112">
        <v>0.0010929695285324722</v>
      </c>
      <c r="D493" s="79" t="s">
        <v>2428</v>
      </c>
      <c r="E493" s="79" t="b">
        <v>0</v>
      </c>
      <c r="F493" s="79" t="b">
        <v>0</v>
      </c>
      <c r="G493" s="79" t="b">
        <v>0</v>
      </c>
    </row>
    <row r="494" spans="1:7" ht="15">
      <c r="A494" s="111" t="s">
        <v>2221</v>
      </c>
      <c r="B494" s="79">
        <v>2</v>
      </c>
      <c r="C494" s="112">
        <v>0.0010929695285324722</v>
      </c>
      <c r="D494" s="79" t="s">
        <v>2428</v>
      </c>
      <c r="E494" s="79" t="b">
        <v>0</v>
      </c>
      <c r="F494" s="79" t="b">
        <v>0</v>
      </c>
      <c r="G494" s="79" t="b">
        <v>0</v>
      </c>
    </row>
    <row r="495" spans="1:7" ht="15">
      <c r="A495" s="111" t="s">
        <v>2222</v>
      </c>
      <c r="B495" s="79">
        <v>2</v>
      </c>
      <c r="C495" s="112">
        <v>0.0010929695285324722</v>
      </c>
      <c r="D495" s="79" t="s">
        <v>2428</v>
      </c>
      <c r="E495" s="79" t="b">
        <v>0</v>
      </c>
      <c r="F495" s="79" t="b">
        <v>0</v>
      </c>
      <c r="G495" s="79" t="b">
        <v>0</v>
      </c>
    </row>
    <row r="496" spans="1:7" ht="15">
      <c r="A496" s="111" t="s">
        <v>2223</v>
      </c>
      <c r="B496" s="79">
        <v>2</v>
      </c>
      <c r="C496" s="112">
        <v>0.0010929695285324722</v>
      </c>
      <c r="D496" s="79" t="s">
        <v>2428</v>
      </c>
      <c r="E496" s="79" t="b">
        <v>0</v>
      </c>
      <c r="F496" s="79" t="b">
        <v>0</v>
      </c>
      <c r="G496" s="79" t="b">
        <v>0</v>
      </c>
    </row>
    <row r="497" spans="1:7" ht="15">
      <c r="A497" s="111" t="s">
        <v>2224</v>
      </c>
      <c r="B497" s="79">
        <v>2</v>
      </c>
      <c r="C497" s="112">
        <v>0.0010929695285324722</v>
      </c>
      <c r="D497" s="79" t="s">
        <v>2428</v>
      </c>
      <c r="E497" s="79" t="b">
        <v>0</v>
      </c>
      <c r="F497" s="79" t="b">
        <v>1</v>
      </c>
      <c r="G497" s="79" t="b">
        <v>0</v>
      </c>
    </row>
    <row r="498" spans="1:7" ht="15">
      <c r="A498" s="111" t="s">
        <v>2225</v>
      </c>
      <c r="B498" s="79">
        <v>2</v>
      </c>
      <c r="C498" s="112">
        <v>0.0010929695285324722</v>
      </c>
      <c r="D498" s="79" t="s">
        <v>2428</v>
      </c>
      <c r="E498" s="79" t="b">
        <v>0</v>
      </c>
      <c r="F498" s="79" t="b">
        <v>0</v>
      </c>
      <c r="G498" s="79" t="b">
        <v>0</v>
      </c>
    </row>
    <row r="499" spans="1:7" ht="15">
      <c r="A499" s="111" t="s">
        <v>2226</v>
      </c>
      <c r="B499" s="79">
        <v>2</v>
      </c>
      <c r="C499" s="112">
        <v>0.0010929695285324722</v>
      </c>
      <c r="D499" s="79" t="s">
        <v>2428</v>
      </c>
      <c r="E499" s="79" t="b">
        <v>0</v>
      </c>
      <c r="F499" s="79" t="b">
        <v>0</v>
      </c>
      <c r="G499" s="79" t="b">
        <v>0</v>
      </c>
    </row>
    <row r="500" spans="1:7" ht="15">
      <c r="A500" s="111" t="s">
        <v>2227</v>
      </c>
      <c r="B500" s="79">
        <v>2</v>
      </c>
      <c r="C500" s="112">
        <v>0.0010929695285324722</v>
      </c>
      <c r="D500" s="79" t="s">
        <v>2428</v>
      </c>
      <c r="E500" s="79" t="b">
        <v>1</v>
      </c>
      <c r="F500" s="79" t="b">
        <v>0</v>
      </c>
      <c r="G500" s="79" t="b">
        <v>0</v>
      </c>
    </row>
    <row r="501" spans="1:7" ht="15">
      <c r="A501" s="111" t="s">
        <v>2228</v>
      </c>
      <c r="B501" s="79">
        <v>2</v>
      </c>
      <c r="C501" s="112">
        <v>0.0010929695285324722</v>
      </c>
      <c r="D501" s="79" t="s">
        <v>2428</v>
      </c>
      <c r="E501" s="79" t="b">
        <v>0</v>
      </c>
      <c r="F501" s="79" t="b">
        <v>0</v>
      </c>
      <c r="G501" s="79" t="b">
        <v>0</v>
      </c>
    </row>
    <row r="502" spans="1:7" ht="15">
      <c r="A502" s="111" t="s">
        <v>2229</v>
      </c>
      <c r="B502" s="79">
        <v>2</v>
      </c>
      <c r="C502" s="112">
        <v>0.0010929695285324722</v>
      </c>
      <c r="D502" s="79" t="s">
        <v>2428</v>
      </c>
      <c r="E502" s="79" t="b">
        <v>0</v>
      </c>
      <c r="F502" s="79" t="b">
        <v>0</v>
      </c>
      <c r="G502" s="79" t="b">
        <v>0</v>
      </c>
    </row>
    <row r="503" spans="1:7" ht="15">
      <c r="A503" s="111" t="s">
        <v>2230</v>
      </c>
      <c r="B503" s="79">
        <v>2</v>
      </c>
      <c r="C503" s="112">
        <v>0.001230835338316755</v>
      </c>
      <c r="D503" s="79" t="s">
        <v>2428</v>
      </c>
      <c r="E503" s="79" t="b">
        <v>0</v>
      </c>
      <c r="F503" s="79" t="b">
        <v>0</v>
      </c>
      <c r="G503" s="79" t="b">
        <v>0</v>
      </c>
    </row>
    <row r="504" spans="1:7" ht="15">
      <c r="A504" s="111" t="s">
        <v>2231</v>
      </c>
      <c r="B504" s="79">
        <v>2</v>
      </c>
      <c r="C504" s="112">
        <v>0.0010929695285324722</v>
      </c>
      <c r="D504" s="79" t="s">
        <v>2428</v>
      </c>
      <c r="E504" s="79" t="b">
        <v>1</v>
      </c>
      <c r="F504" s="79" t="b">
        <v>0</v>
      </c>
      <c r="G504" s="79" t="b">
        <v>0</v>
      </c>
    </row>
    <row r="505" spans="1:7" ht="15">
      <c r="A505" s="111" t="s">
        <v>2232</v>
      </c>
      <c r="B505" s="79">
        <v>2</v>
      </c>
      <c r="C505" s="112">
        <v>0.0010929695285324722</v>
      </c>
      <c r="D505" s="79" t="s">
        <v>2428</v>
      </c>
      <c r="E505" s="79" t="b">
        <v>0</v>
      </c>
      <c r="F505" s="79" t="b">
        <v>0</v>
      </c>
      <c r="G505" s="79" t="b">
        <v>0</v>
      </c>
    </row>
    <row r="506" spans="1:7" ht="15">
      <c r="A506" s="111" t="s">
        <v>2233</v>
      </c>
      <c r="B506" s="79">
        <v>2</v>
      </c>
      <c r="C506" s="112">
        <v>0.0010929695285324722</v>
      </c>
      <c r="D506" s="79" t="s">
        <v>2428</v>
      </c>
      <c r="E506" s="79" t="b">
        <v>0</v>
      </c>
      <c r="F506" s="79" t="b">
        <v>0</v>
      </c>
      <c r="G506" s="79" t="b">
        <v>0</v>
      </c>
    </row>
    <row r="507" spans="1:7" ht="15">
      <c r="A507" s="111" t="s">
        <v>2234</v>
      </c>
      <c r="B507" s="79">
        <v>2</v>
      </c>
      <c r="C507" s="112">
        <v>0.0010929695285324722</v>
      </c>
      <c r="D507" s="79" t="s">
        <v>2428</v>
      </c>
      <c r="E507" s="79" t="b">
        <v>0</v>
      </c>
      <c r="F507" s="79" t="b">
        <v>0</v>
      </c>
      <c r="G507" s="79" t="b">
        <v>0</v>
      </c>
    </row>
    <row r="508" spans="1:7" ht="15">
      <c r="A508" s="111" t="s">
        <v>2235</v>
      </c>
      <c r="B508" s="79">
        <v>2</v>
      </c>
      <c r="C508" s="112">
        <v>0.0010929695285324722</v>
      </c>
      <c r="D508" s="79" t="s">
        <v>2428</v>
      </c>
      <c r="E508" s="79" t="b">
        <v>0</v>
      </c>
      <c r="F508" s="79" t="b">
        <v>0</v>
      </c>
      <c r="G508" s="79" t="b">
        <v>0</v>
      </c>
    </row>
    <row r="509" spans="1:7" ht="15">
      <c r="A509" s="111" t="s">
        <v>2236</v>
      </c>
      <c r="B509" s="79">
        <v>2</v>
      </c>
      <c r="C509" s="112">
        <v>0.0010929695285324722</v>
      </c>
      <c r="D509" s="79" t="s">
        <v>2428</v>
      </c>
      <c r="E509" s="79" t="b">
        <v>1</v>
      </c>
      <c r="F509" s="79" t="b">
        <v>0</v>
      </c>
      <c r="G509" s="79" t="b">
        <v>0</v>
      </c>
    </row>
    <row r="510" spans="1:7" ht="15">
      <c r="A510" s="111" t="s">
        <v>2237</v>
      </c>
      <c r="B510" s="79">
        <v>2</v>
      </c>
      <c r="C510" s="112">
        <v>0.0010929695285324722</v>
      </c>
      <c r="D510" s="79" t="s">
        <v>2428</v>
      </c>
      <c r="E510" s="79" t="b">
        <v>0</v>
      </c>
      <c r="F510" s="79" t="b">
        <v>0</v>
      </c>
      <c r="G510" s="79" t="b">
        <v>0</v>
      </c>
    </row>
    <row r="511" spans="1:7" ht="15">
      <c r="A511" s="111" t="s">
        <v>2238</v>
      </c>
      <c r="B511" s="79">
        <v>2</v>
      </c>
      <c r="C511" s="112">
        <v>0.0010929695285324722</v>
      </c>
      <c r="D511" s="79" t="s">
        <v>2428</v>
      </c>
      <c r="E511" s="79" t="b">
        <v>0</v>
      </c>
      <c r="F511" s="79" t="b">
        <v>0</v>
      </c>
      <c r="G511" s="79" t="b">
        <v>0</v>
      </c>
    </row>
    <row r="512" spans="1:7" ht="15">
      <c r="A512" s="111" t="s">
        <v>2239</v>
      </c>
      <c r="B512" s="79">
        <v>2</v>
      </c>
      <c r="C512" s="112">
        <v>0.0010929695285324722</v>
      </c>
      <c r="D512" s="79" t="s">
        <v>2428</v>
      </c>
      <c r="E512" s="79" t="b">
        <v>1</v>
      </c>
      <c r="F512" s="79" t="b">
        <v>0</v>
      </c>
      <c r="G512" s="79" t="b">
        <v>0</v>
      </c>
    </row>
    <row r="513" spans="1:7" ht="15">
      <c r="A513" s="111" t="s">
        <v>2240</v>
      </c>
      <c r="B513" s="79">
        <v>2</v>
      </c>
      <c r="C513" s="112">
        <v>0.0010929695285324722</v>
      </c>
      <c r="D513" s="79" t="s">
        <v>2428</v>
      </c>
      <c r="E513" s="79" t="b">
        <v>0</v>
      </c>
      <c r="F513" s="79" t="b">
        <v>0</v>
      </c>
      <c r="G513" s="79" t="b">
        <v>0</v>
      </c>
    </row>
    <row r="514" spans="1:7" ht="15">
      <c r="A514" s="111" t="s">
        <v>2241</v>
      </c>
      <c r="B514" s="79">
        <v>2</v>
      </c>
      <c r="C514" s="112">
        <v>0.0010929695285324722</v>
      </c>
      <c r="D514" s="79" t="s">
        <v>2428</v>
      </c>
      <c r="E514" s="79" t="b">
        <v>0</v>
      </c>
      <c r="F514" s="79" t="b">
        <v>0</v>
      </c>
      <c r="G514" s="79" t="b">
        <v>0</v>
      </c>
    </row>
    <row r="515" spans="1:7" ht="15">
      <c r="A515" s="111" t="s">
        <v>2242</v>
      </c>
      <c r="B515" s="79">
        <v>2</v>
      </c>
      <c r="C515" s="112">
        <v>0.001230835338316755</v>
      </c>
      <c r="D515" s="79" t="s">
        <v>2428</v>
      </c>
      <c r="E515" s="79" t="b">
        <v>0</v>
      </c>
      <c r="F515" s="79" t="b">
        <v>1</v>
      </c>
      <c r="G515" s="79" t="b">
        <v>0</v>
      </c>
    </row>
    <row r="516" spans="1:7" ht="15">
      <c r="A516" s="111" t="s">
        <v>2243</v>
      </c>
      <c r="B516" s="79">
        <v>2</v>
      </c>
      <c r="C516" s="112">
        <v>0.0010929695285324722</v>
      </c>
      <c r="D516" s="79" t="s">
        <v>2428</v>
      </c>
      <c r="E516" s="79" t="b">
        <v>0</v>
      </c>
      <c r="F516" s="79" t="b">
        <v>0</v>
      </c>
      <c r="G516" s="79" t="b">
        <v>0</v>
      </c>
    </row>
    <row r="517" spans="1:7" ht="15">
      <c r="A517" s="111" t="s">
        <v>2244</v>
      </c>
      <c r="B517" s="79">
        <v>2</v>
      </c>
      <c r="C517" s="112">
        <v>0.0010929695285324722</v>
      </c>
      <c r="D517" s="79" t="s">
        <v>2428</v>
      </c>
      <c r="E517" s="79" t="b">
        <v>1</v>
      </c>
      <c r="F517" s="79" t="b">
        <v>0</v>
      </c>
      <c r="G517" s="79" t="b">
        <v>0</v>
      </c>
    </row>
    <row r="518" spans="1:7" ht="15">
      <c r="A518" s="111" t="s">
        <v>2245</v>
      </c>
      <c r="B518" s="79">
        <v>2</v>
      </c>
      <c r="C518" s="112">
        <v>0.001230835338316755</v>
      </c>
      <c r="D518" s="79" t="s">
        <v>2428</v>
      </c>
      <c r="E518" s="79" t="b">
        <v>0</v>
      </c>
      <c r="F518" s="79" t="b">
        <v>0</v>
      </c>
      <c r="G518" s="79" t="b">
        <v>0</v>
      </c>
    </row>
    <row r="519" spans="1:7" ht="15">
      <c r="A519" s="111" t="s">
        <v>2246</v>
      </c>
      <c r="B519" s="79">
        <v>2</v>
      </c>
      <c r="C519" s="112">
        <v>0.001230835338316755</v>
      </c>
      <c r="D519" s="79" t="s">
        <v>2428</v>
      </c>
      <c r="E519" s="79" t="b">
        <v>1</v>
      </c>
      <c r="F519" s="79" t="b">
        <v>0</v>
      </c>
      <c r="G519" s="79" t="b">
        <v>0</v>
      </c>
    </row>
    <row r="520" spans="1:7" ht="15">
      <c r="A520" s="111" t="s">
        <v>2247</v>
      </c>
      <c r="B520" s="79">
        <v>2</v>
      </c>
      <c r="C520" s="112">
        <v>0.001230835338316755</v>
      </c>
      <c r="D520" s="79" t="s">
        <v>2428</v>
      </c>
      <c r="E520" s="79" t="b">
        <v>0</v>
      </c>
      <c r="F520" s="79" t="b">
        <v>0</v>
      </c>
      <c r="G520" s="79" t="b">
        <v>0</v>
      </c>
    </row>
    <row r="521" spans="1:7" ht="15">
      <c r="A521" s="111" t="s">
        <v>2248</v>
      </c>
      <c r="B521" s="79">
        <v>2</v>
      </c>
      <c r="C521" s="112">
        <v>0.0010929695285324722</v>
      </c>
      <c r="D521" s="79" t="s">
        <v>2428</v>
      </c>
      <c r="E521" s="79" t="b">
        <v>0</v>
      </c>
      <c r="F521" s="79" t="b">
        <v>0</v>
      </c>
      <c r="G521" s="79" t="b">
        <v>0</v>
      </c>
    </row>
    <row r="522" spans="1:7" ht="15">
      <c r="A522" s="111" t="s">
        <v>2249</v>
      </c>
      <c r="B522" s="79">
        <v>2</v>
      </c>
      <c r="C522" s="112">
        <v>0.0010929695285324722</v>
      </c>
      <c r="D522" s="79" t="s">
        <v>2428</v>
      </c>
      <c r="E522" s="79" t="b">
        <v>0</v>
      </c>
      <c r="F522" s="79" t="b">
        <v>0</v>
      </c>
      <c r="G522" s="79" t="b">
        <v>0</v>
      </c>
    </row>
    <row r="523" spans="1:7" ht="15">
      <c r="A523" s="111" t="s">
        <v>2250</v>
      </c>
      <c r="B523" s="79">
        <v>2</v>
      </c>
      <c r="C523" s="112">
        <v>0.0010929695285324722</v>
      </c>
      <c r="D523" s="79" t="s">
        <v>2428</v>
      </c>
      <c r="E523" s="79" t="b">
        <v>0</v>
      </c>
      <c r="F523" s="79" t="b">
        <v>1</v>
      </c>
      <c r="G523" s="79" t="b">
        <v>0</v>
      </c>
    </row>
    <row r="524" spans="1:7" ht="15">
      <c r="A524" s="111" t="s">
        <v>2251</v>
      </c>
      <c r="B524" s="79">
        <v>2</v>
      </c>
      <c r="C524" s="112">
        <v>0.001230835338316755</v>
      </c>
      <c r="D524" s="79" t="s">
        <v>2428</v>
      </c>
      <c r="E524" s="79" t="b">
        <v>0</v>
      </c>
      <c r="F524" s="79" t="b">
        <v>0</v>
      </c>
      <c r="G524" s="79" t="b">
        <v>0</v>
      </c>
    </row>
    <row r="525" spans="1:7" ht="15">
      <c r="A525" s="111" t="s">
        <v>2252</v>
      </c>
      <c r="B525" s="79">
        <v>2</v>
      </c>
      <c r="C525" s="112">
        <v>0.0010929695285324722</v>
      </c>
      <c r="D525" s="79" t="s">
        <v>2428</v>
      </c>
      <c r="E525" s="79" t="b">
        <v>0</v>
      </c>
      <c r="F525" s="79" t="b">
        <v>1</v>
      </c>
      <c r="G525" s="79" t="b">
        <v>0</v>
      </c>
    </row>
    <row r="526" spans="1:7" ht="15">
      <c r="A526" s="111" t="s">
        <v>2253</v>
      </c>
      <c r="B526" s="79">
        <v>2</v>
      </c>
      <c r="C526" s="112">
        <v>0.0010929695285324722</v>
      </c>
      <c r="D526" s="79" t="s">
        <v>2428</v>
      </c>
      <c r="E526" s="79" t="b">
        <v>0</v>
      </c>
      <c r="F526" s="79" t="b">
        <v>0</v>
      </c>
      <c r="G526" s="79" t="b">
        <v>0</v>
      </c>
    </row>
    <row r="527" spans="1:7" ht="15">
      <c r="A527" s="111" t="s">
        <v>2254</v>
      </c>
      <c r="B527" s="79">
        <v>2</v>
      </c>
      <c r="C527" s="112">
        <v>0.001230835338316755</v>
      </c>
      <c r="D527" s="79" t="s">
        <v>2428</v>
      </c>
      <c r="E527" s="79" t="b">
        <v>0</v>
      </c>
      <c r="F527" s="79" t="b">
        <v>0</v>
      </c>
      <c r="G527" s="79" t="b">
        <v>0</v>
      </c>
    </row>
    <row r="528" spans="1:7" ht="15">
      <c r="A528" s="111" t="s">
        <v>2255</v>
      </c>
      <c r="B528" s="79">
        <v>2</v>
      </c>
      <c r="C528" s="112">
        <v>0.0010929695285324722</v>
      </c>
      <c r="D528" s="79" t="s">
        <v>2428</v>
      </c>
      <c r="E528" s="79" t="b">
        <v>0</v>
      </c>
      <c r="F528" s="79" t="b">
        <v>0</v>
      </c>
      <c r="G528" s="79" t="b">
        <v>0</v>
      </c>
    </row>
    <row r="529" spans="1:7" ht="15">
      <c r="A529" s="111" t="s">
        <v>2256</v>
      </c>
      <c r="B529" s="79">
        <v>2</v>
      </c>
      <c r="C529" s="112">
        <v>0.0010929695285324722</v>
      </c>
      <c r="D529" s="79" t="s">
        <v>2428</v>
      </c>
      <c r="E529" s="79" t="b">
        <v>0</v>
      </c>
      <c r="F529" s="79" t="b">
        <v>0</v>
      </c>
      <c r="G529" s="79" t="b">
        <v>0</v>
      </c>
    </row>
    <row r="530" spans="1:7" ht="15">
      <c r="A530" s="111" t="s">
        <v>2257</v>
      </c>
      <c r="B530" s="79">
        <v>2</v>
      </c>
      <c r="C530" s="112">
        <v>0.0010929695285324722</v>
      </c>
      <c r="D530" s="79" t="s">
        <v>2428</v>
      </c>
      <c r="E530" s="79" t="b">
        <v>0</v>
      </c>
      <c r="F530" s="79" t="b">
        <v>0</v>
      </c>
      <c r="G530" s="79" t="b">
        <v>0</v>
      </c>
    </row>
    <row r="531" spans="1:7" ht="15">
      <c r="A531" s="111" t="s">
        <v>2258</v>
      </c>
      <c r="B531" s="79">
        <v>2</v>
      </c>
      <c r="C531" s="112">
        <v>0.001230835338316755</v>
      </c>
      <c r="D531" s="79" t="s">
        <v>2428</v>
      </c>
      <c r="E531" s="79" t="b">
        <v>0</v>
      </c>
      <c r="F531" s="79" t="b">
        <v>0</v>
      </c>
      <c r="G531" s="79" t="b">
        <v>0</v>
      </c>
    </row>
    <row r="532" spans="1:7" ht="15">
      <c r="A532" s="111" t="s">
        <v>2259</v>
      </c>
      <c r="B532" s="79">
        <v>2</v>
      </c>
      <c r="C532" s="112">
        <v>0.0010929695285324722</v>
      </c>
      <c r="D532" s="79" t="s">
        <v>2428</v>
      </c>
      <c r="E532" s="79" t="b">
        <v>1</v>
      </c>
      <c r="F532" s="79" t="b">
        <v>0</v>
      </c>
      <c r="G532" s="79" t="b">
        <v>0</v>
      </c>
    </row>
    <row r="533" spans="1:7" ht="15">
      <c r="A533" s="111" t="s">
        <v>2260</v>
      </c>
      <c r="B533" s="79">
        <v>2</v>
      </c>
      <c r="C533" s="112">
        <v>0.001230835338316755</v>
      </c>
      <c r="D533" s="79" t="s">
        <v>2428</v>
      </c>
      <c r="E533" s="79" t="b">
        <v>0</v>
      </c>
      <c r="F533" s="79" t="b">
        <v>0</v>
      </c>
      <c r="G533" s="79" t="b">
        <v>0</v>
      </c>
    </row>
    <row r="534" spans="1:7" ht="15">
      <c r="A534" s="111" t="s">
        <v>2261</v>
      </c>
      <c r="B534" s="79">
        <v>2</v>
      </c>
      <c r="C534" s="112">
        <v>0.0010929695285324722</v>
      </c>
      <c r="D534" s="79" t="s">
        <v>2428</v>
      </c>
      <c r="E534" s="79" t="b">
        <v>0</v>
      </c>
      <c r="F534" s="79" t="b">
        <v>0</v>
      </c>
      <c r="G534" s="79" t="b">
        <v>0</v>
      </c>
    </row>
    <row r="535" spans="1:7" ht="15">
      <c r="A535" s="111" t="s">
        <v>2262</v>
      </c>
      <c r="B535" s="79">
        <v>2</v>
      </c>
      <c r="C535" s="112">
        <v>0.0010929695285324722</v>
      </c>
      <c r="D535" s="79" t="s">
        <v>2428</v>
      </c>
      <c r="E535" s="79" t="b">
        <v>0</v>
      </c>
      <c r="F535" s="79" t="b">
        <v>0</v>
      </c>
      <c r="G535" s="79" t="b">
        <v>0</v>
      </c>
    </row>
    <row r="536" spans="1:7" ht="15">
      <c r="A536" s="111" t="s">
        <v>2263</v>
      </c>
      <c r="B536" s="79">
        <v>2</v>
      </c>
      <c r="C536" s="112">
        <v>0.0010929695285324722</v>
      </c>
      <c r="D536" s="79" t="s">
        <v>2428</v>
      </c>
      <c r="E536" s="79" t="b">
        <v>1</v>
      </c>
      <c r="F536" s="79" t="b">
        <v>0</v>
      </c>
      <c r="G536" s="79" t="b">
        <v>0</v>
      </c>
    </row>
    <row r="537" spans="1:7" ht="15">
      <c r="A537" s="111" t="s">
        <v>2264</v>
      </c>
      <c r="B537" s="79">
        <v>2</v>
      </c>
      <c r="C537" s="112">
        <v>0.0010929695285324722</v>
      </c>
      <c r="D537" s="79" t="s">
        <v>2428</v>
      </c>
      <c r="E537" s="79" t="b">
        <v>0</v>
      </c>
      <c r="F537" s="79" t="b">
        <v>0</v>
      </c>
      <c r="G537" s="79" t="b">
        <v>0</v>
      </c>
    </row>
    <row r="538" spans="1:7" ht="15">
      <c r="A538" s="111" t="s">
        <v>2265</v>
      </c>
      <c r="B538" s="79">
        <v>2</v>
      </c>
      <c r="C538" s="112">
        <v>0.0010929695285324722</v>
      </c>
      <c r="D538" s="79" t="s">
        <v>2428</v>
      </c>
      <c r="E538" s="79" t="b">
        <v>1</v>
      </c>
      <c r="F538" s="79" t="b">
        <v>0</v>
      </c>
      <c r="G538" s="79" t="b">
        <v>0</v>
      </c>
    </row>
    <row r="539" spans="1:7" ht="15">
      <c r="A539" s="111" t="s">
        <v>2266</v>
      </c>
      <c r="B539" s="79">
        <v>2</v>
      </c>
      <c r="C539" s="112">
        <v>0.0010929695285324722</v>
      </c>
      <c r="D539" s="79" t="s">
        <v>2428</v>
      </c>
      <c r="E539" s="79" t="b">
        <v>0</v>
      </c>
      <c r="F539" s="79" t="b">
        <v>0</v>
      </c>
      <c r="G539" s="79" t="b">
        <v>0</v>
      </c>
    </row>
    <row r="540" spans="1:7" ht="15">
      <c r="A540" s="111" t="s">
        <v>2267</v>
      </c>
      <c r="B540" s="79">
        <v>2</v>
      </c>
      <c r="C540" s="112">
        <v>0.0010929695285324722</v>
      </c>
      <c r="D540" s="79" t="s">
        <v>2428</v>
      </c>
      <c r="E540" s="79" t="b">
        <v>0</v>
      </c>
      <c r="F540" s="79" t="b">
        <v>0</v>
      </c>
      <c r="G540" s="79" t="b">
        <v>0</v>
      </c>
    </row>
    <row r="541" spans="1:7" ht="15">
      <c r="A541" s="111" t="s">
        <v>2268</v>
      </c>
      <c r="B541" s="79">
        <v>2</v>
      </c>
      <c r="C541" s="112">
        <v>0.0010929695285324722</v>
      </c>
      <c r="D541" s="79" t="s">
        <v>2428</v>
      </c>
      <c r="E541" s="79" t="b">
        <v>0</v>
      </c>
      <c r="F541" s="79" t="b">
        <v>0</v>
      </c>
      <c r="G541" s="79" t="b">
        <v>0</v>
      </c>
    </row>
    <row r="542" spans="1:7" ht="15">
      <c r="A542" s="111" t="s">
        <v>2269</v>
      </c>
      <c r="B542" s="79">
        <v>2</v>
      </c>
      <c r="C542" s="112">
        <v>0.0010929695285324722</v>
      </c>
      <c r="D542" s="79" t="s">
        <v>2428</v>
      </c>
      <c r="E542" s="79" t="b">
        <v>0</v>
      </c>
      <c r="F542" s="79" t="b">
        <v>0</v>
      </c>
      <c r="G542" s="79" t="b">
        <v>0</v>
      </c>
    </row>
    <row r="543" spans="1:7" ht="15">
      <c r="A543" s="111" t="s">
        <v>2270</v>
      </c>
      <c r="B543" s="79">
        <v>2</v>
      </c>
      <c r="C543" s="112">
        <v>0.0010929695285324722</v>
      </c>
      <c r="D543" s="79" t="s">
        <v>2428</v>
      </c>
      <c r="E543" s="79" t="b">
        <v>0</v>
      </c>
      <c r="F543" s="79" t="b">
        <v>0</v>
      </c>
      <c r="G543" s="79" t="b">
        <v>0</v>
      </c>
    </row>
    <row r="544" spans="1:7" ht="15">
      <c r="A544" s="111" t="s">
        <v>2271</v>
      </c>
      <c r="B544" s="79">
        <v>2</v>
      </c>
      <c r="C544" s="112">
        <v>0.0010929695285324722</v>
      </c>
      <c r="D544" s="79" t="s">
        <v>2428</v>
      </c>
      <c r="E544" s="79" t="b">
        <v>0</v>
      </c>
      <c r="F544" s="79" t="b">
        <v>0</v>
      </c>
      <c r="G544" s="79" t="b">
        <v>0</v>
      </c>
    </row>
    <row r="545" spans="1:7" ht="15">
      <c r="A545" s="111" t="s">
        <v>2272</v>
      </c>
      <c r="B545" s="79">
        <v>2</v>
      </c>
      <c r="C545" s="112">
        <v>0.0010929695285324722</v>
      </c>
      <c r="D545" s="79" t="s">
        <v>2428</v>
      </c>
      <c r="E545" s="79" t="b">
        <v>0</v>
      </c>
      <c r="F545" s="79" t="b">
        <v>0</v>
      </c>
      <c r="G545" s="79" t="b">
        <v>0</v>
      </c>
    </row>
    <row r="546" spans="1:7" ht="15">
      <c r="A546" s="111" t="s">
        <v>2273</v>
      </c>
      <c r="B546" s="79">
        <v>2</v>
      </c>
      <c r="C546" s="112">
        <v>0.0010929695285324722</v>
      </c>
      <c r="D546" s="79" t="s">
        <v>2428</v>
      </c>
      <c r="E546" s="79" t="b">
        <v>0</v>
      </c>
      <c r="F546" s="79" t="b">
        <v>0</v>
      </c>
      <c r="G546" s="79" t="b">
        <v>0</v>
      </c>
    </row>
    <row r="547" spans="1:7" ht="15">
      <c r="A547" s="111" t="s">
        <v>2274</v>
      </c>
      <c r="B547" s="79">
        <v>2</v>
      </c>
      <c r="C547" s="112">
        <v>0.0010929695285324722</v>
      </c>
      <c r="D547" s="79" t="s">
        <v>2428</v>
      </c>
      <c r="E547" s="79" t="b">
        <v>0</v>
      </c>
      <c r="F547" s="79" t="b">
        <v>0</v>
      </c>
      <c r="G547" s="79" t="b">
        <v>0</v>
      </c>
    </row>
    <row r="548" spans="1:7" ht="15">
      <c r="A548" s="111" t="s">
        <v>2275</v>
      </c>
      <c r="B548" s="79">
        <v>2</v>
      </c>
      <c r="C548" s="112">
        <v>0.001230835338316755</v>
      </c>
      <c r="D548" s="79" t="s">
        <v>2428</v>
      </c>
      <c r="E548" s="79" t="b">
        <v>0</v>
      </c>
      <c r="F548" s="79" t="b">
        <v>0</v>
      </c>
      <c r="G548" s="79" t="b">
        <v>0</v>
      </c>
    </row>
    <row r="549" spans="1:7" ht="15">
      <c r="A549" s="111" t="s">
        <v>2276</v>
      </c>
      <c r="B549" s="79">
        <v>2</v>
      </c>
      <c r="C549" s="112">
        <v>0.0010929695285324722</v>
      </c>
      <c r="D549" s="79" t="s">
        <v>2428</v>
      </c>
      <c r="E549" s="79" t="b">
        <v>0</v>
      </c>
      <c r="F549" s="79" t="b">
        <v>0</v>
      </c>
      <c r="G549" s="79" t="b">
        <v>0</v>
      </c>
    </row>
    <row r="550" spans="1:7" ht="15">
      <c r="A550" s="111" t="s">
        <v>2277</v>
      </c>
      <c r="B550" s="79">
        <v>2</v>
      </c>
      <c r="C550" s="112">
        <v>0.0010929695285324722</v>
      </c>
      <c r="D550" s="79" t="s">
        <v>2428</v>
      </c>
      <c r="E550" s="79" t="b">
        <v>0</v>
      </c>
      <c r="F550" s="79" t="b">
        <v>1</v>
      </c>
      <c r="G550" s="79" t="b">
        <v>0</v>
      </c>
    </row>
    <row r="551" spans="1:7" ht="15">
      <c r="A551" s="111" t="s">
        <v>2278</v>
      </c>
      <c r="B551" s="79">
        <v>2</v>
      </c>
      <c r="C551" s="112">
        <v>0.0010929695285324722</v>
      </c>
      <c r="D551" s="79" t="s">
        <v>2428</v>
      </c>
      <c r="E551" s="79" t="b">
        <v>1</v>
      </c>
      <c r="F551" s="79" t="b">
        <v>0</v>
      </c>
      <c r="G551" s="79" t="b">
        <v>0</v>
      </c>
    </row>
    <row r="552" spans="1:7" ht="15">
      <c r="A552" s="111" t="s">
        <v>2279</v>
      </c>
      <c r="B552" s="79">
        <v>2</v>
      </c>
      <c r="C552" s="112">
        <v>0.0010929695285324722</v>
      </c>
      <c r="D552" s="79" t="s">
        <v>2428</v>
      </c>
      <c r="E552" s="79" t="b">
        <v>1</v>
      </c>
      <c r="F552" s="79" t="b">
        <v>0</v>
      </c>
      <c r="G552" s="79" t="b">
        <v>0</v>
      </c>
    </row>
    <row r="553" spans="1:7" ht="15">
      <c r="A553" s="111" t="s">
        <v>2280</v>
      </c>
      <c r="B553" s="79">
        <v>2</v>
      </c>
      <c r="C553" s="112">
        <v>0.0010929695285324722</v>
      </c>
      <c r="D553" s="79" t="s">
        <v>2428</v>
      </c>
      <c r="E553" s="79" t="b">
        <v>0</v>
      </c>
      <c r="F553" s="79" t="b">
        <v>0</v>
      </c>
      <c r="G553" s="79" t="b">
        <v>0</v>
      </c>
    </row>
    <row r="554" spans="1:7" ht="15">
      <c r="A554" s="111" t="s">
        <v>2281</v>
      </c>
      <c r="B554" s="79">
        <v>2</v>
      </c>
      <c r="C554" s="112">
        <v>0.0010929695285324722</v>
      </c>
      <c r="D554" s="79" t="s">
        <v>2428</v>
      </c>
      <c r="E554" s="79" t="b">
        <v>0</v>
      </c>
      <c r="F554" s="79" t="b">
        <v>0</v>
      </c>
      <c r="G554" s="79" t="b">
        <v>0</v>
      </c>
    </row>
    <row r="555" spans="1:7" ht="15">
      <c r="A555" s="111" t="s">
        <v>2282</v>
      </c>
      <c r="B555" s="79">
        <v>2</v>
      </c>
      <c r="C555" s="112">
        <v>0.0010929695285324722</v>
      </c>
      <c r="D555" s="79" t="s">
        <v>2428</v>
      </c>
      <c r="E555" s="79" t="b">
        <v>0</v>
      </c>
      <c r="F555" s="79" t="b">
        <v>0</v>
      </c>
      <c r="G555" s="79" t="b">
        <v>0</v>
      </c>
    </row>
    <row r="556" spans="1:7" ht="15">
      <c r="A556" s="111" t="s">
        <v>2283</v>
      </c>
      <c r="B556" s="79">
        <v>2</v>
      </c>
      <c r="C556" s="112">
        <v>0.0010929695285324722</v>
      </c>
      <c r="D556" s="79" t="s">
        <v>2428</v>
      </c>
      <c r="E556" s="79" t="b">
        <v>0</v>
      </c>
      <c r="F556" s="79" t="b">
        <v>0</v>
      </c>
      <c r="G556" s="79" t="b">
        <v>0</v>
      </c>
    </row>
    <row r="557" spans="1:7" ht="15">
      <c r="A557" s="111" t="s">
        <v>2284</v>
      </c>
      <c r="B557" s="79">
        <v>2</v>
      </c>
      <c r="C557" s="112">
        <v>0.0010929695285324722</v>
      </c>
      <c r="D557" s="79" t="s">
        <v>2428</v>
      </c>
      <c r="E557" s="79" t="b">
        <v>0</v>
      </c>
      <c r="F557" s="79" t="b">
        <v>0</v>
      </c>
      <c r="G557" s="79" t="b">
        <v>0</v>
      </c>
    </row>
    <row r="558" spans="1:7" ht="15">
      <c r="A558" s="111" t="s">
        <v>2285</v>
      </c>
      <c r="B558" s="79">
        <v>2</v>
      </c>
      <c r="C558" s="112">
        <v>0.0010929695285324722</v>
      </c>
      <c r="D558" s="79" t="s">
        <v>2428</v>
      </c>
      <c r="E558" s="79" t="b">
        <v>0</v>
      </c>
      <c r="F558" s="79" t="b">
        <v>1</v>
      </c>
      <c r="G558" s="79" t="b">
        <v>0</v>
      </c>
    </row>
    <row r="559" spans="1:7" ht="15">
      <c r="A559" s="111" t="s">
        <v>2286</v>
      </c>
      <c r="B559" s="79">
        <v>2</v>
      </c>
      <c r="C559" s="112">
        <v>0.001230835338316755</v>
      </c>
      <c r="D559" s="79" t="s">
        <v>2428</v>
      </c>
      <c r="E559" s="79" t="b">
        <v>0</v>
      </c>
      <c r="F559" s="79" t="b">
        <v>0</v>
      </c>
      <c r="G559" s="79" t="b">
        <v>0</v>
      </c>
    </row>
    <row r="560" spans="1:7" ht="15">
      <c r="A560" s="111" t="s">
        <v>2287</v>
      </c>
      <c r="B560" s="79">
        <v>2</v>
      </c>
      <c r="C560" s="112">
        <v>0.0010929695285324722</v>
      </c>
      <c r="D560" s="79" t="s">
        <v>2428</v>
      </c>
      <c r="E560" s="79" t="b">
        <v>0</v>
      </c>
      <c r="F560" s="79" t="b">
        <v>0</v>
      </c>
      <c r="G560" s="79" t="b">
        <v>0</v>
      </c>
    </row>
    <row r="561" spans="1:7" ht="15">
      <c r="A561" s="111" t="s">
        <v>2288</v>
      </c>
      <c r="B561" s="79">
        <v>2</v>
      </c>
      <c r="C561" s="112">
        <v>0.0010929695285324722</v>
      </c>
      <c r="D561" s="79" t="s">
        <v>2428</v>
      </c>
      <c r="E561" s="79" t="b">
        <v>0</v>
      </c>
      <c r="F561" s="79" t="b">
        <v>0</v>
      </c>
      <c r="G561" s="79" t="b">
        <v>0</v>
      </c>
    </row>
    <row r="562" spans="1:7" ht="15">
      <c r="A562" s="111" t="s">
        <v>2289</v>
      </c>
      <c r="B562" s="79">
        <v>2</v>
      </c>
      <c r="C562" s="112">
        <v>0.0010929695285324722</v>
      </c>
      <c r="D562" s="79" t="s">
        <v>2428</v>
      </c>
      <c r="E562" s="79" t="b">
        <v>0</v>
      </c>
      <c r="F562" s="79" t="b">
        <v>0</v>
      </c>
      <c r="G562" s="79" t="b">
        <v>0</v>
      </c>
    </row>
    <row r="563" spans="1:7" ht="15">
      <c r="A563" s="111" t="s">
        <v>2290</v>
      </c>
      <c r="B563" s="79">
        <v>2</v>
      </c>
      <c r="C563" s="112">
        <v>0.0010929695285324722</v>
      </c>
      <c r="D563" s="79" t="s">
        <v>2428</v>
      </c>
      <c r="E563" s="79" t="b">
        <v>1</v>
      </c>
      <c r="F563" s="79" t="b">
        <v>0</v>
      </c>
      <c r="G563" s="79" t="b">
        <v>0</v>
      </c>
    </row>
    <row r="564" spans="1:7" ht="15">
      <c r="A564" s="111" t="s">
        <v>2291</v>
      </c>
      <c r="B564" s="79">
        <v>2</v>
      </c>
      <c r="C564" s="112">
        <v>0.0010929695285324722</v>
      </c>
      <c r="D564" s="79" t="s">
        <v>2428</v>
      </c>
      <c r="E564" s="79" t="b">
        <v>0</v>
      </c>
      <c r="F564" s="79" t="b">
        <v>1</v>
      </c>
      <c r="G564" s="79" t="b">
        <v>0</v>
      </c>
    </row>
    <row r="565" spans="1:7" ht="15">
      <c r="A565" s="111" t="s">
        <v>2292</v>
      </c>
      <c r="B565" s="79">
        <v>2</v>
      </c>
      <c r="C565" s="112">
        <v>0.0010929695285324722</v>
      </c>
      <c r="D565" s="79" t="s">
        <v>2428</v>
      </c>
      <c r="E565" s="79" t="b">
        <v>1</v>
      </c>
      <c r="F565" s="79" t="b">
        <v>0</v>
      </c>
      <c r="G565" s="79" t="b">
        <v>0</v>
      </c>
    </row>
    <row r="566" spans="1:7" ht="15">
      <c r="A566" s="111" t="s">
        <v>2293</v>
      </c>
      <c r="B566" s="79">
        <v>2</v>
      </c>
      <c r="C566" s="112">
        <v>0.0010929695285324722</v>
      </c>
      <c r="D566" s="79" t="s">
        <v>2428</v>
      </c>
      <c r="E566" s="79" t="b">
        <v>0</v>
      </c>
      <c r="F566" s="79" t="b">
        <v>0</v>
      </c>
      <c r="G566" s="79" t="b">
        <v>0</v>
      </c>
    </row>
    <row r="567" spans="1:7" ht="15">
      <c r="A567" s="111" t="s">
        <v>2294</v>
      </c>
      <c r="B567" s="79">
        <v>2</v>
      </c>
      <c r="C567" s="112">
        <v>0.0010929695285324722</v>
      </c>
      <c r="D567" s="79" t="s">
        <v>2428</v>
      </c>
      <c r="E567" s="79" t="b">
        <v>0</v>
      </c>
      <c r="F567" s="79" t="b">
        <v>0</v>
      </c>
      <c r="G567" s="79" t="b">
        <v>0</v>
      </c>
    </row>
    <row r="568" spans="1:7" ht="15">
      <c r="A568" s="111" t="s">
        <v>2295</v>
      </c>
      <c r="B568" s="79">
        <v>2</v>
      </c>
      <c r="C568" s="112">
        <v>0.0010929695285324722</v>
      </c>
      <c r="D568" s="79" t="s">
        <v>2428</v>
      </c>
      <c r="E568" s="79" t="b">
        <v>0</v>
      </c>
      <c r="F568" s="79" t="b">
        <v>0</v>
      </c>
      <c r="G568" s="79" t="b">
        <v>0</v>
      </c>
    </row>
    <row r="569" spans="1:7" ht="15">
      <c r="A569" s="111" t="s">
        <v>2296</v>
      </c>
      <c r="B569" s="79">
        <v>2</v>
      </c>
      <c r="C569" s="112">
        <v>0.0010929695285324722</v>
      </c>
      <c r="D569" s="79" t="s">
        <v>2428</v>
      </c>
      <c r="E569" s="79" t="b">
        <v>0</v>
      </c>
      <c r="F569" s="79" t="b">
        <v>0</v>
      </c>
      <c r="G569" s="79" t="b">
        <v>0</v>
      </c>
    </row>
    <row r="570" spans="1:7" ht="15">
      <c r="A570" s="111" t="s">
        <v>2297</v>
      </c>
      <c r="B570" s="79">
        <v>2</v>
      </c>
      <c r="C570" s="112">
        <v>0.0010929695285324722</v>
      </c>
      <c r="D570" s="79" t="s">
        <v>2428</v>
      </c>
      <c r="E570" s="79" t="b">
        <v>0</v>
      </c>
      <c r="F570" s="79" t="b">
        <v>0</v>
      </c>
      <c r="G570" s="79" t="b">
        <v>0</v>
      </c>
    </row>
    <row r="571" spans="1:7" ht="15">
      <c r="A571" s="111" t="s">
        <v>2298</v>
      </c>
      <c r="B571" s="79">
        <v>2</v>
      </c>
      <c r="C571" s="112">
        <v>0.0010929695285324722</v>
      </c>
      <c r="D571" s="79" t="s">
        <v>2428</v>
      </c>
      <c r="E571" s="79" t="b">
        <v>0</v>
      </c>
      <c r="F571" s="79" t="b">
        <v>0</v>
      </c>
      <c r="G571" s="79" t="b">
        <v>0</v>
      </c>
    </row>
    <row r="572" spans="1:7" ht="15">
      <c r="A572" s="111" t="s">
        <v>2299</v>
      </c>
      <c r="B572" s="79">
        <v>2</v>
      </c>
      <c r="C572" s="112">
        <v>0.0010929695285324722</v>
      </c>
      <c r="D572" s="79" t="s">
        <v>2428</v>
      </c>
      <c r="E572" s="79" t="b">
        <v>0</v>
      </c>
      <c r="F572" s="79" t="b">
        <v>0</v>
      </c>
      <c r="G572" s="79" t="b">
        <v>0</v>
      </c>
    </row>
    <row r="573" spans="1:7" ht="15">
      <c r="A573" s="111" t="s">
        <v>2300</v>
      </c>
      <c r="B573" s="79">
        <v>2</v>
      </c>
      <c r="C573" s="112">
        <v>0.001230835338316755</v>
      </c>
      <c r="D573" s="79" t="s">
        <v>2428</v>
      </c>
      <c r="E573" s="79" t="b">
        <v>0</v>
      </c>
      <c r="F573" s="79" t="b">
        <v>0</v>
      </c>
      <c r="G573" s="79" t="b">
        <v>0</v>
      </c>
    </row>
    <row r="574" spans="1:7" ht="15">
      <c r="A574" s="111" t="s">
        <v>2301</v>
      </c>
      <c r="B574" s="79">
        <v>2</v>
      </c>
      <c r="C574" s="112">
        <v>0.0010929695285324722</v>
      </c>
      <c r="D574" s="79" t="s">
        <v>2428</v>
      </c>
      <c r="E574" s="79" t="b">
        <v>0</v>
      </c>
      <c r="F574" s="79" t="b">
        <v>0</v>
      </c>
      <c r="G574" s="79" t="b">
        <v>0</v>
      </c>
    </row>
    <row r="575" spans="1:7" ht="15">
      <c r="A575" s="111" t="s">
        <v>2302</v>
      </c>
      <c r="B575" s="79">
        <v>2</v>
      </c>
      <c r="C575" s="112">
        <v>0.0010929695285324722</v>
      </c>
      <c r="D575" s="79" t="s">
        <v>2428</v>
      </c>
      <c r="E575" s="79" t="b">
        <v>1</v>
      </c>
      <c r="F575" s="79" t="b">
        <v>0</v>
      </c>
      <c r="G575" s="79" t="b">
        <v>0</v>
      </c>
    </row>
    <row r="576" spans="1:7" ht="15">
      <c r="A576" s="111" t="s">
        <v>2303</v>
      </c>
      <c r="B576" s="79">
        <v>2</v>
      </c>
      <c r="C576" s="112">
        <v>0.0010929695285324722</v>
      </c>
      <c r="D576" s="79" t="s">
        <v>2428</v>
      </c>
      <c r="E576" s="79" t="b">
        <v>0</v>
      </c>
      <c r="F576" s="79" t="b">
        <v>0</v>
      </c>
      <c r="G576" s="79" t="b">
        <v>0</v>
      </c>
    </row>
    <row r="577" spans="1:7" ht="15">
      <c r="A577" s="111" t="s">
        <v>2304</v>
      </c>
      <c r="B577" s="79">
        <v>2</v>
      </c>
      <c r="C577" s="112">
        <v>0.0010929695285324722</v>
      </c>
      <c r="D577" s="79" t="s">
        <v>2428</v>
      </c>
      <c r="E577" s="79" t="b">
        <v>0</v>
      </c>
      <c r="F577" s="79" t="b">
        <v>1</v>
      </c>
      <c r="G577" s="79" t="b">
        <v>0</v>
      </c>
    </row>
    <row r="578" spans="1:7" ht="15">
      <c r="A578" s="111" t="s">
        <v>2305</v>
      </c>
      <c r="B578" s="79">
        <v>2</v>
      </c>
      <c r="C578" s="112">
        <v>0.0010929695285324722</v>
      </c>
      <c r="D578" s="79" t="s">
        <v>2428</v>
      </c>
      <c r="E578" s="79" t="b">
        <v>0</v>
      </c>
      <c r="F578" s="79" t="b">
        <v>0</v>
      </c>
      <c r="G578" s="79" t="b">
        <v>0</v>
      </c>
    </row>
    <row r="579" spans="1:7" ht="15">
      <c r="A579" s="111" t="s">
        <v>2306</v>
      </c>
      <c r="B579" s="79">
        <v>2</v>
      </c>
      <c r="C579" s="112">
        <v>0.0010929695285324722</v>
      </c>
      <c r="D579" s="79" t="s">
        <v>2428</v>
      </c>
      <c r="E579" s="79" t="b">
        <v>0</v>
      </c>
      <c r="F579" s="79" t="b">
        <v>0</v>
      </c>
      <c r="G579" s="79" t="b">
        <v>0</v>
      </c>
    </row>
    <row r="580" spans="1:7" ht="15">
      <c r="A580" s="111" t="s">
        <v>2307</v>
      </c>
      <c r="B580" s="79">
        <v>2</v>
      </c>
      <c r="C580" s="112">
        <v>0.0010929695285324722</v>
      </c>
      <c r="D580" s="79" t="s">
        <v>2428</v>
      </c>
      <c r="E580" s="79" t="b">
        <v>0</v>
      </c>
      <c r="F580" s="79" t="b">
        <v>0</v>
      </c>
      <c r="G580" s="79" t="b">
        <v>0</v>
      </c>
    </row>
    <row r="581" spans="1:7" ht="15">
      <c r="A581" s="111" t="s">
        <v>2308</v>
      </c>
      <c r="B581" s="79">
        <v>2</v>
      </c>
      <c r="C581" s="112">
        <v>0.0010929695285324722</v>
      </c>
      <c r="D581" s="79" t="s">
        <v>2428</v>
      </c>
      <c r="E581" s="79" t="b">
        <v>0</v>
      </c>
      <c r="F581" s="79" t="b">
        <v>0</v>
      </c>
      <c r="G581" s="79" t="b">
        <v>0</v>
      </c>
    </row>
    <row r="582" spans="1:7" ht="15">
      <c r="A582" s="111" t="s">
        <v>2309</v>
      </c>
      <c r="B582" s="79">
        <v>2</v>
      </c>
      <c r="C582" s="112">
        <v>0.0010929695285324722</v>
      </c>
      <c r="D582" s="79" t="s">
        <v>2428</v>
      </c>
      <c r="E582" s="79" t="b">
        <v>0</v>
      </c>
      <c r="F582" s="79" t="b">
        <v>0</v>
      </c>
      <c r="G582" s="79" t="b">
        <v>0</v>
      </c>
    </row>
    <row r="583" spans="1:7" ht="15">
      <c r="A583" s="111" t="s">
        <v>2310</v>
      </c>
      <c r="B583" s="79">
        <v>2</v>
      </c>
      <c r="C583" s="112">
        <v>0.0010929695285324722</v>
      </c>
      <c r="D583" s="79" t="s">
        <v>2428</v>
      </c>
      <c r="E583" s="79" t="b">
        <v>0</v>
      </c>
      <c r="F583" s="79" t="b">
        <v>0</v>
      </c>
      <c r="G583" s="79" t="b">
        <v>0</v>
      </c>
    </row>
    <row r="584" spans="1:7" ht="15">
      <c r="A584" s="111" t="s">
        <v>2311</v>
      </c>
      <c r="B584" s="79">
        <v>2</v>
      </c>
      <c r="C584" s="112">
        <v>0.0010929695285324722</v>
      </c>
      <c r="D584" s="79" t="s">
        <v>2428</v>
      </c>
      <c r="E584" s="79" t="b">
        <v>0</v>
      </c>
      <c r="F584" s="79" t="b">
        <v>0</v>
      </c>
      <c r="G584" s="79" t="b">
        <v>0</v>
      </c>
    </row>
    <row r="585" spans="1:7" ht="15">
      <c r="A585" s="111" t="s">
        <v>2312</v>
      </c>
      <c r="B585" s="79">
        <v>2</v>
      </c>
      <c r="C585" s="112">
        <v>0.0010929695285324722</v>
      </c>
      <c r="D585" s="79" t="s">
        <v>2428</v>
      </c>
      <c r="E585" s="79" t="b">
        <v>0</v>
      </c>
      <c r="F585" s="79" t="b">
        <v>1</v>
      </c>
      <c r="G585" s="79" t="b">
        <v>0</v>
      </c>
    </row>
    <row r="586" spans="1:7" ht="15">
      <c r="A586" s="111" t="s">
        <v>2313</v>
      </c>
      <c r="B586" s="79">
        <v>2</v>
      </c>
      <c r="C586" s="112">
        <v>0.0010929695285324722</v>
      </c>
      <c r="D586" s="79" t="s">
        <v>2428</v>
      </c>
      <c r="E586" s="79" t="b">
        <v>0</v>
      </c>
      <c r="F586" s="79" t="b">
        <v>0</v>
      </c>
      <c r="G586" s="79" t="b">
        <v>0</v>
      </c>
    </row>
    <row r="587" spans="1:7" ht="15">
      <c r="A587" s="111" t="s">
        <v>2314</v>
      </c>
      <c r="B587" s="79">
        <v>2</v>
      </c>
      <c r="C587" s="112">
        <v>0.0010929695285324722</v>
      </c>
      <c r="D587" s="79" t="s">
        <v>2428</v>
      </c>
      <c r="E587" s="79" t="b">
        <v>0</v>
      </c>
      <c r="F587" s="79" t="b">
        <v>0</v>
      </c>
      <c r="G587" s="79" t="b">
        <v>0</v>
      </c>
    </row>
    <row r="588" spans="1:7" ht="15">
      <c r="A588" s="111" t="s">
        <v>2315</v>
      </c>
      <c r="B588" s="79">
        <v>2</v>
      </c>
      <c r="C588" s="112">
        <v>0.0010929695285324722</v>
      </c>
      <c r="D588" s="79" t="s">
        <v>2428</v>
      </c>
      <c r="E588" s="79" t="b">
        <v>0</v>
      </c>
      <c r="F588" s="79" t="b">
        <v>0</v>
      </c>
      <c r="G588" s="79" t="b">
        <v>0</v>
      </c>
    </row>
    <row r="589" spans="1:7" ht="15">
      <c r="A589" s="111" t="s">
        <v>2316</v>
      </c>
      <c r="B589" s="79">
        <v>2</v>
      </c>
      <c r="C589" s="112">
        <v>0.0010929695285324722</v>
      </c>
      <c r="D589" s="79" t="s">
        <v>2428</v>
      </c>
      <c r="E589" s="79" t="b">
        <v>0</v>
      </c>
      <c r="F589" s="79" t="b">
        <v>1</v>
      </c>
      <c r="G589" s="79" t="b">
        <v>0</v>
      </c>
    </row>
    <row r="590" spans="1:7" ht="15">
      <c r="A590" s="111" t="s">
        <v>2317</v>
      </c>
      <c r="B590" s="79">
        <v>2</v>
      </c>
      <c r="C590" s="112">
        <v>0.0010929695285324722</v>
      </c>
      <c r="D590" s="79" t="s">
        <v>2428</v>
      </c>
      <c r="E590" s="79" t="b">
        <v>0</v>
      </c>
      <c r="F590" s="79" t="b">
        <v>0</v>
      </c>
      <c r="G590" s="79" t="b">
        <v>0</v>
      </c>
    </row>
    <row r="591" spans="1:7" ht="15">
      <c r="A591" s="111" t="s">
        <v>2318</v>
      </c>
      <c r="B591" s="79">
        <v>2</v>
      </c>
      <c r="C591" s="112">
        <v>0.0010929695285324722</v>
      </c>
      <c r="D591" s="79" t="s">
        <v>2428</v>
      </c>
      <c r="E591" s="79" t="b">
        <v>0</v>
      </c>
      <c r="F591" s="79" t="b">
        <v>0</v>
      </c>
      <c r="G591" s="79" t="b">
        <v>0</v>
      </c>
    </row>
    <row r="592" spans="1:7" ht="15">
      <c r="A592" s="111" t="s">
        <v>2319</v>
      </c>
      <c r="B592" s="79">
        <v>2</v>
      </c>
      <c r="C592" s="112">
        <v>0.001230835338316755</v>
      </c>
      <c r="D592" s="79" t="s">
        <v>2428</v>
      </c>
      <c r="E592" s="79" t="b">
        <v>0</v>
      </c>
      <c r="F592" s="79" t="b">
        <v>0</v>
      </c>
      <c r="G592" s="79" t="b">
        <v>0</v>
      </c>
    </row>
    <row r="593" spans="1:7" ht="15">
      <c r="A593" s="111" t="s">
        <v>2320</v>
      </c>
      <c r="B593" s="79">
        <v>2</v>
      </c>
      <c r="C593" s="112">
        <v>0.0010929695285324722</v>
      </c>
      <c r="D593" s="79" t="s">
        <v>2428</v>
      </c>
      <c r="E593" s="79" t="b">
        <v>0</v>
      </c>
      <c r="F593" s="79" t="b">
        <v>0</v>
      </c>
      <c r="G593" s="79" t="b">
        <v>0</v>
      </c>
    </row>
    <row r="594" spans="1:7" ht="15">
      <c r="A594" s="111" t="s">
        <v>2321</v>
      </c>
      <c r="B594" s="79">
        <v>2</v>
      </c>
      <c r="C594" s="112">
        <v>0.0010929695285324722</v>
      </c>
      <c r="D594" s="79" t="s">
        <v>2428</v>
      </c>
      <c r="E594" s="79" t="b">
        <v>0</v>
      </c>
      <c r="F594" s="79" t="b">
        <v>0</v>
      </c>
      <c r="G594" s="79" t="b">
        <v>0</v>
      </c>
    </row>
    <row r="595" spans="1:7" ht="15">
      <c r="A595" s="111" t="s">
        <v>2322</v>
      </c>
      <c r="B595" s="79">
        <v>2</v>
      </c>
      <c r="C595" s="112">
        <v>0.0010929695285324722</v>
      </c>
      <c r="D595" s="79" t="s">
        <v>2428</v>
      </c>
      <c r="E595" s="79" t="b">
        <v>0</v>
      </c>
      <c r="F595" s="79" t="b">
        <v>0</v>
      </c>
      <c r="G595" s="79" t="b">
        <v>0</v>
      </c>
    </row>
    <row r="596" spans="1:7" ht="15">
      <c r="A596" s="111" t="s">
        <v>2323</v>
      </c>
      <c r="B596" s="79">
        <v>2</v>
      </c>
      <c r="C596" s="112">
        <v>0.0010929695285324722</v>
      </c>
      <c r="D596" s="79" t="s">
        <v>2428</v>
      </c>
      <c r="E596" s="79" t="b">
        <v>0</v>
      </c>
      <c r="F596" s="79" t="b">
        <v>0</v>
      </c>
      <c r="G596" s="79" t="b">
        <v>0</v>
      </c>
    </row>
    <row r="597" spans="1:7" ht="15">
      <c r="A597" s="111" t="s">
        <v>2324</v>
      </c>
      <c r="B597" s="79">
        <v>2</v>
      </c>
      <c r="C597" s="112">
        <v>0.0010929695285324722</v>
      </c>
      <c r="D597" s="79" t="s">
        <v>2428</v>
      </c>
      <c r="E597" s="79" t="b">
        <v>0</v>
      </c>
      <c r="F597" s="79" t="b">
        <v>0</v>
      </c>
      <c r="G597" s="79" t="b">
        <v>0</v>
      </c>
    </row>
    <row r="598" spans="1:7" ht="15">
      <c r="A598" s="111" t="s">
        <v>2325</v>
      </c>
      <c r="B598" s="79">
        <v>2</v>
      </c>
      <c r="C598" s="112">
        <v>0.0010929695285324722</v>
      </c>
      <c r="D598" s="79" t="s">
        <v>2428</v>
      </c>
      <c r="E598" s="79" t="b">
        <v>1</v>
      </c>
      <c r="F598" s="79" t="b">
        <v>0</v>
      </c>
      <c r="G598" s="79" t="b">
        <v>0</v>
      </c>
    </row>
    <row r="599" spans="1:7" ht="15">
      <c r="A599" s="111" t="s">
        <v>2326</v>
      </c>
      <c r="B599" s="79">
        <v>2</v>
      </c>
      <c r="C599" s="112">
        <v>0.0010929695285324722</v>
      </c>
      <c r="D599" s="79" t="s">
        <v>2428</v>
      </c>
      <c r="E599" s="79" t="b">
        <v>0</v>
      </c>
      <c r="F599" s="79" t="b">
        <v>0</v>
      </c>
      <c r="G599" s="79" t="b">
        <v>0</v>
      </c>
    </row>
    <row r="600" spans="1:7" ht="15">
      <c r="A600" s="111" t="s">
        <v>2327</v>
      </c>
      <c r="B600" s="79">
        <v>2</v>
      </c>
      <c r="C600" s="112">
        <v>0.0010929695285324722</v>
      </c>
      <c r="D600" s="79" t="s">
        <v>2428</v>
      </c>
      <c r="E600" s="79" t="b">
        <v>0</v>
      </c>
      <c r="F600" s="79" t="b">
        <v>0</v>
      </c>
      <c r="G600" s="79" t="b">
        <v>0</v>
      </c>
    </row>
    <row r="601" spans="1:7" ht="15">
      <c r="A601" s="111" t="s">
        <v>2328</v>
      </c>
      <c r="B601" s="79">
        <v>2</v>
      </c>
      <c r="C601" s="112">
        <v>0.0010929695285324722</v>
      </c>
      <c r="D601" s="79" t="s">
        <v>2428</v>
      </c>
      <c r="E601" s="79" t="b">
        <v>1</v>
      </c>
      <c r="F601" s="79" t="b">
        <v>0</v>
      </c>
      <c r="G601" s="79" t="b">
        <v>0</v>
      </c>
    </row>
    <row r="602" spans="1:7" ht="15">
      <c r="A602" s="111" t="s">
        <v>2329</v>
      </c>
      <c r="B602" s="79">
        <v>2</v>
      </c>
      <c r="C602" s="112">
        <v>0.0010929695285324722</v>
      </c>
      <c r="D602" s="79" t="s">
        <v>2428</v>
      </c>
      <c r="E602" s="79" t="b">
        <v>0</v>
      </c>
      <c r="F602" s="79" t="b">
        <v>0</v>
      </c>
      <c r="G602" s="79" t="b">
        <v>0</v>
      </c>
    </row>
    <row r="603" spans="1:7" ht="15">
      <c r="A603" s="111" t="s">
        <v>2330</v>
      </c>
      <c r="B603" s="79">
        <v>2</v>
      </c>
      <c r="C603" s="112">
        <v>0.001230835338316755</v>
      </c>
      <c r="D603" s="79" t="s">
        <v>2428</v>
      </c>
      <c r="E603" s="79" t="b">
        <v>0</v>
      </c>
      <c r="F603" s="79" t="b">
        <v>0</v>
      </c>
      <c r="G603" s="79" t="b">
        <v>0</v>
      </c>
    </row>
    <row r="604" spans="1:7" ht="15">
      <c r="A604" s="111" t="s">
        <v>2331</v>
      </c>
      <c r="B604" s="79">
        <v>2</v>
      </c>
      <c r="C604" s="112">
        <v>0.0010929695285324722</v>
      </c>
      <c r="D604" s="79" t="s">
        <v>2428</v>
      </c>
      <c r="E604" s="79" t="b">
        <v>0</v>
      </c>
      <c r="F604" s="79" t="b">
        <v>0</v>
      </c>
      <c r="G604" s="79" t="b">
        <v>0</v>
      </c>
    </row>
    <row r="605" spans="1:7" ht="15">
      <c r="A605" s="111" t="s">
        <v>2332</v>
      </c>
      <c r="B605" s="79">
        <v>2</v>
      </c>
      <c r="C605" s="112">
        <v>0.001230835338316755</v>
      </c>
      <c r="D605" s="79" t="s">
        <v>2428</v>
      </c>
      <c r="E605" s="79" t="b">
        <v>0</v>
      </c>
      <c r="F605" s="79" t="b">
        <v>0</v>
      </c>
      <c r="G605" s="79" t="b">
        <v>0</v>
      </c>
    </row>
    <row r="606" spans="1:7" ht="15">
      <c r="A606" s="111" t="s">
        <v>2333</v>
      </c>
      <c r="B606" s="79">
        <v>2</v>
      </c>
      <c r="C606" s="112">
        <v>0.001230835338316755</v>
      </c>
      <c r="D606" s="79" t="s">
        <v>2428</v>
      </c>
      <c r="E606" s="79" t="b">
        <v>0</v>
      </c>
      <c r="F606" s="79" t="b">
        <v>0</v>
      </c>
      <c r="G606" s="79" t="b">
        <v>0</v>
      </c>
    </row>
    <row r="607" spans="1:7" ht="15">
      <c r="A607" s="111" t="s">
        <v>2334</v>
      </c>
      <c r="B607" s="79">
        <v>2</v>
      </c>
      <c r="C607" s="112">
        <v>0.001230835338316755</v>
      </c>
      <c r="D607" s="79" t="s">
        <v>2428</v>
      </c>
      <c r="E607" s="79" t="b">
        <v>0</v>
      </c>
      <c r="F607" s="79" t="b">
        <v>1</v>
      </c>
      <c r="G607" s="79" t="b">
        <v>0</v>
      </c>
    </row>
    <row r="608" spans="1:7" ht="15">
      <c r="A608" s="111" t="s">
        <v>2335</v>
      </c>
      <c r="B608" s="79">
        <v>2</v>
      </c>
      <c r="C608" s="112">
        <v>0.0010929695285324722</v>
      </c>
      <c r="D608" s="79" t="s">
        <v>2428</v>
      </c>
      <c r="E608" s="79" t="b">
        <v>0</v>
      </c>
      <c r="F608" s="79" t="b">
        <v>0</v>
      </c>
      <c r="G608" s="79" t="b">
        <v>0</v>
      </c>
    </row>
    <row r="609" spans="1:7" ht="15">
      <c r="A609" s="111" t="s">
        <v>2336</v>
      </c>
      <c r="B609" s="79">
        <v>2</v>
      </c>
      <c r="C609" s="112">
        <v>0.0010929695285324722</v>
      </c>
      <c r="D609" s="79" t="s">
        <v>2428</v>
      </c>
      <c r="E609" s="79" t="b">
        <v>0</v>
      </c>
      <c r="F609" s="79" t="b">
        <v>0</v>
      </c>
      <c r="G609" s="79" t="b">
        <v>0</v>
      </c>
    </row>
    <row r="610" spans="1:7" ht="15">
      <c r="A610" s="111" t="s">
        <v>2337</v>
      </c>
      <c r="B610" s="79">
        <v>2</v>
      </c>
      <c r="C610" s="112">
        <v>0.0010929695285324722</v>
      </c>
      <c r="D610" s="79" t="s">
        <v>2428</v>
      </c>
      <c r="E610" s="79" t="b">
        <v>0</v>
      </c>
      <c r="F610" s="79" t="b">
        <v>0</v>
      </c>
      <c r="G610" s="79" t="b">
        <v>0</v>
      </c>
    </row>
    <row r="611" spans="1:7" ht="15">
      <c r="A611" s="111" t="s">
        <v>2338</v>
      </c>
      <c r="B611" s="79">
        <v>2</v>
      </c>
      <c r="C611" s="112">
        <v>0.001230835338316755</v>
      </c>
      <c r="D611" s="79" t="s">
        <v>2428</v>
      </c>
      <c r="E611" s="79" t="b">
        <v>0</v>
      </c>
      <c r="F611" s="79" t="b">
        <v>0</v>
      </c>
      <c r="G611" s="79" t="b">
        <v>0</v>
      </c>
    </row>
    <row r="612" spans="1:7" ht="15">
      <c r="A612" s="111" t="s">
        <v>2339</v>
      </c>
      <c r="B612" s="79">
        <v>2</v>
      </c>
      <c r="C612" s="112">
        <v>0.0010929695285324722</v>
      </c>
      <c r="D612" s="79" t="s">
        <v>2428</v>
      </c>
      <c r="E612" s="79" t="b">
        <v>1</v>
      </c>
      <c r="F612" s="79" t="b">
        <v>0</v>
      </c>
      <c r="G612" s="79" t="b">
        <v>0</v>
      </c>
    </row>
    <row r="613" spans="1:7" ht="15">
      <c r="A613" s="111" t="s">
        <v>2340</v>
      </c>
      <c r="B613" s="79">
        <v>2</v>
      </c>
      <c r="C613" s="112">
        <v>0.0010929695285324722</v>
      </c>
      <c r="D613" s="79" t="s">
        <v>2428</v>
      </c>
      <c r="E613" s="79" t="b">
        <v>0</v>
      </c>
      <c r="F613" s="79" t="b">
        <v>0</v>
      </c>
      <c r="G613" s="79" t="b">
        <v>0</v>
      </c>
    </row>
    <row r="614" spans="1:7" ht="15">
      <c r="A614" s="111" t="s">
        <v>2341</v>
      </c>
      <c r="B614" s="79">
        <v>2</v>
      </c>
      <c r="C614" s="112">
        <v>0.0010929695285324722</v>
      </c>
      <c r="D614" s="79" t="s">
        <v>2428</v>
      </c>
      <c r="E614" s="79" t="b">
        <v>0</v>
      </c>
      <c r="F614" s="79" t="b">
        <v>0</v>
      </c>
      <c r="G614" s="79" t="b">
        <v>0</v>
      </c>
    </row>
    <row r="615" spans="1:7" ht="15">
      <c r="A615" s="111" t="s">
        <v>2342</v>
      </c>
      <c r="B615" s="79">
        <v>2</v>
      </c>
      <c r="C615" s="112">
        <v>0.0010929695285324722</v>
      </c>
      <c r="D615" s="79" t="s">
        <v>2428</v>
      </c>
      <c r="E615" s="79" t="b">
        <v>0</v>
      </c>
      <c r="F615" s="79" t="b">
        <v>0</v>
      </c>
      <c r="G615" s="79" t="b">
        <v>0</v>
      </c>
    </row>
    <row r="616" spans="1:7" ht="15">
      <c r="A616" s="111" t="s">
        <v>2343</v>
      </c>
      <c r="B616" s="79">
        <v>2</v>
      </c>
      <c r="C616" s="112">
        <v>0.001230835338316755</v>
      </c>
      <c r="D616" s="79" t="s">
        <v>2428</v>
      </c>
      <c r="E616" s="79" t="b">
        <v>0</v>
      </c>
      <c r="F616" s="79" t="b">
        <v>0</v>
      </c>
      <c r="G616" s="79" t="b">
        <v>0</v>
      </c>
    </row>
    <row r="617" spans="1:7" ht="15">
      <c r="A617" s="111" t="s">
        <v>2344</v>
      </c>
      <c r="B617" s="79">
        <v>2</v>
      </c>
      <c r="C617" s="112">
        <v>0.0010929695285324722</v>
      </c>
      <c r="D617" s="79" t="s">
        <v>2428</v>
      </c>
      <c r="E617" s="79" t="b">
        <v>0</v>
      </c>
      <c r="F617" s="79" t="b">
        <v>0</v>
      </c>
      <c r="G617" s="79" t="b">
        <v>0</v>
      </c>
    </row>
    <row r="618" spans="1:7" ht="15">
      <c r="A618" s="111" t="s">
        <v>2345</v>
      </c>
      <c r="B618" s="79">
        <v>2</v>
      </c>
      <c r="C618" s="112">
        <v>0.0010929695285324722</v>
      </c>
      <c r="D618" s="79" t="s">
        <v>2428</v>
      </c>
      <c r="E618" s="79" t="b">
        <v>0</v>
      </c>
      <c r="F618" s="79" t="b">
        <v>0</v>
      </c>
      <c r="G618" s="79" t="b">
        <v>0</v>
      </c>
    </row>
    <row r="619" spans="1:7" ht="15">
      <c r="A619" s="111" t="s">
        <v>2346</v>
      </c>
      <c r="B619" s="79">
        <v>2</v>
      </c>
      <c r="C619" s="112">
        <v>0.0010929695285324722</v>
      </c>
      <c r="D619" s="79" t="s">
        <v>2428</v>
      </c>
      <c r="E619" s="79" t="b">
        <v>0</v>
      </c>
      <c r="F619" s="79" t="b">
        <v>0</v>
      </c>
      <c r="G619" s="79" t="b">
        <v>0</v>
      </c>
    </row>
    <row r="620" spans="1:7" ht="15">
      <c r="A620" s="111" t="s">
        <v>2347</v>
      </c>
      <c r="B620" s="79">
        <v>2</v>
      </c>
      <c r="C620" s="112">
        <v>0.0010929695285324722</v>
      </c>
      <c r="D620" s="79" t="s">
        <v>2428</v>
      </c>
      <c r="E620" s="79" t="b">
        <v>0</v>
      </c>
      <c r="F620" s="79" t="b">
        <v>0</v>
      </c>
      <c r="G620" s="79" t="b">
        <v>0</v>
      </c>
    </row>
    <row r="621" spans="1:7" ht="15">
      <c r="A621" s="111" t="s">
        <v>2348</v>
      </c>
      <c r="B621" s="79">
        <v>2</v>
      </c>
      <c r="C621" s="112">
        <v>0.0010929695285324722</v>
      </c>
      <c r="D621" s="79" t="s">
        <v>2428</v>
      </c>
      <c r="E621" s="79" t="b">
        <v>0</v>
      </c>
      <c r="F621" s="79" t="b">
        <v>0</v>
      </c>
      <c r="G621" s="79" t="b">
        <v>0</v>
      </c>
    </row>
    <row r="622" spans="1:7" ht="15">
      <c r="A622" s="111" t="s">
        <v>2349</v>
      </c>
      <c r="B622" s="79">
        <v>2</v>
      </c>
      <c r="C622" s="112">
        <v>0.0010929695285324722</v>
      </c>
      <c r="D622" s="79" t="s">
        <v>2428</v>
      </c>
      <c r="E622" s="79" t="b">
        <v>0</v>
      </c>
      <c r="F622" s="79" t="b">
        <v>0</v>
      </c>
      <c r="G622" s="79" t="b">
        <v>0</v>
      </c>
    </row>
    <row r="623" spans="1:7" ht="15">
      <c r="A623" s="111" t="s">
        <v>2350</v>
      </c>
      <c r="B623" s="79">
        <v>2</v>
      </c>
      <c r="C623" s="112">
        <v>0.0010929695285324722</v>
      </c>
      <c r="D623" s="79" t="s">
        <v>2428</v>
      </c>
      <c r="E623" s="79" t="b">
        <v>0</v>
      </c>
      <c r="F623" s="79" t="b">
        <v>0</v>
      </c>
      <c r="G623" s="79" t="b">
        <v>0</v>
      </c>
    </row>
    <row r="624" spans="1:7" ht="15">
      <c r="A624" s="111" t="s">
        <v>2351</v>
      </c>
      <c r="B624" s="79">
        <v>2</v>
      </c>
      <c r="C624" s="112">
        <v>0.0010929695285324722</v>
      </c>
      <c r="D624" s="79" t="s">
        <v>2428</v>
      </c>
      <c r="E624" s="79" t="b">
        <v>0</v>
      </c>
      <c r="F624" s="79" t="b">
        <v>0</v>
      </c>
      <c r="G624" s="79" t="b">
        <v>0</v>
      </c>
    </row>
    <row r="625" spans="1:7" ht="15">
      <c r="A625" s="111" t="s">
        <v>2352</v>
      </c>
      <c r="B625" s="79">
        <v>2</v>
      </c>
      <c r="C625" s="112">
        <v>0.0010929695285324722</v>
      </c>
      <c r="D625" s="79" t="s">
        <v>2428</v>
      </c>
      <c r="E625" s="79" t="b">
        <v>0</v>
      </c>
      <c r="F625" s="79" t="b">
        <v>0</v>
      </c>
      <c r="G625" s="79" t="b">
        <v>0</v>
      </c>
    </row>
    <row r="626" spans="1:7" ht="15">
      <c r="A626" s="111" t="s">
        <v>2353</v>
      </c>
      <c r="B626" s="79">
        <v>2</v>
      </c>
      <c r="C626" s="112">
        <v>0.0010929695285324722</v>
      </c>
      <c r="D626" s="79" t="s">
        <v>2428</v>
      </c>
      <c r="E626" s="79" t="b">
        <v>0</v>
      </c>
      <c r="F626" s="79" t="b">
        <v>0</v>
      </c>
      <c r="G626" s="79" t="b">
        <v>0</v>
      </c>
    </row>
    <row r="627" spans="1:7" ht="15">
      <c r="A627" s="111" t="s">
        <v>2354</v>
      </c>
      <c r="B627" s="79">
        <v>2</v>
      </c>
      <c r="C627" s="112">
        <v>0.0010929695285324722</v>
      </c>
      <c r="D627" s="79" t="s">
        <v>2428</v>
      </c>
      <c r="E627" s="79" t="b">
        <v>0</v>
      </c>
      <c r="F627" s="79" t="b">
        <v>0</v>
      </c>
      <c r="G627" s="79" t="b">
        <v>0</v>
      </c>
    </row>
    <row r="628" spans="1:7" ht="15">
      <c r="A628" s="111" t="s">
        <v>2355</v>
      </c>
      <c r="B628" s="79">
        <v>2</v>
      </c>
      <c r="C628" s="112">
        <v>0.0010929695285324722</v>
      </c>
      <c r="D628" s="79" t="s">
        <v>2428</v>
      </c>
      <c r="E628" s="79" t="b">
        <v>1</v>
      </c>
      <c r="F628" s="79" t="b">
        <v>0</v>
      </c>
      <c r="G628" s="79" t="b">
        <v>0</v>
      </c>
    </row>
    <row r="629" spans="1:7" ht="15">
      <c r="A629" s="111" t="s">
        <v>2356</v>
      </c>
      <c r="B629" s="79">
        <v>2</v>
      </c>
      <c r="C629" s="112">
        <v>0.0010929695285324722</v>
      </c>
      <c r="D629" s="79" t="s">
        <v>2428</v>
      </c>
      <c r="E629" s="79" t="b">
        <v>0</v>
      </c>
      <c r="F629" s="79" t="b">
        <v>0</v>
      </c>
      <c r="G629" s="79" t="b">
        <v>0</v>
      </c>
    </row>
    <row r="630" spans="1:7" ht="15">
      <c r="A630" s="111" t="s">
        <v>2357</v>
      </c>
      <c r="B630" s="79">
        <v>2</v>
      </c>
      <c r="C630" s="112">
        <v>0.0010929695285324722</v>
      </c>
      <c r="D630" s="79" t="s">
        <v>2428</v>
      </c>
      <c r="E630" s="79" t="b">
        <v>0</v>
      </c>
      <c r="F630" s="79" t="b">
        <v>0</v>
      </c>
      <c r="G630" s="79" t="b">
        <v>0</v>
      </c>
    </row>
    <row r="631" spans="1:7" ht="15">
      <c r="A631" s="111" t="s">
        <v>2358</v>
      </c>
      <c r="B631" s="79">
        <v>2</v>
      </c>
      <c r="C631" s="112">
        <v>0.001230835338316755</v>
      </c>
      <c r="D631" s="79" t="s">
        <v>2428</v>
      </c>
      <c r="E631" s="79" t="b">
        <v>0</v>
      </c>
      <c r="F631" s="79" t="b">
        <v>0</v>
      </c>
      <c r="G631" s="79" t="b">
        <v>0</v>
      </c>
    </row>
    <row r="632" spans="1:7" ht="15">
      <c r="A632" s="111" t="s">
        <v>2359</v>
      </c>
      <c r="B632" s="79">
        <v>2</v>
      </c>
      <c r="C632" s="112">
        <v>0.0010929695285324722</v>
      </c>
      <c r="D632" s="79" t="s">
        <v>2428</v>
      </c>
      <c r="E632" s="79" t="b">
        <v>0</v>
      </c>
      <c r="F632" s="79" t="b">
        <v>0</v>
      </c>
      <c r="G632" s="79" t="b">
        <v>0</v>
      </c>
    </row>
    <row r="633" spans="1:7" ht="15">
      <c r="A633" s="111" t="s">
        <v>2360</v>
      </c>
      <c r="B633" s="79">
        <v>2</v>
      </c>
      <c r="C633" s="112">
        <v>0.0010929695285324722</v>
      </c>
      <c r="D633" s="79" t="s">
        <v>2428</v>
      </c>
      <c r="E633" s="79" t="b">
        <v>0</v>
      </c>
      <c r="F633" s="79" t="b">
        <v>0</v>
      </c>
      <c r="G633" s="79" t="b">
        <v>0</v>
      </c>
    </row>
    <row r="634" spans="1:7" ht="15">
      <c r="A634" s="111" t="s">
        <v>2361</v>
      </c>
      <c r="B634" s="79">
        <v>2</v>
      </c>
      <c r="C634" s="112">
        <v>0.001230835338316755</v>
      </c>
      <c r="D634" s="79" t="s">
        <v>2428</v>
      </c>
      <c r="E634" s="79" t="b">
        <v>0</v>
      </c>
      <c r="F634" s="79" t="b">
        <v>0</v>
      </c>
      <c r="G634" s="79" t="b">
        <v>0</v>
      </c>
    </row>
    <row r="635" spans="1:7" ht="15">
      <c r="A635" s="111" t="s">
        <v>2362</v>
      </c>
      <c r="B635" s="79">
        <v>2</v>
      </c>
      <c r="C635" s="112">
        <v>0.001230835338316755</v>
      </c>
      <c r="D635" s="79" t="s">
        <v>2428</v>
      </c>
      <c r="E635" s="79" t="b">
        <v>0</v>
      </c>
      <c r="F635" s="79" t="b">
        <v>0</v>
      </c>
      <c r="G635" s="79" t="b">
        <v>0</v>
      </c>
    </row>
    <row r="636" spans="1:7" ht="15">
      <c r="A636" s="111" t="s">
        <v>2363</v>
      </c>
      <c r="B636" s="79">
        <v>2</v>
      </c>
      <c r="C636" s="112">
        <v>0.0010929695285324722</v>
      </c>
      <c r="D636" s="79" t="s">
        <v>2428</v>
      </c>
      <c r="E636" s="79" t="b">
        <v>1</v>
      </c>
      <c r="F636" s="79" t="b">
        <v>0</v>
      </c>
      <c r="G636" s="79" t="b">
        <v>0</v>
      </c>
    </row>
    <row r="637" spans="1:7" ht="15">
      <c r="A637" s="111" t="s">
        <v>2364</v>
      </c>
      <c r="B637" s="79">
        <v>2</v>
      </c>
      <c r="C637" s="112">
        <v>0.0010929695285324722</v>
      </c>
      <c r="D637" s="79" t="s">
        <v>2428</v>
      </c>
      <c r="E637" s="79" t="b">
        <v>0</v>
      </c>
      <c r="F637" s="79" t="b">
        <v>0</v>
      </c>
      <c r="G637" s="79" t="b">
        <v>0</v>
      </c>
    </row>
    <row r="638" spans="1:7" ht="15">
      <c r="A638" s="111" t="s">
        <v>2365</v>
      </c>
      <c r="B638" s="79">
        <v>2</v>
      </c>
      <c r="C638" s="112">
        <v>0.0010929695285324722</v>
      </c>
      <c r="D638" s="79" t="s">
        <v>2428</v>
      </c>
      <c r="E638" s="79" t="b">
        <v>1</v>
      </c>
      <c r="F638" s="79" t="b">
        <v>0</v>
      </c>
      <c r="G638" s="79" t="b">
        <v>0</v>
      </c>
    </row>
    <row r="639" spans="1:7" ht="15">
      <c r="A639" s="111" t="s">
        <v>2366</v>
      </c>
      <c r="B639" s="79">
        <v>2</v>
      </c>
      <c r="C639" s="112">
        <v>0.0010929695285324722</v>
      </c>
      <c r="D639" s="79" t="s">
        <v>2428</v>
      </c>
      <c r="E639" s="79" t="b">
        <v>0</v>
      </c>
      <c r="F639" s="79" t="b">
        <v>0</v>
      </c>
      <c r="G639" s="79" t="b">
        <v>0</v>
      </c>
    </row>
    <row r="640" spans="1:7" ht="15">
      <c r="A640" s="111" t="s">
        <v>2367</v>
      </c>
      <c r="B640" s="79">
        <v>2</v>
      </c>
      <c r="C640" s="112">
        <v>0.001230835338316755</v>
      </c>
      <c r="D640" s="79" t="s">
        <v>2428</v>
      </c>
      <c r="E640" s="79" t="b">
        <v>0</v>
      </c>
      <c r="F640" s="79" t="b">
        <v>0</v>
      </c>
      <c r="G640" s="79" t="b">
        <v>0</v>
      </c>
    </row>
    <row r="641" spans="1:7" ht="15">
      <c r="A641" s="111" t="s">
        <v>2368</v>
      </c>
      <c r="B641" s="79">
        <v>2</v>
      </c>
      <c r="C641" s="112">
        <v>0.0010929695285324722</v>
      </c>
      <c r="D641" s="79" t="s">
        <v>2428</v>
      </c>
      <c r="E641" s="79" t="b">
        <v>0</v>
      </c>
      <c r="F641" s="79" t="b">
        <v>0</v>
      </c>
      <c r="G641" s="79" t="b">
        <v>0</v>
      </c>
    </row>
    <row r="642" spans="1:7" ht="15">
      <c r="A642" s="111" t="s">
        <v>2369</v>
      </c>
      <c r="B642" s="79">
        <v>2</v>
      </c>
      <c r="C642" s="112">
        <v>0.0010929695285324722</v>
      </c>
      <c r="D642" s="79" t="s">
        <v>2428</v>
      </c>
      <c r="E642" s="79" t="b">
        <v>0</v>
      </c>
      <c r="F642" s="79" t="b">
        <v>0</v>
      </c>
      <c r="G642" s="79" t="b">
        <v>0</v>
      </c>
    </row>
    <row r="643" spans="1:7" ht="15">
      <c r="A643" s="111" t="s">
        <v>2370</v>
      </c>
      <c r="B643" s="79">
        <v>2</v>
      </c>
      <c r="C643" s="112">
        <v>0.0010929695285324722</v>
      </c>
      <c r="D643" s="79" t="s">
        <v>2428</v>
      </c>
      <c r="E643" s="79" t="b">
        <v>0</v>
      </c>
      <c r="F643" s="79" t="b">
        <v>0</v>
      </c>
      <c r="G643" s="79" t="b">
        <v>0</v>
      </c>
    </row>
    <row r="644" spans="1:7" ht="15">
      <c r="A644" s="111" t="s">
        <v>2371</v>
      </c>
      <c r="B644" s="79">
        <v>2</v>
      </c>
      <c r="C644" s="112">
        <v>0.0010929695285324722</v>
      </c>
      <c r="D644" s="79" t="s">
        <v>2428</v>
      </c>
      <c r="E644" s="79" t="b">
        <v>0</v>
      </c>
      <c r="F644" s="79" t="b">
        <v>1</v>
      </c>
      <c r="G644" s="79" t="b">
        <v>0</v>
      </c>
    </row>
    <row r="645" spans="1:7" ht="15">
      <c r="A645" s="111" t="s">
        <v>2372</v>
      </c>
      <c r="B645" s="79">
        <v>2</v>
      </c>
      <c r="C645" s="112">
        <v>0.001230835338316755</v>
      </c>
      <c r="D645" s="79" t="s">
        <v>2428</v>
      </c>
      <c r="E645" s="79" t="b">
        <v>0</v>
      </c>
      <c r="F645" s="79" t="b">
        <v>0</v>
      </c>
      <c r="G645" s="79" t="b">
        <v>0</v>
      </c>
    </row>
    <row r="646" spans="1:7" ht="15">
      <c r="A646" s="111" t="s">
        <v>2373</v>
      </c>
      <c r="B646" s="79">
        <v>2</v>
      </c>
      <c r="C646" s="112">
        <v>0.0010929695285324722</v>
      </c>
      <c r="D646" s="79" t="s">
        <v>2428</v>
      </c>
      <c r="E646" s="79" t="b">
        <v>0</v>
      </c>
      <c r="F646" s="79" t="b">
        <v>0</v>
      </c>
      <c r="G646" s="79" t="b">
        <v>0</v>
      </c>
    </row>
    <row r="647" spans="1:7" ht="15">
      <c r="A647" s="111" t="s">
        <v>2374</v>
      </c>
      <c r="B647" s="79">
        <v>2</v>
      </c>
      <c r="C647" s="112">
        <v>0.0010929695285324722</v>
      </c>
      <c r="D647" s="79" t="s">
        <v>2428</v>
      </c>
      <c r="E647" s="79" t="b">
        <v>0</v>
      </c>
      <c r="F647" s="79" t="b">
        <v>0</v>
      </c>
      <c r="G647" s="79" t="b">
        <v>0</v>
      </c>
    </row>
    <row r="648" spans="1:7" ht="15">
      <c r="A648" s="111" t="s">
        <v>2375</v>
      </c>
      <c r="B648" s="79">
        <v>2</v>
      </c>
      <c r="C648" s="112">
        <v>0.0010929695285324722</v>
      </c>
      <c r="D648" s="79" t="s">
        <v>2428</v>
      </c>
      <c r="E648" s="79" t="b">
        <v>0</v>
      </c>
      <c r="F648" s="79" t="b">
        <v>0</v>
      </c>
      <c r="G648" s="79" t="b">
        <v>0</v>
      </c>
    </row>
    <row r="649" spans="1:7" ht="15">
      <c r="A649" s="111" t="s">
        <v>2376</v>
      </c>
      <c r="B649" s="79">
        <v>2</v>
      </c>
      <c r="C649" s="112">
        <v>0.0010929695285324722</v>
      </c>
      <c r="D649" s="79" t="s">
        <v>2428</v>
      </c>
      <c r="E649" s="79" t="b">
        <v>0</v>
      </c>
      <c r="F649" s="79" t="b">
        <v>0</v>
      </c>
      <c r="G649" s="79" t="b">
        <v>0</v>
      </c>
    </row>
    <row r="650" spans="1:7" ht="15">
      <c r="A650" s="111" t="s">
        <v>2377</v>
      </c>
      <c r="B650" s="79">
        <v>2</v>
      </c>
      <c r="C650" s="112">
        <v>0.001230835338316755</v>
      </c>
      <c r="D650" s="79" t="s">
        <v>2428</v>
      </c>
      <c r="E650" s="79" t="b">
        <v>0</v>
      </c>
      <c r="F650" s="79" t="b">
        <v>0</v>
      </c>
      <c r="G650" s="79" t="b">
        <v>0</v>
      </c>
    </row>
    <row r="651" spans="1:7" ht="15">
      <c r="A651" s="111" t="s">
        <v>2378</v>
      </c>
      <c r="B651" s="79">
        <v>2</v>
      </c>
      <c r="C651" s="112">
        <v>0.0010929695285324722</v>
      </c>
      <c r="D651" s="79" t="s">
        <v>2428</v>
      </c>
      <c r="E651" s="79" t="b">
        <v>0</v>
      </c>
      <c r="F651" s="79" t="b">
        <v>0</v>
      </c>
      <c r="G651" s="79" t="b">
        <v>0</v>
      </c>
    </row>
    <row r="652" spans="1:7" ht="15">
      <c r="A652" s="111" t="s">
        <v>2379</v>
      </c>
      <c r="B652" s="79">
        <v>2</v>
      </c>
      <c r="C652" s="112">
        <v>0.0010929695285324722</v>
      </c>
      <c r="D652" s="79" t="s">
        <v>2428</v>
      </c>
      <c r="E652" s="79" t="b">
        <v>0</v>
      </c>
      <c r="F652" s="79" t="b">
        <v>0</v>
      </c>
      <c r="G652" s="79" t="b">
        <v>0</v>
      </c>
    </row>
    <row r="653" spans="1:7" ht="15">
      <c r="A653" s="111" t="s">
        <v>2380</v>
      </c>
      <c r="B653" s="79">
        <v>2</v>
      </c>
      <c r="C653" s="112">
        <v>0.0010929695285324722</v>
      </c>
      <c r="D653" s="79" t="s">
        <v>2428</v>
      </c>
      <c r="E653" s="79" t="b">
        <v>0</v>
      </c>
      <c r="F653" s="79" t="b">
        <v>0</v>
      </c>
      <c r="G653" s="79" t="b">
        <v>0</v>
      </c>
    </row>
    <row r="654" spans="1:7" ht="15">
      <c r="A654" s="111" t="s">
        <v>2381</v>
      </c>
      <c r="B654" s="79">
        <v>2</v>
      </c>
      <c r="C654" s="112">
        <v>0.0010929695285324722</v>
      </c>
      <c r="D654" s="79" t="s">
        <v>2428</v>
      </c>
      <c r="E654" s="79" t="b">
        <v>0</v>
      </c>
      <c r="F654" s="79" t="b">
        <v>0</v>
      </c>
      <c r="G654" s="79" t="b">
        <v>0</v>
      </c>
    </row>
    <row r="655" spans="1:7" ht="15">
      <c r="A655" s="111" t="s">
        <v>2382</v>
      </c>
      <c r="B655" s="79">
        <v>2</v>
      </c>
      <c r="C655" s="112">
        <v>0.001230835338316755</v>
      </c>
      <c r="D655" s="79" t="s">
        <v>2428</v>
      </c>
      <c r="E655" s="79" t="b">
        <v>0</v>
      </c>
      <c r="F655" s="79" t="b">
        <v>0</v>
      </c>
      <c r="G655" s="79" t="b">
        <v>0</v>
      </c>
    </row>
    <row r="656" spans="1:7" ht="15">
      <c r="A656" s="111" t="s">
        <v>2383</v>
      </c>
      <c r="B656" s="79">
        <v>2</v>
      </c>
      <c r="C656" s="112">
        <v>0.0010929695285324722</v>
      </c>
      <c r="D656" s="79" t="s">
        <v>2428</v>
      </c>
      <c r="E656" s="79" t="b">
        <v>0</v>
      </c>
      <c r="F656" s="79" t="b">
        <v>0</v>
      </c>
      <c r="G656" s="79" t="b">
        <v>0</v>
      </c>
    </row>
    <row r="657" spans="1:7" ht="15">
      <c r="A657" s="111" t="s">
        <v>2384</v>
      </c>
      <c r="B657" s="79">
        <v>2</v>
      </c>
      <c r="C657" s="112">
        <v>0.0010929695285324722</v>
      </c>
      <c r="D657" s="79" t="s">
        <v>2428</v>
      </c>
      <c r="E657" s="79" t="b">
        <v>0</v>
      </c>
      <c r="F657" s="79" t="b">
        <v>0</v>
      </c>
      <c r="G657" s="79" t="b">
        <v>0</v>
      </c>
    </row>
    <row r="658" spans="1:7" ht="15">
      <c r="A658" s="111" t="s">
        <v>2385</v>
      </c>
      <c r="B658" s="79">
        <v>2</v>
      </c>
      <c r="C658" s="112">
        <v>0.001230835338316755</v>
      </c>
      <c r="D658" s="79" t="s">
        <v>2428</v>
      </c>
      <c r="E658" s="79" t="b">
        <v>0</v>
      </c>
      <c r="F658" s="79" t="b">
        <v>0</v>
      </c>
      <c r="G658" s="79" t="b">
        <v>0</v>
      </c>
    </row>
    <row r="659" spans="1:7" ht="15">
      <c r="A659" s="111" t="s">
        <v>2386</v>
      </c>
      <c r="B659" s="79">
        <v>2</v>
      </c>
      <c r="C659" s="112">
        <v>0.001230835338316755</v>
      </c>
      <c r="D659" s="79" t="s">
        <v>2428</v>
      </c>
      <c r="E659" s="79" t="b">
        <v>0</v>
      </c>
      <c r="F659" s="79" t="b">
        <v>0</v>
      </c>
      <c r="G659" s="79" t="b">
        <v>0</v>
      </c>
    </row>
    <row r="660" spans="1:7" ht="15">
      <c r="A660" s="111" t="s">
        <v>2387</v>
      </c>
      <c r="B660" s="79">
        <v>2</v>
      </c>
      <c r="C660" s="112">
        <v>0.001230835338316755</v>
      </c>
      <c r="D660" s="79" t="s">
        <v>2428</v>
      </c>
      <c r="E660" s="79" t="b">
        <v>0</v>
      </c>
      <c r="F660" s="79" t="b">
        <v>0</v>
      </c>
      <c r="G660" s="79" t="b">
        <v>0</v>
      </c>
    </row>
    <row r="661" spans="1:7" ht="15">
      <c r="A661" s="111" t="s">
        <v>2388</v>
      </c>
      <c r="B661" s="79">
        <v>2</v>
      </c>
      <c r="C661" s="112">
        <v>0.0010929695285324722</v>
      </c>
      <c r="D661" s="79" t="s">
        <v>2428</v>
      </c>
      <c r="E661" s="79" t="b">
        <v>0</v>
      </c>
      <c r="F661" s="79" t="b">
        <v>0</v>
      </c>
      <c r="G661" s="79" t="b">
        <v>0</v>
      </c>
    </row>
    <row r="662" spans="1:7" ht="15">
      <c r="A662" s="111" t="s">
        <v>2389</v>
      </c>
      <c r="B662" s="79">
        <v>2</v>
      </c>
      <c r="C662" s="112">
        <v>0.001230835338316755</v>
      </c>
      <c r="D662" s="79" t="s">
        <v>2428</v>
      </c>
      <c r="E662" s="79" t="b">
        <v>0</v>
      </c>
      <c r="F662" s="79" t="b">
        <v>0</v>
      </c>
      <c r="G662" s="79" t="b">
        <v>0</v>
      </c>
    </row>
    <row r="663" spans="1:7" ht="15">
      <c r="A663" s="111" t="s">
        <v>2390</v>
      </c>
      <c r="B663" s="79">
        <v>2</v>
      </c>
      <c r="C663" s="112">
        <v>0.001230835338316755</v>
      </c>
      <c r="D663" s="79" t="s">
        <v>2428</v>
      </c>
      <c r="E663" s="79" t="b">
        <v>0</v>
      </c>
      <c r="F663" s="79" t="b">
        <v>0</v>
      </c>
      <c r="G663" s="79" t="b">
        <v>0</v>
      </c>
    </row>
    <row r="664" spans="1:7" ht="15">
      <c r="A664" s="111" t="s">
        <v>2391</v>
      </c>
      <c r="B664" s="79">
        <v>2</v>
      </c>
      <c r="C664" s="112">
        <v>0.0010929695285324722</v>
      </c>
      <c r="D664" s="79" t="s">
        <v>2428</v>
      </c>
      <c r="E664" s="79" t="b">
        <v>1</v>
      </c>
      <c r="F664" s="79" t="b">
        <v>0</v>
      </c>
      <c r="G664" s="79" t="b">
        <v>0</v>
      </c>
    </row>
    <row r="665" spans="1:7" ht="15">
      <c r="A665" s="111" t="s">
        <v>2392</v>
      </c>
      <c r="B665" s="79">
        <v>2</v>
      </c>
      <c r="C665" s="112">
        <v>0.0010929695285324722</v>
      </c>
      <c r="D665" s="79" t="s">
        <v>2428</v>
      </c>
      <c r="E665" s="79" t="b">
        <v>0</v>
      </c>
      <c r="F665" s="79" t="b">
        <v>0</v>
      </c>
      <c r="G665" s="79" t="b">
        <v>0</v>
      </c>
    </row>
    <row r="666" spans="1:7" ht="15">
      <c r="A666" s="111" t="s">
        <v>2393</v>
      </c>
      <c r="B666" s="79">
        <v>2</v>
      </c>
      <c r="C666" s="112">
        <v>0.0010929695285324722</v>
      </c>
      <c r="D666" s="79" t="s">
        <v>2428</v>
      </c>
      <c r="E666" s="79" t="b">
        <v>0</v>
      </c>
      <c r="F666" s="79" t="b">
        <v>0</v>
      </c>
      <c r="G666" s="79" t="b">
        <v>0</v>
      </c>
    </row>
    <row r="667" spans="1:7" ht="15">
      <c r="A667" s="111" t="s">
        <v>2394</v>
      </c>
      <c r="B667" s="79">
        <v>2</v>
      </c>
      <c r="C667" s="112">
        <v>0.0010929695285324722</v>
      </c>
      <c r="D667" s="79" t="s">
        <v>2428</v>
      </c>
      <c r="E667" s="79" t="b">
        <v>0</v>
      </c>
      <c r="F667" s="79" t="b">
        <v>0</v>
      </c>
      <c r="G667" s="79" t="b">
        <v>0</v>
      </c>
    </row>
    <row r="668" spans="1:7" ht="15">
      <c r="A668" s="111" t="s">
        <v>2395</v>
      </c>
      <c r="B668" s="79">
        <v>2</v>
      </c>
      <c r="C668" s="112">
        <v>0.001230835338316755</v>
      </c>
      <c r="D668" s="79" t="s">
        <v>2428</v>
      </c>
      <c r="E668" s="79" t="b">
        <v>0</v>
      </c>
      <c r="F668" s="79" t="b">
        <v>0</v>
      </c>
      <c r="G668" s="79" t="b">
        <v>0</v>
      </c>
    </row>
    <row r="669" spans="1:7" ht="15">
      <c r="A669" s="111" t="s">
        <v>2396</v>
      </c>
      <c r="B669" s="79">
        <v>2</v>
      </c>
      <c r="C669" s="112">
        <v>0.0010929695285324722</v>
      </c>
      <c r="D669" s="79" t="s">
        <v>2428</v>
      </c>
      <c r="E669" s="79" t="b">
        <v>1</v>
      </c>
      <c r="F669" s="79" t="b">
        <v>0</v>
      </c>
      <c r="G669" s="79" t="b">
        <v>0</v>
      </c>
    </row>
    <row r="670" spans="1:7" ht="15">
      <c r="A670" s="111" t="s">
        <v>2397</v>
      </c>
      <c r="B670" s="79">
        <v>2</v>
      </c>
      <c r="C670" s="112">
        <v>0.0010929695285324722</v>
      </c>
      <c r="D670" s="79" t="s">
        <v>2428</v>
      </c>
      <c r="E670" s="79" t="b">
        <v>0</v>
      </c>
      <c r="F670" s="79" t="b">
        <v>0</v>
      </c>
      <c r="G670" s="79" t="b">
        <v>0</v>
      </c>
    </row>
    <row r="671" spans="1:7" ht="15">
      <c r="A671" s="111" t="s">
        <v>2398</v>
      </c>
      <c r="B671" s="79">
        <v>2</v>
      </c>
      <c r="C671" s="112">
        <v>0.001230835338316755</v>
      </c>
      <c r="D671" s="79" t="s">
        <v>2428</v>
      </c>
      <c r="E671" s="79" t="b">
        <v>0</v>
      </c>
      <c r="F671" s="79" t="b">
        <v>0</v>
      </c>
      <c r="G671" s="79" t="b">
        <v>0</v>
      </c>
    </row>
    <row r="672" spans="1:7" ht="15">
      <c r="A672" s="111" t="s">
        <v>2399</v>
      </c>
      <c r="B672" s="79">
        <v>2</v>
      </c>
      <c r="C672" s="112">
        <v>0.0010929695285324722</v>
      </c>
      <c r="D672" s="79" t="s">
        <v>2428</v>
      </c>
      <c r="E672" s="79" t="b">
        <v>0</v>
      </c>
      <c r="F672" s="79" t="b">
        <v>0</v>
      </c>
      <c r="G672" s="79" t="b">
        <v>0</v>
      </c>
    </row>
    <row r="673" spans="1:7" ht="15">
      <c r="A673" s="111" t="s">
        <v>2400</v>
      </c>
      <c r="B673" s="79">
        <v>2</v>
      </c>
      <c r="C673" s="112">
        <v>0.0010929695285324722</v>
      </c>
      <c r="D673" s="79" t="s">
        <v>2428</v>
      </c>
      <c r="E673" s="79" t="b">
        <v>0</v>
      </c>
      <c r="F673" s="79" t="b">
        <v>0</v>
      </c>
      <c r="G673" s="79" t="b">
        <v>0</v>
      </c>
    </row>
    <row r="674" spans="1:7" ht="15">
      <c r="A674" s="111" t="s">
        <v>2401</v>
      </c>
      <c r="B674" s="79">
        <v>2</v>
      </c>
      <c r="C674" s="112">
        <v>0.001230835338316755</v>
      </c>
      <c r="D674" s="79" t="s">
        <v>2428</v>
      </c>
      <c r="E674" s="79" t="b">
        <v>0</v>
      </c>
      <c r="F674" s="79" t="b">
        <v>1</v>
      </c>
      <c r="G674" s="79" t="b">
        <v>0</v>
      </c>
    </row>
    <row r="675" spans="1:7" ht="15">
      <c r="A675" s="111" t="s">
        <v>2402</v>
      </c>
      <c r="B675" s="79">
        <v>2</v>
      </c>
      <c r="C675" s="112">
        <v>0.0010929695285324722</v>
      </c>
      <c r="D675" s="79" t="s">
        <v>2428</v>
      </c>
      <c r="E675" s="79" t="b">
        <v>0</v>
      </c>
      <c r="F675" s="79" t="b">
        <v>0</v>
      </c>
      <c r="G675" s="79" t="b">
        <v>0</v>
      </c>
    </row>
    <row r="676" spans="1:7" ht="15">
      <c r="A676" s="111" t="s">
        <v>2403</v>
      </c>
      <c r="B676" s="79">
        <v>2</v>
      </c>
      <c r="C676" s="112">
        <v>0.0010929695285324722</v>
      </c>
      <c r="D676" s="79" t="s">
        <v>2428</v>
      </c>
      <c r="E676" s="79" t="b">
        <v>0</v>
      </c>
      <c r="F676" s="79" t="b">
        <v>0</v>
      </c>
      <c r="G676" s="79" t="b">
        <v>0</v>
      </c>
    </row>
    <row r="677" spans="1:7" ht="15">
      <c r="A677" s="111" t="s">
        <v>2404</v>
      </c>
      <c r="B677" s="79">
        <v>2</v>
      </c>
      <c r="C677" s="112">
        <v>0.0010929695285324722</v>
      </c>
      <c r="D677" s="79" t="s">
        <v>2428</v>
      </c>
      <c r="E677" s="79" t="b">
        <v>0</v>
      </c>
      <c r="F677" s="79" t="b">
        <v>0</v>
      </c>
      <c r="G677" s="79" t="b">
        <v>0</v>
      </c>
    </row>
    <row r="678" spans="1:7" ht="15">
      <c r="A678" s="111" t="s">
        <v>2405</v>
      </c>
      <c r="B678" s="79">
        <v>2</v>
      </c>
      <c r="C678" s="112">
        <v>0.001230835338316755</v>
      </c>
      <c r="D678" s="79" t="s">
        <v>2428</v>
      </c>
      <c r="E678" s="79" t="b">
        <v>0</v>
      </c>
      <c r="F678" s="79" t="b">
        <v>1</v>
      </c>
      <c r="G678" s="79" t="b">
        <v>0</v>
      </c>
    </row>
    <row r="679" spans="1:7" ht="15">
      <c r="A679" s="111" t="s">
        <v>2406</v>
      </c>
      <c r="B679" s="79">
        <v>2</v>
      </c>
      <c r="C679" s="112">
        <v>0.0010929695285324722</v>
      </c>
      <c r="D679" s="79" t="s">
        <v>2428</v>
      </c>
      <c r="E679" s="79" t="b">
        <v>0</v>
      </c>
      <c r="F679" s="79" t="b">
        <v>0</v>
      </c>
      <c r="G679" s="79" t="b">
        <v>0</v>
      </c>
    </row>
    <row r="680" spans="1:7" ht="15">
      <c r="A680" s="111" t="s">
        <v>2407</v>
      </c>
      <c r="B680" s="79">
        <v>2</v>
      </c>
      <c r="C680" s="112">
        <v>0.0010929695285324722</v>
      </c>
      <c r="D680" s="79" t="s">
        <v>2428</v>
      </c>
      <c r="E680" s="79" t="b">
        <v>0</v>
      </c>
      <c r="F680" s="79" t="b">
        <v>1</v>
      </c>
      <c r="G680" s="79" t="b">
        <v>0</v>
      </c>
    </row>
    <row r="681" spans="1:7" ht="15">
      <c r="A681" s="111" t="s">
        <v>2408</v>
      </c>
      <c r="B681" s="79">
        <v>2</v>
      </c>
      <c r="C681" s="112">
        <v>0.0010929695285324722</v>
      </c>
      <c r="D681" s="79" t="s">
        <v>2428</v>
      </c>
      <c r="E681" s="79" t="b">
        <v>0</v>
      </c>
      <c r="F681" s="79" t="b">
        <v>1</v>
      </c>
      <c r="G681" s="79" t="b">
        <v>0</v>
      </c>
    </row>
    <row r="682" spans="1:7" ht="15">
      <c r="A682" s="111" t="s">
        <v>2409</v>
      </c>
      <c r="B682" s="79">
        <v>2</v>
      </c>
      <c r="C682" s="112">
        <v>0.001230835338316755</v>
      </c>
      <c r="D682" s="79" t="s">
        <v>2428</v>
      </c>
      <c r="E682" s="79" t="b">
        <v>1</v>
      </c>
      <c r="F682" s="79" t="b">
        <v>0</v>
      </c>
      <c r="G682" s="79" t="b">
        <v>0</v>
      </c>
    </row>
    <row r="683" spans="1:7" ht="15">
      <c r="A683" s="111" t="s">
        <v>2410</v>
      </c>
      <c r="B683" s="79">
        <v>2</v>
      </c>
      <c r="C683" s="112">
        <v>0.0010929695285324722</v>
      </c>
      <c r="D683" s="79" t="s">
        <v>2428</v>
      </c>
      <c r="E683" s="79" t="b">
        <v>0</v>
      </c>
      <c r="F683" s="79" t="b">
        <v>0</v>
      </c>
      <c r="G683" s="79" t="b">
        <v>0</v>
      </c>
    </row>
    <row r="684" spans="1:7" ht="15">
      <c r="A684" s="111" t="s">
        <v>2411</v>
      </c>
      <c r="B684" s="79">
        <v>2</v>
      </c>
      <c r="C684" s="112">
        <v>0.0010929695285324722</v>
      </c>
      <c r="D684" s="79" t="s">
        <v>2428</v>
      </c>
      <c r="E684" s="79" t="b">
        <v>0</v>
      </c>
      <c r="F684" s="79" t="b">
        <v>0</v>
      </c>
      <c r="G684" s="79" t="b">
        <v>0</v>
      </c>
    </row>
    <row r="685" spans="1:7" ht="15">
      <c r="A685" s="111" t="s">
        <v>2412</v>
      </c>
      <c r="B685" s="79">
        <v>2</v>
      </c>
      <c r="C685" s="112">
        <v>0.001230835338316755</v>
      </c>
      <c r="D685" s="79" t="s">
        <v>2428</v>
      </c>
      <c r="E685" s="79" t="b">
        <v>0</v>
      </c>
      <c r="F685" s="79" t="b">
        <v>0</v>
      </c>
      <c r="G685" s="79" t="b">
        <v>0</v>
      </c>
    </row>
    <row r="686" spans="1:7" ht="15">
      <c r="A686" s="111" t="s">
        <v>2413</v>
      </c>
      <c r="B686" s="79">
        <v>2</v>
      </c>
      <c r="C686" s="112">
        <v>0.0010929695285324722</v>
      </c>
      <c r="D686" s="79" t="s">
        <v>2428</v>
      </c>
      <c r="E686" s="79" t="b">
        <v>0</v>
      </c>
      <c r="F686" s="79" t="b">
        <v>0</v>
      </c>
      <c r="G686" s="79" t="b">
        <v>0</v>
      </c>
    </row>
    <row r="687" spans="1:7" ht="15">
      <c r="A687" s="111" t="s">
        <v>2414</v>
      </c>
      <c r="B687" s="79">
        <v>2</v>
      </c>
      <c r="C687" s="112">
        <v>0.001230835338316755</v>
      </c>
      <c r="D687" s="79" t="s">
        <v>2428</v>
      </c>
      <c r="E687" s="79" t="b">
        <v>0</v>
      </c>
      <c r="F687" s="79" t="b">
        <v>0</v>
      </c>
      <c r="G687" s="79" t="b">
        <v>0</v>
      </c>
    </row>
    <row r="688" spans="1:7" ht="15">
      <c r="A688" s="111" t="s">
        <v>2415</v>
      </c>
      <c r="B688" s="79">
        <v>2</v>
      </c>
      <c r="C688" s="112">
        <v>0.0010929695285324722</v>
      </c>
      <c r="D688" s="79" t="s">
        <v>2428</v>
      </c>
      <c r="E688" s="79" t="b">
        <v>0</v>
      </c>
      <c r="F688" s="79" t="b">
        <v>0</v>
      </c>
      <c r="G688" s="79" t="b">
        <v>0</v>
      </c>
    </row>
    <row r="689" spans="1:7" ht="15">
      <c r="A689" s="111" t="s">
        <v>2416</v>
      </c>
      <c r="B689" s="79">
        <v>2</v>
      </c>
      <c r="C689" s="112">
        <v>0.001230835338316755</v>
      </c>
      <c r="D689" s="79" t="s">
        <v>2428</v>
      </c>
      <c r="E689" s="79" t="b">
        <v>0</v>
      </c>
      <c r="F689" s="79" t="b">
        <v>1</v>
      </c>
      <c r="G689" s="79" t="b">
        <v>0</v>
      </c>
    </row>
    <row r="690" spans="1:7" ht="15">
      <c r="A690" s="111" t="s">
        <v>2417</v>
      </c>
      <c r="B690" s="79">
        <v>2</v>
      </c>
      <c r="C690" s="112">
        <v>0.001230835338316755</v>
      </c>
      <c r="D690" s="79" t="s">
        <v>2428</v>
      </c>
      <c r="E690" s="79" t="b">
        <v>1</v>
      </c>
      <c r="F690" s="79" t="b">
        <v>0</v>
      </c>
      <c r="G690" s="79" t="b">
        <v>0</v>
      </c>
    </row>
    <row r="691" spans="1:7" ht="15">
      <c r="A691" s="111" t="s">
        <v>2418</v>
      </c>
      <c r="B691" s="79">
        <v>2</v>
      </c>
      <c r="C691" s="112">
        <v>0.001230835338316755</v>
      </c>
      <c r="D691" s="79" t="s">
        <v>2428</v>
      </c>
      <c r="E691" s="79" t="b">
        <v>0</v>
      </c>
      <c r="F691" s="79" t="b">
        <v>0</v>
      </c>
      <c r="G691" s="79" t="b">
        <v>0</v>
      </c>
    </row>
    <row r="692" spans="1:7" ht="15">
      <c r="A692" s="111" t="s">
        <v>2419</v>
      </c>
      <c r="B692" s="79">
        <v>2</v>
      </c>
      <c r="C692" s="112">
        <v>0.001230835338316755</v>
      </c>
      <c r="D692" s="79" t="s">
        <v>2428</v>
      </c>
      <c r="E692" s="79" t="b">
        <v>0</v>
      </c>
      <c r="F692" s="79" t="b">
        <v>0</v>
      </c>
      <c r="G692" s="79" t="b">
        <v>0</v>
      </c>
    </row>
    <row r="693" spans="1:7" ht="15">
      <c r="A693" s="111" t="s">
        <v>2420</v>
      </c>
      <c r="B693" s="79">
        <v>2</v>
      </c>
      <c r="C693" s="112">
        <v>0.0010929695285324722</v>
      </c>
      <c r="D693" s="79" t="s">
        <v>2428</v>
      </c>
      <c r="E693" s="79" t="b">
        <v>0</v>
      </c>
      <c r="F693" s="79" t="b">
        <v>1</v>
      </c>
      <c r="G693" s="79" t="b">
        <v>0</v>
      </c>
    </row>
    <row r="694" spans="1:7" ht="15">
      <c r="A694" s="111" t="s">
        <v>2421</v>
      </c>
      <c r="B694" s="79">
        <v>2</v>
      </c>
      <c r="C694" s="112">
        <v>0.001230835338316755</v>
      </c>
      <c r="D694" s="79" t="s">
        <v>2428</v>
      </c>
      <c r="E694" s="79" t="b">
        <v>0</v>
      </c>
      <c r="F694" s="79" t="b">
        <v>0</v>
      </c>
      <c r="G694" s="79" t="b">
        <v>0</v>
      </c>
    </row>
    <row r="695" spans="1:7" ht="15">
      <c r="A695" s="111" t="s">
        <v>2422</v>
      </c>
      <c r="B695" s="79">
        <v>2</v>
      </c>
      <c r="C695" s="112">
        <v>0.0010929695285324722</v>
      </c>
      <c r="D695" s="79" t="s">
        <v>2428</v>
      </c>
      <c r="E695" s="79" t="b">
        <v>0</v>
      </c>
      <c r="F695" s="79" t="b">
        <v>0</v>
      </c>
      <c r="G695" s="79" t="b">
        <v>0</v>
      </c>
    </row>
    <row r="696" spans="1:7" ht="15">
      <c r="A696" s="111" t="s">
        <v>2423</v>
      </c>
      <c r="B696" s="79">
        <v>2</v>
      </c>
      <c r="C696" s="112">
        <v>0.001230835338316755</v>
      </c>
      <c r="D696" s="79" t="s">
        <v>2428</v>
      </c>
      <c r="E696" s="79" t="b">
        <v>0</v>
      </c>
      <c r="F696" s="79" t="b">
        <v>1</v>
      </c>
      <c r="G696" s="79" t="b">
        <v>0</v>
      </c>
    </row>
    <row r="697" spans="1:7" ht="15">
      <c r="A697" s="111" t="s">
        <v>2424</v>
      </c>
      <c r="B697" s="79">
        <v>2</v>
      </c>
      <c r="C697" s="112">
        <v>0.001230835338316755</v>
      </c>
      <c r="D697" s="79" t="s">
        <v>2428</v>
      </c>
      <c r="E697" s="79" t="b">
        <v>0</v>
      </c>
      <c r="F697" s="79" t="b">
        <v>0</v>
      </c>
      <c r="G697" s="79" t="b">
        <v>0</v>
      </c>
    </row>
    <row r="698" spans="1:7" ht="15">
      <c r="A698" s="111" t="s">
        <v>2425</v>
      </c>
      <c r="B698" s="79">
        <v>2</v>
      </c>
      <c r="C698" s="112">
        <v>0.0010929695285324722</v>
      </c>
      <c r="D698" s="79" t="s">
        <v>2428</v>
      </c>
      <c r="E698" s="79" t="b">
        <v>0</v>
      </c>
      <c r="F698" s="79" t="b">
        <v>1</v>
      </c>
      <c r="G698" s="79" t="b">
        <v>0</v>
      </c>
    </row>
    <row r="699" spans="1:7" ht="15">
      <c r="A699" s="111" t="s">
        <v>1736</v>
      </c>
      <c r="B699" s="79">
        <v>82</v>
      </c>
      <c r="C699" s="112">
        <v>0.019716640622711043</v>
      </c>
      <c r="D699" s="79" t="s">
        <v>1703</v>
      </c>
      <c r="E699" s="79" t="b">
        <v>0</v>
      </c>
      <c r="F699" s="79" t="b">
        <v>0</v>
      </c>
      <c r="G699" s="79" t="b">
        <v>0</v>
      </c>
    </row>
    <row r="700" spans="1:7" ht="15">
      <c r="A700" s="111" t="s">
        <v>1737</v>
      </c>
      <c r="B700" s="79">
        <v>43</v>
      </c>
      <c r="C700" s="112">
        <v>0.011851859611338013</v>
      </c>
      <c r="D700" s="79" t="s">
        <v>1703</v>
      </c>
      <c r="E700" s="79" t="b">
        <v>0</v>
      </c>
      <c r="F700" s="79" t="b">
        <v>0</v>
      </c>
      <c r="G700" s="79" t="b">
        <v>0</v>
      </c>
    </row>
    <row r="701" spans="1:7" ht="15">
      <c r="A701" s="111" t="s">
        <v>1739</v>
      </c>
      <c r="B701" s="79">
        <v>33</v>
      </c>
      <c r="C701" s="112">
        <v>0.01123622348031043</v>
      </c>
      <c r="D701" s="79" t="s">
        <v>1703</v>
      </c>
      <c r="E701" s="79" t="b">
        <v>0</v>
      </c>
      <c r="F701" s="79" t="b">
        <v>0</v>
      </c>
      <c r="G701" s="79" t="b">
        <v>0</v>
      </c>
    </row>
    <row r="702" spans="1:7" ht="15">
      <c r="A702" s="111" t="s">
        <v>1740</v>
      </c>
      <c r="B702" s="79">
        <v>26</v>
      </c>
      <c r="C702" s="112">
        <v>0.009958802159592812</v>
      </c>
      <c r="D702" s="79" t="s">
        <v>1703</v>
      </c>
      <c r="E702" s="79" t="b">
        <v>0</v>
      </c>
      <c r="F702" s="79" t="b">
        <v>1</v>
      </c>
      <c r="G702" s="79" t="b">
        <v>0</v>
      </c>
    </row>
    <row r="703" spans="1:7" ht="15">
      <c r="A703" s="111" t="s">
        <v>1738</v>
      </c>
      <c r="B703" s="79">
        <v>25</v>
      </c>
      <c r="C703" s="112">
        <v>0.009072170644028823</v>
      </c>
      <c r="D703" s="79" t="s">
        <v>1703</v>
      </c>
      <c r="E703" s="79" t="b">
        <v>0</v>
      </c>
      <c r="F703" s="79" t="b">
        <v>0</v>
      </c>
      <c r="G703" s="79" t="b">
        <v>0</v>
      </c>
    </row>
    <row r="704" spans="1:7" ht="15">
      <c r="A704" s="111" t="s">
        <v>1742</v>
      </c>
      <c r="B704" s="79">
        <v>17</v>
      </c>
      <c r="C704" s="112">
        <v>0.006925290404196513</v>
      </c>
      <c r="D704" s="79" t="s">
        <v>1703</v>
      </c>
      <c r="E704" s="79" t="b">
        <v>0</v>
      </c>
      <c r="F704" s="79" t="b">
        <v>0</v>
      </c>
      <c r="G704" s="79" t="b">
        <v>0</v>
      </c>
    </row>
    <row r="705" spans="1:7" ht="15">
      <c r="A705" s="111" t="s">
        <v>1745</v>
      </c>
      <c r="B705" s="79">
        <v>17</v>
      </c>
      <c r="C705" s="112">
        <v>0.006925290404196513</v>
      </c>
      <c r="D705" s="79" t="s">
        <v>1703</v>
      </c>
      <c r="E705" s="79" t="b">
        <v>0</v>
      </c>
      <c r="F705" s="79" t="b">
        <v>0</v>
      </c>
      <c r="G705" s="79" t="b">
        <v>0</v>
      </c>
    </row>
    <row r="706" spans="1:7" ht="15">
      <c r="A706" s="111" t="s">
        <v>1746</v>
      </c>
      <c r="B706" s="79">
        <v>16</v>
      </c>
      <c r="C706" s="112">
        <v>0.006831229604273902</v>
      </c>
      <c r="D706" s="79" t="s">
        <v>1703</v>
      </c>
      <c r="E706" s="79" t="b">
        <v>0</v>
      </c>
      <c r="F706" s="79" t="b">
        <v>0</v>
      </c>
      <c r="G706" s="79" t="b">
        <v>0</v>
      </c>
    </row>
    <row r="707" spans="1:7" ht="15">
      <c r="A707" s="111" t="s">
        <v>1743</v>
      </c>
      <c r="B707" s="79">
        <v>15</v>
      </c>
      <c r="C707" s="112">
        <v>0.006251287628948485</v>
      </c>
      <c r="D707" s="79" t="s">
        <v>1703</v>
      </c>
      <c r="E707" s="79" t="b">
        <v>0</v>
      </c>
      <c r="F707" s="79" t="b">
        <v>0</v>
      </c>
      <c r="G707" s="79" t="b">
        <v>0</v>
      </c>
    </row>
    <row r="708" spans="1:7" ht="15">
      <c r="A708" s="111" t="s">
        <v>1749</v>
      </c>
      <c r="B708" s="79">
        <v>15</v>
      </c>
      <c r="C708" s="112">
        <v>0.007470032550665008</v>
      </c>
      <c r="D708" s="79" t="s">
        <v>1703</v>
      </c>
      <c r="E708" s="79" t="b">
        <v>0</v>
      </c>
      <c r="F708" s="79" t="b">
        <v>0</v>
      </c>
      <c r="G708" s="79" t="b">
        <v>0</v>
      </c>
    </row>
    <row r="709" spans="1:7" ht="15">
      <c r="A709" s="111" t="s">
        <v>1753</v>
      </c>
      <c r="B709" s="79">
        <v>14</v>
      </c>
      <c r="C709" s="112">
        <v>0.005581564795162017</v>
      </c>
      <c r="D709" s="79" t="s">
        <v>1703</v>
      </c>
      <c r="E709" s="79" t="b">
        <v>0</v>
      </c>
      <c r="F709" s="79" t="b">
        <v>0</v>
      </c>
      <c r="G709" s="79" t="b">
        <v>0</v>
      </c>
    </row>
    <row r="710" spans="1:7" ht="15">
      <c r="A710" s="111" t="s">
        <v>1750</v>
      </c>
      <c r="B710" s="79">
        <v>13</v>
      </c>
      <c r="C710" s="112">
        <v>0.005417782611755353</v>
      </c>
      <c r="D710" s="79" t="s">
        <v>1703</v>
      </c>
      <c r="E710" s="79" t="b">
        <v>1</v>
      </c>
      <c r="F710" s="79" t="b">
        <v>0</v>
      </c>
      <c r="G710" s="79" t="b">
        <v>0</v>
      </c>
    </row>
    <row r="711" spans="1:7" ht="15">
      <c r="A711" s="111" t="s">
        <v>1760</v>
      </c>
      <c r="B711" s="79">
        <v>13</v>
      </c>
      <c r="C711" s="112">
        <v>0.006239127194328575</v>
      </c>
      <c r="D711" s="79" t="s">
        <v>1703</v>
      </c>
      <c r="E711" s="79" t="b">
        <v>0</v>
      </c>
      <c r="F711" s="79" t="b">
        <v>0</v>
      </c>
      <c r="G711" s="79" t="b">
        <v>0</v>
      </c>
    </row>
    <row r="712" spans="1:7" ht="15">
      <c r="A712" s="111" t="s">
        <v>1751</v>
      </c>
      <c r="B712" s="79">
        <v>13</v>
      </c>
      <c r="C712" s="112">
        <v>0.005417782611755353</v>
      </c>
      <c r="D712" s="79" t="s">
        <v>1703</v>
      </c>
      <c r="E712" s="79" t="b">
        <v>0</v>
      </c>
      <c r="F712" s="79" t="b">
        <v>0</v>
      </c>
      <c r="G712" s="79" t="b">
        <v>0</v>
      </c>
    </row>
    <row r="713" spans="1:7" ht="15">
      <c r="A713" s="111" t="s">
        <v>1741</v>
      </c>
      <c r="B713" s="79">
        <v>13</v>
      </c>
      <c r="C713" s="112">
        <v>0.005417782611755353</v>
      </c>
      <c r="D713" s="79" t="s">
        <v>1703</v>
      </c>
      <c r="E713" s="79" t="b">
        <v>0</v>
      </c>
      <c r="F713" s="79" t="b">
        <v>0</v>
      </c>
      <c r="G713" s="79" t="b">
        <v>0</v>
      </c>
    </row>
    <row r="714" spans="1:7" ht="15">
      <c r="A714" s="111" t="s">
        <v>1757</v>
      </c>
      <c r="B714" s="79">
        <v>12</v>
      </c>
      <c r="C714" s="112">
        <v>0.005001030103158787</v>
      </c>
      <c r="D714" s="79" t="s">
        <v>1703</v>
      </c>
      <c r="E714" s="79" t="b">
        <v>0</v>
      </c>
      <c r="F714" s="79" t="b">
        <v>0</v>
      </c>
      <c r="G714" s="79" t="b">
        <v>0</v>
      </c>
    </row>
    <row r="715" spans="1:7" ht="15">
      <c r="A715" s="111" t="s">
        <v>1756</v>
      </c>
      <c r="B715" s="79">
        <v>12</v>
      </c>
      <c r="C715" s="112">
        <v>0.005001030103158787</v>
      </c>
      <c r="D715" s="79" t="s">
        <v>1703</v>
      </c>
      <c r="E715" s="79" t="b">
        <v>0</v>
      </c>
      <c r="F715" s="79" t="b">
        <v>0</v>
      </c>
      <c r="G715" s="79" t="b">
        <v>0</v>
      </c>
    </row>
    <row r="716" spans="1:7" ht="15">
      <c r="A716" s="111" t="s">
        <v>1759</v>
      </c>
      <c r="B716" s="79">
        <v>12</v>
      </c>
      <c r="C716" s="112">
        <v>0.005123422203205426</v>
      </c>
      <c r="D716" s="79" t="s">
        <v>1703</v>
      </c>
      <c r="E716" s="79" t="b">
        <v>0</v>
      </c>
      <c r="F716" s="79" t="b">
        <v>0</v>
      </c>
      <c r="G716" s="79" t="b">
        <v>0</v>
      </c>
    </row>
    <row r="717" spans="1:7" ht="15">
      <c r="A717" s="111" t="s">
        <v>1763</v>
      </c>
      <c r="B717" s="79">
        <v>12</v>
      </c>
      <c r="C717" s="112">
        <v>0.005571366164877593</v>
      </c>
      <c r="D717" s="79" t="s">
        <v>1703</v>
      </c>
      <c r="E717" s="79" t="b">
        <v>0</v>
      </c>
      <c r="F717" s="79" t="b">
        <v>0</v>
      </c>
      <c r="G717" s="79" t="b">
        <v>0</v>
      </c>
    </row>
    <row r="718" spans="1:7" ht="15">
      <c r="A718" s="111" t="s">
        <v>1764</v>
      </c>
      <c r="B718" s="79">
        <v>12</v>
      </c>
      <c r="C718" s="112">
        <v>0.006546362102250812</v>
      </c>
      <c r="D718" s="79" t="s">
        <v>1703</v>
      </c>
      <c r="E718" s="79" t="b">
        <v>0</v>
      </c>
      <c r="F718" s="79" t="b">
        <v>0</v>
      </c>
      <c r="G718" s="79" t="b">
        <v>0</v>
      </c>
    </row>
    <row r="719" spans="1:7" ht="15">
      <c r="A719" s="111" t="s">
        <v>1755</v>
      </c>
      <c r="B719" s="79">
        <v>11</v>
      </c>
      <c r="C719" s="112">
        <v>0.004955215813912101</v>
      </c>
      <c r="D719" s="79" t="s">
        <v>1703</v>
      </c>
      <c r="E719" s="79" t="b">
        <v>0</v>
      </c>
      <c r="F719" s="79" t="b">
        <v>0</v>
      </c>
      <c r="G719" s="79" t="b">
        <v>0</v>
      </c>
    </row>
    <row r="720" spans="1:7" ht="15">
      <c r="A720" s="111" t="s">
        <v>1772</v>
      </c>
      <c r="B720" s="79">
        <v>11</v>
      </c>
      <c r="C720" s="112">
        <v>0.004819363615216439</v>
      </c>
      <c r="D720" s="79" t="s">
        <v>1703</v>
      </c>
      <c r="E720" s="79" t="b">
        <v>0</v>
      </c>
      <c r="F720" s="79" t="b">
        <v>0</v>
      </c>
      <c r="G720" s="79" t="b">
        <v>0</v>
      </c>
    </row>
    <row r="721" spans="1:7" ht="15">
      <c r="A721" s="111" t="s">
        <v>1762</v>
      </c>
      <c r="B721" s="79">
        <v>11</v>
      </c>
      <c r="C721" s="112">
        <v>0.005107085651137794</v>
      </c>
      <c r="D721" s="79" t="s">
        <v>1703</v>
      </c>
      <c r="E721" s="79" t="b">
        <v>0</v>
      </c>
      <c r="F721" s="79" t="b">
        <v>0</v>
      </c>
      <c r="G721" s="79" t="b">
        <v>0</v>
      </c>
    </row>
    <row r="722" spans="1:7" ht="15">
      <c r="A722" s="111" t="s">
        <v>1773</v>
      </c>
      <c r="B722" s="79">
        <v>11</v>
      </c>
      <c r="C722" s="112">
        <v>0.005478023870487673</v>
      </c>
      <c r="D722" s="79" t="s">
        <v>1703</v>
      </c>
      <c r="E722" s="79" t="b">
        <v>0</v>
      </c>
      <c r="F722" s="79" t="b">
        <v>1</v>
      </c>
      <c r="G722" s="79" t="b">
        <v>0</v>
      </c>
    </row>
    <row r="723" spans="1:7" ht="15">
      <c r="A723" s="111" t="s">
        <v>1774</v>
      </c>
      <c r="B723" s="79">
        <v>11</v>
      </c>
      <c r="C723" s="112">
        <v>0.005107085651137794</v>
      </c>
      <c r="D723" s="79" t="s">
        <v>1703</v>
      </c>
      <c r="E723" s="79" t="b">
        <v>0</v>
      </c>
      <c r="F723" s="79" t="b">
        <v>0</v>
      </c>
      <c r="G723" s="79" t="b">
        <v>0</v>
      </c>
    </row>
    <row r="724" spans="1:7" ht="15">
      <c r="A724" s="111" t="s">
        <v>1758</v>
      </c>
      <c r="B724" s="79">
        <v>11</v>
      </c>
      <c r="C724" s="112">
        <v>0.004819363615216439</v>
      </c>
      <c r="D724" s="79" t="s">
        <v>1703</v>
      </c>
      <c r="E724" s="79" t="b">
        <v>0</v>
      </c>
      <c r="F724" s="79" t="b">
        <v>0</v>
      </c>
      <c r="G724" s="79" t="b">
        <v>0</v>
      </c>
    </row>
    <row r="725" spans="1:7" ht="15">
      <c r="A725" s="111" t="s">
        <v>1752</v>
      </c>
      <c r="B725" s="79">
        <v>11</v>
      </c>
      <c r="C725" s="112">
        <v>0.004955215813912101</v>
      </c>
      <c r="D725" s="79" t="s">
        <v>1703</v>
      </c>
      <c r="E725" s="79" t="b">
        <v>0</v>
      </c>
      <c r="F725" s="79" t="b">
        <v>0</v>
      </c>
      <c r="G725" s="79" t="b">
        <v>0</v>
      </c>
    </row>
    <row r="726" spans="1:7" ht="15">
      <c r="A726" s="111" t="s">
        <v>1754</v>
      </c>
      <c r="B726" s="79">
        <v>11</v>
      </c>
      <c r="C726" s="112">
        <v>0.005713109891141889</v>
      </c>
      <c r="D726" s="79" t="s">
        <v>1703</v>
      </c>
      <c r="E726" s="79" t="b">
        <v>0</v>
      </c>
      <c r="F726" s="79" t="b">
        <v>0</v>
      </c>
      <c r="G726" s="79" t="b">
        <v>0</v>
      </c>
    </row>
    <row r="727" spans="1:7" ht="15">
      <c r="A727" s="111" t="s">
        <v>1744</v>
      </c>
      <c r="B727" s="79">
        <v>10</v>
      </c>
      <c r="C727" s="112">
        <v>0.00479932861102198</v>
      </c>
      <c r="D727" s="79" t="s">
        <v>1703</v>
      </c>
      <c r="E727" s="79" t="b">
        <v>0</v>
      </c>
      <c r="F727" s="79" t="b">
        <v>0</v>
      </c>
      <c r="G727" s="79" t="b">
        <v>0</v>
      </c>
    </row>
    <row r="728" spans="1:7" ht="15">
      <c r="A728" s="111" t="s">
        <v>1779</v>
      </c>
      <c r="B728" s="79">
        <v>10</v>
      </c>
      <c r="C728" s="112">
        <v>0.004504741649011</v>
      </c>
      <c r="D728" s="79" t="s">
        <v>1703</v>
      </c>
      <c r="E728" s="79" t="b">
        <v>0</v>
      </c>
      <c r="F728" s="79" t="b">
        <v>0</v>
      </c>
      <c r="G728" s="79" t="b">
        <v>0</v>
      </c>
    </row>
    <row r="729" spans="1:7" ht="15">
      <c r="A729" s="111" t="s">
        <v>1780</v>
      </c>
      <c r="B729" s="79">
        <v>10</v>
      </c>
      <c r="C729" s="112">
        <v>0.004504741649011</v>
      </c>
      <c r="D729" s="79" t="s">
        <v>1703</v>
      </c>
      <c r="E729" s="79" t="b">
        <v>0</v>
      </c>
      <c r="F729" s="79" t="b">
        <v>1</v>
      </c>
      <c r="G729" s="79" t="b">
        <v>0</v>
      </c>
    </row>
    <row r="730" spans="1:7" ht="15">
      <c r="A730" s="111" t="s">
        <v>1765</v>
      </c>
      <c r="B730" s="79">
        <v>10</v>
      </c>
      <c r="C730" s="112">
        <v>0.004504741649011</v>
      </c>
      <c r="D730" s="79" t="s">
        <v>1703</v>
      </c>
      <c r="E730" s="79" t="b">
        <v>0</v>
      </c>
      <c r="F730" s="79" t="b">
        <v>0</v>
      </c>
      <c r="G730" s="79" t="b">
        <v>0</v>
      </c>
    </row>
    <row r="731" spans="1:7" ht="15">
      <c r="A731" s="111" t="s">
        <v>1781</v>
      </c>
      <c r="B731" s="79">
        <v>10</v>
      </c>
      <c r="C731" s="112">
        <v>0.004980021700443338</v>
      </c>
      <c r="D731" s="79" t="s">
        <v>1703</v>
      </c>
      <c r="E731" s="79" t="b">
        <v>0</v>
      </c>
      <c r="F731" s="79" t="b">
        <v>0</v>
      </c>
      <c r="G731" s="79" t="b">
        <v>0</v>
      </c>
    </row>
    <row r="732" spans="1:7" ht="15">
      <c r="A732" s="111" t="s">
        <v>1776</v>
      </c>
      <c r="B732" s="79">
        <v>9</v>
      </c>
      <c r="C732" s="112">
        <v>0.0040542674841099</v>
      </c>
      <c r="D732" s="79" t="s">
        <v>1703</v>
      </c>
      <c r="E732" s="79" t="b">
        <v>1</v>
      </c>
      <c r="F732" s="79" t="b">
        <v>0</v>
      </c>
      <c r="G732" s="79" t="b">
        <v>0</v>
      </c>
    </row>
    <row r="733" spans="1:7" ht="15">
      <c r="A733" s="111" t="s">
        <v>1787</v>
      </c>
      <c r="B733" s="79">
        <v>9</v>
      </c>
      <c r="C733" s="112">
        <v>0.0040542674841099</v>
      </c>
      <c r="D733" s="79" t="s">
        <v>1703</v>
      </c>
      <c r="E733" s="79" t="b">
        <v>0</v>
      </c>
      <c r="F733" s="79" t="b">
        <v>0</v>
      </c>
      <c r="G733" s="79" t="b">
        <v>0</v>
      </c>
    </row>
    <row r="734" spans="1:7" ht="15">
      <c r="A734" s="111" t="s">
        <v>1777</v>
      </c>
      <c r="B734" s="79">
        <v>9</v>
      </c>
      <c r="C734" s="112">
        <v>0.004178524623658195</v>
      </c>
      <c r="D734" s="79" t="s">
        <v>1703</v>
      </c>
      <c r="E734" s="79" t="b">
        <v>0</v>
      </c>
      <c r="F734" s="79" t="b">
        <v>0</v>
      </c>
      <c r="G734" s="79" t="b">
        <v>0</v>
      </c>
    </row>
    <row r="735" spans="1:7" ht="15">
      <c r="A735" s="111" t="s">
        <v>1788</v>
      </c>
      <c r="B735" s="79">
        <v>9</v>
      </c>
      <c r="C735" s="112">
        <v>0.004319395749919783</v>
      </c>
      <c r="D735" s="79" t="s">
        <v>1703</v>
      </c>
      <c r="E735" s="79" t="b">
        <v>0</v>
      </c>
      <c r="F735" s="79" t="b">
        <v>1</v>
      </c>
      <c r="G735" s="79" t="b">
        <v>0</v>
      </c>
    </row>
    <row r="736" spans="1:7" ht="15">
      <c r="A736" s="111" t="s">
        <v>1789</v>
      </c>
      <c r="B736" s="79">
        <v>9</v>
      </c>
      <c r="C736" s="112">
        <v>0.0044820195303990045</v>
      </c>
      <c r="D736" s="79" t="s">
        <v>1703</v>
      </c>
      <c r="E736" s="79" t="b">
        <v>0</v>
      </c>
      <c r="F736" s="79" t="b">
        <v>0</v>
      </c>
      <c r="G736" s="79" t="b">
        <v>0</v>
      </c>
    </row>
    <row r="737" spans="1:7" ht="15">
      <c r="A737" s="111" t="s">
        <v>1770</v>
      </c>
      <c r="B737" s="79">
        <v>9</v>
      </c>
      <c r="C737" s="112">
        <v>0.004178524623658195</v>
      </c>
      <c r="D737" s="79" t="s">
        <v>1703</v>
      </c>
      <c r="E737" s="79" t="b">
        <v>0</v>
      </c>
      <c r="F737" s="79" t="b">
        <v>0</v>
      </c>
      <c r="G737" s="79" t="b">
        <v>0</v>
      </c>
    </row>
    <row r="738" spans="1:7" ht="15">
      <c r="A738" s="111" t="s">
        <v>1761</v>
      </c>
      <c r="B738" s="79">
        <v>9</v>
      </c>
      <c r="C738" s="112">
        <v>0.004178524623658195</v>
      </c>
      <c r="D738" s="79" t="s">
        <v>1703</v>
      </c>
      <c r="E738" s="79" t="b">
        <v>0</v>
      </c>
      <c r="F738" s="79" t="b">
        <v>0</v>
      </c>
      <c r="G738" s="79" t="b">
        <v>0</v>
      </c>
    </row>
    <row r="739" spans="1:7" ht="15">
      <c r="A739" s="111" t="s">
        <v>1790</v>
      </c>
      <c r="B739" s="79">
        <v>9</v>
      </c>
      <c r="C739" s="112">
        <v>0.004674362638207</v>
      </c>
      <c r="D739" s="79" t="s">
        <v>1703</v>
      </c>
      <c r="E739" s="79" t="b">
        <v>0</v>
      </c>
      <c r="F739" s="79" t="b">
        <v>0</v>
      </c>
      <c r="G739" s="79" t="b">
        <v>0</v>
      </c>
    </row>
    <row r="740" spans="1:7" ht="15">
      <c r="A740" s="111" t="s">
        <v>1771</v>
      </c>
      <c r="B740" s="79">
        <v>8</v>
      </c>
      <c r="C740" s="112">
        <v>0.003714244109918395</v>
      </c>
      <c r="D740" s="79" t="s">
        <v>1703</v>
      </c>
      <c r="E740" s="79" t="b">
        <v>0</v>
      </c>
      <c r="F740" s="79" t="b">
        <v>0</v>
      </c>
      <c r="G740" s="79" t="b">
        <v>0</v>
      </c>
    </row>
    <row r="741" spans="1:7" ht="15">
      <c r="A741" s="111" t="s">
        <v>1778</v>
      </c>
      <c r="B741" s="79">
        <v>8</v>
      </c>
      <c r="C741" s="112">
        <v>0.003714244109918395</v>
      </c>
      <c r="D741" s="79" t="s">
        <v>1703</v>
      </c>
      <c r="E741" s="79" t="b">
        <v>0</v>
      </c>
      <c r="F741" s="79" t="b">
        <v>0</v>
      </c>
      <c r="G741" s="79" t="b">
        <v>0</v>
      </c>
    </row>
    <row r="742" spans="1:7" ht="15">
      <c r="A742" s="111" t="s">
        <v>1785</v>
      </c>
      <c r="B742" s="79">
        <v>8</v>
      </c>
      <c r="C742" s="112">
        <v>0.003839462888817584</v>
      </c>
      <c r="D742" s="79" t="s">
        <v>1703</v>
      </c>
      <c r="E742" s="79" t="b">
        <v>0</v>
      </c>
      <c r="F742" s="79" t="b">
        <v>0</v>
      </c>
      <c r="G742" s="79" t="b">
        <v>0</v>
      </c>
    </row>
    <row r="743" spans="1:7" ht="15">
      <c r="A743" s="111" t="s">
        <v>1766</v>
      </c>
      <c r="B743" s="79">
        <v>8</v>
      </c>
      <c r="C743" s="112">
        <v>0.003714244109918395</v>
      </c>
      <c r="D743" s="79" t="s">
        <v>1703</v>
      </c>
      <c r="E743" s="79" t="b">
        <v>0</v>
      </c>
      <c r="F743" s="79" t="b">
        <v>0</v>
      </c>
      <c r="G743" s="79" t="b">
        <v>0</v>
      </c>
    </row>
    <row r="744" spans="1:7" ht="15">
      <c r="A744" s="111" t="s">
        <v>1769</v>
      </c>
      <c r="B744" s="79">
        <v>8</v>
      </c>
      <c r="C744" s="112">
        <v>0.003984017360354671</v>
      </c>
      <c r="D744" s="79" t="s">
        <v>1703</v>
      </c>
      <c r="E744" s="79" t="b">
        <v>0</v>
      </c>
      <c r="F744" s="79" t="b">
        <v>0</v>
      </c>
      <c r="G744" s="79" t="b">
        <v>0</v>
      </c>
    </row>
    <row r="745" spans="1:7" ht="15">
      <c r="A745" s="111" t="s">
        <v>1786</v>
      </c>
      <c r="B745" s="79">
        <v>8</v>
      </c>
      <c r="C745" s="112">
        <v>0.003714244109918395</v>
      </c>
      <c r="D745" s="79" t="s">
        <v>1703</v>
      </c>
      <c r="E745" s="79" t="b">
        <v>0</v>
      </c>
      <c r="F745" s="79" t="b">
        <v>1</v>
      </c>
      <c r="G745" s="79" t="b">
        <v>0</v>
      </c>
    </row>
    <row r="746" spans="1:7" ht="15">
      <c r="A746" s="111" t="s">
        <v>1794</v>
      </c>
      <c r="B746" s="79">
        <v>8</v>
      </c>
      <c r="C746" s="112">
        <v>0.003984017360354671</v>
      </c>
      <c r="D746" s="79" t="s">
        <v>1703</v>
      </c>
      <c r="E746" s="79" t="b">
        <v>0</v>
      </c>
      <c r="F746" s="79" t="b">
        <v>0</v>
      </c>
      <c r="G746" s="79" t="b">
        <v>0</v>
      </c>
    </row>
    <row r="747" spans="1:7" ht="15">
      <c r="A747" s="111" t="s">
        <v>1795</v>
      </c>
      <c r="B747" s="79">
        <v>8</v>
      </c>
      <c r="C747" s="112">
        <v>0.003714244109918395</v>
      </c>
      <c r="D747" s="79" t="s">
        <v>1703</v>
      </c>
      <c r="E747" s="79" t="b">
        <v>0</v>
      </c>
      <c r="F747" s="79" t="b">
        <v>0</v>
      </c>
      <c r="G747" s="79" t="b">
        <v>0</v>
      </c>
    </row>
    <row r="748" spans="1:7" ht="15">
      <c r="A748" s="111" t="s">
        <v>1747</v>
      </c>
      <c r="B748" s="79">
        <v>7</v>
      </c>
      <c r="C748" s="112">
        <v>0.003486015190310337</v>
      </c>
      <c r="D748" s="79" t="s">
        <v>1703</v>
      </c>
      <c r="E748" s="79" t="b">
        <v>0</v>
      </c>
      <c r="F748" s="79" t="b">
        <v>0</v>
      </c>
      <c r="G748" s="79" t="b">
        <v>0</v>
      </c>
    </row>
    <row r="749" spans="1:7" ht="15">
      <c r="A749" s="111" t="s">
        <v>1768</v>
      </c>
      <c r="B749" s="79">
        <v>7</v>
      </c>
      <c r="C749" s="112">
        <v>0.0036356153852721107</v>
      </c>
      <c r="D749" s="79" t="s">
        <v>1703</v>
      </c>
      <c r="E749" s="79" t="b">
        <v>0</v>
      </c>
      <c r="F749" s="79" t="b">
        <v>0</v>
      </c>
      <c r="G749" s="79" t="b">
        <v>0</v>
      </c>
    </row>
    <row r="750" spans="1:7" ht="15">
      <c r="A750" s="111" t="s">
        <v>1802</v>
      </c>
      <c r="B750" s="79">
        <v>7</v>
      </c>
      <c r="C750" s="112">
        <v>0.003486015190310337</v>
      </c>
      <c r="D750" s="79" t="s">
        <v>1703</v>
      </c>
      <c r="E750" s="79" t="b">
        <v>0</v>
      </c>
      <c r="F750" s="79" t="b">
        <v>0</v>
      </c>
      <c r="G750" s="79" t="b">
        <v>0</v>
      </c>
    </row>
    <row r="751" spans="1:7" ht="15">
      <c r="A751" s="111" t="s">
        <v>1803</v>
      </c>
      <c r="B751" s="79">
        <v>7</v>
      </c>
      <c r="C751" s="112">
        <v>0.003359530027715386</v>
      </c>
      <c r="D751" s="79" t="s">
        <v>1703</v>
      </c>
      <c r="E751" s="79" t="b">
        <v>0</v>
      </c>
      <c r="F751" s="79" t="b">
        <v>0</v>
      </c>
      <c r="G751" s="79" t="b">
        <v>0</v>
      </c>
    </row>
    <row r="752" spans="1:7" ht="15">
      <c r="A752" s="111" t="s">
        <v>1804</v>
      </c>
      <c r="B752" s="79">
        <v>7</v>
      </c>
      <c r="C752" s="112">
        <v>0.003486015190310337</v>
      </c>
      <c r="D752" s="79" t="s">
        <v>1703</v>
      </c>
      <c r="E752" s="79" t="b">
        <v>0</v>
      </c>
      <c r="F752" s="79" t="b">
        <v>1</v>
      </c>
      <c r="G752" s="79" t="b">
        <v>0</v>
      </c>
    </row>
    <row r="753" spans="1:7" ht="15">
      <c r="A753" s="111" t="s">
        <v>1805</v>
      </c>
      <c r="B753" s="79">
        <v>7</v>
      </c>
      <c r="C753" s="112">
        <v>0.0036356153852721107</v>
      </c>
      <c r="D753" s="79" t="s">
        <v>1703</v>
      </c>
      <c r="E753" s="79" t="b">
        <v>0</v>
      </c>
      <c r="F753" s="79" t="b">
        <v>0</v>
      </c>
      <c r="G753" s="79" t="b">
        <v>0</v>
      </c>
    </row>
    <row r="754" spans="1:7" ht="15">
      <c r="A754" s="111" t="s">
        <v>1806</v>
      </c>
      <c r="B754" s="79">
        <v>7</v>
      </c>
      <c r="C754" s="112">
        <v>0.0049562064865817275</v>
      </c>
      <c r="D754" s="79" t="s">
        <v>1703</v>
      </c>
      <c r="E754" s="79" t="b">
        <v>0</v>
      </c>
      <c r="F754" s="79" t="b">
        <v>0</v>
      </c>
      <c r="G754" s="79" t="b">
        <v>0</v>
      </c>
    </row>
    <row r="755" spans="1:7" ht="15">
      <c r="A755" s="111" t="s">
        <v>1807</v>
      </c>
      <c r="B755" s="79">
        <v>7</v>
      </c>
      <c r="C755" s="112">
        <v>0.0036356153852721107</v>
      </c>
      <c r="D755" s="79" t="s">
        <v>1703</v>
      </c>
      <c r="E755" s="79" t="b">
        <v>0</v>
      </c>
      <c r="F755" s="79" t="b">
        <v>0</v>
      </c>
      <c r="G755" s="79" t="b">
        <v>0</v>
      </c>
    </row>
    <row r="756" spans="1:7" ht="15">
      <c r="A756" s="111" t="s">
        <v>1775</v>
      </c>
      <c r="B756" s="79">
        <v>7</v>
      </c>
      <c r="C756" s="112">
        <v>0.0036356153852721107</v>
      </c>
      <c r="D756" s="79" t="s">
        <v>1703</v>
      </c>
      <c r="E756" s="79" t="b">
        <v>0</v>
      </c>
      <c r="F756" s="79" t="b">
        <v>1</v>
      </c>
      <c r="G756" s="79" t="b">
        <v>0</v>
      </c>
    </row>
    <row r="757" spans="1:7" ht="15">
      <c r="A757" s="111" t="s">
        <v>1808</v>
      </c>
      <c r="B757" s="79">
        <v>7</v>
      </c>
      <c r="C757" s="112">
        <v>0.003486015190310337</v>
      </c>
      <c r="D757" s="79" t="s">
        <v>1703</v>
      </c>
      <c r="E757" s="79" t="b">
        <v>0</v>
      </c>
      <c r="F757" s="79" t="b">
        <v>0</v>
      </c>
      <c r="G757" s="79" t="b">
        <v>0</v>
      </c>
    </row>
    <row r="758" spans="1:7" ht="15">
      <c r="A758" s="111" t="s">
        <v>1810</v>
      </c>
      <c r="B758" s="79">
        <v>7</v>
      </c>
      <c r="C758" s="112">
        <v>0.003486015190310337</v>
      </c>
      <c r="D758" s="79" t="s">
        <v>1703</v>
      </c>
      <c r="E758" s="79" t="b">
        <v>0</v>
      </c>
      <c r="F758" s="79" t="b">
        <v>0</v>
      </c>
      <c r="G758" s="79" t="b">
        <v>0</v>
      </c>
    </row>
    <row r="759" spans="1:7" ht="15">
      <c r="A759" s="111" t="s">
        <v>1809</v>
      </c>
      <c r="B759" s="79">
        <v>7</v>
      </c>
      <c r="C759" s="112">
        <v>0.0036356153852721107</v>
      </c>
      <c r="D759" s="79" t="s">
        <v>1703</v>
      </c>
      <c r="E759" s="79" t="b">
        <v>0</v>
      </c>
      <c r="F759" s="79" t="b">
        <v>0</v>
      </c>
      <c r="G759" s="79" t="b">
        <v>0</v>
      </c>
    </row>
    <row r="760" spans="1:7" ht="15">
      <c r="A760" s="111" t="s">
        <v>1811</v>
      </c>
      <c r="B760" s="79">
        <v>7</v>
      </c>
      <c r="C760" s="112">
        <v>0.003359530027715386</v>
      </c>
      <c r="D760" s="79" t="s">
        <v>1703</v>
      </c>
      <c r="E760" s="79" t="b">
        <v>0</v>
      </c>
      <c r="F760" s="79" t="b">
        <v>0</v>
      </c>
      <c r="G760" s="79" t="b">
        <v>0</v>
      </c>
    </row>
    <row r="761" spans="1:7" ht="15">
      <c r="A761" s="111" t="s">
        <v>1828</v>
      </c>
      <c r="B761" s="79">
        <v>6</v>
      </c>
      <c r="C761" s="112">
        <v>0.002988013020266003</v>
      </c>
      <c r="D761" s="79" t="s">
        <v>1703</v>
      </c>
      <c r="E761" s="79" t="b">
        <v>0</v>
      </c>
      <c r="F761" s="79" t="b">
        <v>0</v>
      </c>
      <c r="G761" s="79" t="b">
        <v>0</v>
      </c>
    </row>
    <row r="762" spans="1:7" ht="15">
      <c r="A762" s="111" t="s">
        <v>1829</v>
      </c>
      <c r="B762" s="79">
        <v>6</v>
      </c>
      <c r="C762" s="112">
        <v>0.0034755109889526123</v>
      </c>
      <c r="D762" s="79" t="s">
        <v>1703</v>
      </c>
      <c r="E762" s="79" t="b">
        <v>0</v>
      </c>
      <c r="F762" s="79" t="b">
        <v>0</v>
      </c>
      <c r="G762" s="79" t="b">
        <v>0</v>
      </c>
    </row>
    <row r="763" spans="1:7" ht="15">
      <c r="A763" s="111" t="s">
        <v>1799</v>
      </c>
      <c r="B763" s="79">
        <v>6</v>
      </c>
      <c r="C763" s="112">
        <v>0.0031162417588046663</v>
      </c>
      <c r="D763" s="79" t="s">
        <v>1703</v>
      </c>
      <c r="E763" s="79" t="b">
        <v>0</v>
      </c>
      <c r="F763" s="79" t="b">
        <v>0</v>
      </c>
      <c r="G763" s="79" t="b">
        <v>0</v>
      </c>
    </row>
    <row r="764" spans="1:7" ht="15">
      <c r="A764" s="111" t="s">
        <v>1830</v>
      </c>
      <c r="B764" s="79">
        <v>6</v>
      </c>
      <c r="C764" s="112">
        <v>0.0031162417588046663</v>
      </c>
      <c r="D764" s="79" t="s">
        <v>1703</v>
      </c>
      <c r="E764" s="79" t="b">
        <v>0</v>
      </c>
      <c r="F764" s="79" t="b">
        <v>0</v>
      </c>
      <c r="G764" s="79" t="b">
        <v>0</v>
      </c>
    </row>
    <row r="765" spans="1:7" ht="15">
      <c r="A765" s="111" t="s">
        <v>1784</v>
      </c>
      <c r="B765" s="79">
        <v>6</v>
      </c>
      <c r="C765" s="112">
        <v>0.002988013020266003</v>
      </c>
      <c r="D765" s="79" t="s">
        <v>1703</v>
      </c>
      <c r="E765" s="79" t="b">
        <v>0</v>
      </c>
      <c r="F765" s="79" t="b">
        <v>0</v>
      </c>
      <c r="G765" s="79" t="b">
        <v>0</v>
      </c>
    </row>
    <row r="766" spans="1:7" ht="15">
      <c r="A766" s="111" t="s">
        <v>589</v>
      </c>
      <c r="B766" s="79">
        <v>6</v>
      </c>
      <c r="C766" s="112">
        <v>0.002988013020266003</v>
      </c>
      <c r="D766" s="79" t="s">
        <v>1703</v>
      </c>
      <c r="E766" s="79" t="b">
        <v>1</v>
      </c>
      <c r="F766" s="79" t="b">
        <v>0</v>
      </c>
      <c r="G766" s="79" t="b">
        <v>0</v>
      </c>
    </row>
    <row r="767" spans="1:7" ht="15">
      <c r="A767" s="111" t="s">
        <v>1796</v>
      </c>
      <c r="B767" s="79">
        <v>6</v>
      </c>
      <c r="C767" s="112">
        <v>0.002988013020266003</v>
      </c>
      <c r="D767" s="79" t="s">
        <v>1703</v>
      </c>
      <c r="E767" s="79" t="b">
        <v>0</v>
      </c>
      <c r="F767" s="79" t="b">
        <v>0</v>
      </c>
      <c r="G767" s="79" t="b">
        <v>0</v>
      </c>
    </row>
    <row r="768" spans="1:7" ht="15">
      <c r="A768" s="111" t="s">
        <v>1831</v>
      </c>
      <c r="B768" s="79">
        <v>6</v>
      </c>
      <c r="C768" s="112">
        <v>0.0031162417588046663</v>
      </c>
      <c r="D768" s="79" t="s">
        <v>1703</v>
      </c>
      <c r="E768" s="79" t="b">
        <v>0</v>
      </c>
      <c r="F768" s="79" t="b">
        <v>0</v>
      </c>
      <c r="G768" s="79" t="b">
        <v>0</v>
      </c>
    </row>
    <row r="769" spans="1:7" ht="15">
      <c r="A769" s="111" t="s">
        <v>1797</v>
      </c>
      <c r="B769" s="79">
        <v>6</v>
      </c>
      <c r="C769" s="112">
        <v>0.002988013020266003</v>
      </c>
      <c r="D769" s="79" t="s">
        <v>1703</v>
      </c>
      <c r="E769" s="79" t="b">
        <v>0</v>
      </c>
      <c r="F769" s="79" t="b">
        <v>0</v>
      </c>
      <c r="G769" s="79" t="b">
        <v>0</v>
      </c>
    </row>
    <row r="770" spans="1:7" ht="15">
      <c r="A770" s="111" t="s">
        <v>1793</v>
      </c>
      <c r="B770" s="79">
        <v>6</v>
      </c>
      <c r="C770" s="112">
        <v>0.0031162417588046663</v>
      </c>
      <c r="D770" s="79" t="s">
        <v>1703</v>
      </c>
      <c r="E770" s="79" t="b">
        <v>0</v>
      </c>
      <c r="F770" s="79" t="b">
        <v>0</v>
      </c>
      <c r="G770" s="79" t="b">
        <v>0</v>
      </c>
    </row>
    <row r="771" spans="1:7" ht="15">
      <c r="A771" s="111" t="s">
        <v>1791</v>
      </c>
      <c r="B771" s="79">
        <v>6</v>
      </c>
      <c r="C771" s="112">
        <v>0.0031162417588046663</v>
      </c>
      <c r="D771" s="79" t="s">
        <v>1703</v>
      </c>
      <c r="E771" s="79" t="b">
        <v>0</v>
      </c>
      <c r="F771" s="79" t="b">
        <v>0</v>
      </c>
      <c r="G771" s="79" t="b">
        <v>0</v>
      </c>
    </row>
    <row r="772" spans="1:7" ht="15">
      <c r="A772" s="111" t="s">
        <v>1832</v>
      </c>
      <c r="B772" s="79">
        <v>6</v>
      </c>
      <c r="C772" s="112">
        <v>0.002988013020266003</v>
      </c>
      <c r="D772" s="79" t="s">
        <v>1703</v>
      </c>
      <c r="E772" s="79" t="b">
        <v>0</v>
      </c>
      <c r="F772" s="79" t="b">
        <v>0</v>
      </c>
      <c r="G772" s="79" t="b">
        <v>0</v>
      </c>
    </row>
    <row r="773" spans="1:7" ht="15">
      <c r="A773" s="111" t="s">
        <v>1833</v>
      </c>
      <c r="B773" s="79">
        <v>6</v>
      </c>
      <c r="C773" s="112">
        <v>0.002988013020266003</v>
      </c>
      <c r="D773" s="79" t="s">
        <v>1703</v>
      </c>
      <c r="E773" s="79" t="b">
        <v>0</v>
      </c>
      <c r="F773" s="79" t="b">
        <v>0</v>
      </c>
      <c r="G773" s="79" t="b">
        <v>0</v>
      </c>
    </row>
    <row r="774" spans="1:7" ht="15">
      <c r="A774" s="111" t="s">
        <v>1834</v>
      </c>
      <c r="B774" s="79">
        <v>6</v>
      </c>
      <c r="C774" s="112">
        <v>0.003273181051125406</v>
      </c>
      <c r="D774" s="79" t="s">
        <v>1703</v>
      </c>
      <c r="E774" s="79" t="b">
        <v>1</v>
      </c>
      <c r="F774" s="79" t="b">
        <v>0</v>
      </c>
      <c r="G774" s="79" t="b">
        <v>0</v>
      </c>
    </row>
    <row r="775" spans="1:7" ht="15">
      <c r="A775" s="111" t="s">
        <v>1835</v>
      </c>
      <c r="B775" s="79">
        <v>6</v>
      </c>
      <c r="C775" s="112">
        <v>0.0031162417588046663</v>
      </c>
      <c r="D775" s="79" t="s">
        <v>1703</v>
      </c>
      <c r="E775" s="79" t="b">
        <v>0</v>
      </c>
      <c r="F775" s="79" t="b">
        <v>0</v>
      </c>
      <c r="G775" s="79" t="b">
        <v>0</v>
      </c>
    </row>
    <row r="776" spans="1:7" ht="15">
      <c r="A776" s="111" t="s">
        <v>1836</v>
      </c>
      <c r="B776" s="79">
        <v>6</v>
      </c>
      <c r="C776" s="112">
        <v>0.0031162417588046663</v>
      </c>
      <c r="D776" s="79" t="s">
        <v>1703</v>
      </c>
      <c r="E776" s="79" t="b">
        <v>0</v>
      </c>
      <c r="F776" s="79" t="b">
        <v>0</v>
      </c>
      <c r="G776" s="79" t="b">
        <v>0</v>
      </c>
    </row>
    <row r="777" spans="1:7" ht="15">
      <c r="A777" s="111" t="s">
        <v>1837</v>
      </c>
      <c r="B777" s="79">
        <v>6</v>
      </c>
      <c r="C777" s="112">
        <v>0.0031162417588046663</v>
      </c>
      <c r="D777" s="79" t="s">
        <v>1703</v>
      </c>
      <c r="E777" s="79" t="b">
        <v>0</v>
      </c>
      <c r="F777" s="79" t="b">
        <v>0</v>
      </c>
      <c r="G777" s="79" t="b">
        <v>0</v>
      </c>
    </row>
    <row r="778" spans="1:7" ht="15">
      <c r="A778" s="111" t="s">
        <v>1838</v>
      </c>
      <c r="B778" s="79">
        <v>6</v>
      </c>
      <c r="C778" s="112">
        <v>0.002988013020266003</v>
      </c>
      <c r="D778" s="79" t="s">
        <v>1703</v>
      </c>
      <c r="E778" s="79" t="b">
        <v>0</v>
      </c>
      <c r="F778" s="79" t="b">
        <v>0</v>
      </c>
      <c r="G778" s="79" t="b">
        <v>0</v>
      </c>
    </row>
    <row r="779" spans="1:7" ht="15">
      <c r="A779" s="111" t="s">
        <v>1783</v>
      </c>
      <c r="B779" s="79">
        <v>6</v>
      </c>
      <c r="C779" s="112">
        <v>0.0031162417588046663</v>
      </c>
      <c r="D779" s="79" t="s">
        <v>1703</v>
      </c>
      <c r="E779" s="79" t="b">
        <v>0</v>
      </c>
      <c r="F779" s="79" t="b">
        <v>0</v>
      </c>
      <c r="G779" s="79" t="b">
        <v>0</v>
      </c>
    </row>
    <row r="780" spans="1:7" ht="15">
      <c r="A780" s="111" t="s">
        <v>1839</v>
      </c>
      <c r="B780" s="79">
        <v>6</v>
      </c>
      <c r="C780" s="112">
        <v>0.0034755109889526123</v>
      </c>
      <c r="D780" s="79" t="s">
        <v>1703</v>
      </c>
      <c r="E780" s="79" t="b">
        <v>0</v>
      </c>
      <c r="F780" s="79" t="b">
        <v>0</v>
      </c>
      <c r="G780" s="79" t="b">
        <v>0</v>
      </c>
    </row>
    <row r="781" spans="1:7" ht="15">
      <c r="A781" s="111" t="s">
        <v>1840</v>
      </c>
      <c r="B781" s="79">
        <v>6</v>
      </c>
      <c r="C781" s="112">
        <v>0.003273181051125406</v>
      </c>
      <c r="D781" s="79" t="s">
        <v>1703</v>
      </c>
      <c r="E781" s="79" t="b">
        <v>0</v>
      </c>
      <c r="F781" s="79" t="b">
        <v>1</v>
      </c>
      <c r="G781" s="79" t="b">
        <v>0</v>
      </c>
    </row>
    <row r="782" spans="1:7" ht="15">
      <c r="A782" s="111" t="s">
        <v>1841</v>
      </c>
      <c r="B782" s="79">
        <v>6</v>
      </c>
      <c r="C782" s="112">
        <v>0.0034755109889526123</v>
      </c>
      <c r="D782" s="79" t="s">
        <v>1703</v>
      </c>
      <c r="E782" s="79" t="b">
        <v>0</v>
      </c>
      <c r="F782" s="79" t="b">
        <v>0</v>
      </c>
      <c r="G782" s="79" t="b">
        <v>0</v>
      </c>
    </row>
    <row r="783" spans="1:7" ht="15">
      <c r="A783" s="111" t="s">
        <v>1827</v>
      </c>
      <c r="B783" s="79">
        <v>5</v>
      </c>
      <c r="C783" s="112">
        <v>0.002596868132337222</v>
      </c>
      <c r="D783" s="79" t="s">
        <v>1703</v>
      </c>
      <c r="E783" s="79" t="b">
        <v>0</v>
      </c>
      <c r="F783" s="79" t="b">
        <v>0</v>
      </c>
      <c r="G783" s="79" t="b">
        <v>0</v>
      </c>
    </row>
    <row r="784" spans="1:7" ht="15">
      <c r="A784" s="111" t="s">
        <v>1856</v>
      </c>
      <c r="B784" s="79">
        <v>5</v>
      </c>
      <c r="C784" s="112">
        <v>0.0028962591574605103</v>
      </c>
      <c r="D784" s="79" t="s">
        <v>1703</v>
      </c>
      <c r="E784" s="79" t="b">
        <v>0</v>
      </c>
      <c r="F784" s="79" t="b">
        <v>0</v>
      </c>
      <c r="G784" s="79" t="b">
        <v>0</v>
      </c>
    </row>
    <row r="785" spans="1:7" ht="15">
      <c r="A785" s="111" t="s">
        <v>1857</v>
      </c>
      <c r="B785" s="79">
        <v>5</v>
      </c>
      <c r="C785" s="112">
        <v>0.002596868132337222</v>
      </c>
      <c r="D785" s="79" t="s">
        <v>1703</v>
      </c>
      <c r="E785" s="79" t="b">
        <v>0</v>
      </c>
      <c r="F785" s="79" t="b">
        <v>0</v>
      </c>
      <c r="G785" s="79" t="b">
        <v>0</v>
      </c>
    </row>
    <row r="786" spans="1:7" ht="15">
      <c r="A786" s="111" t="s">
        <v>1858</v>
      </c>
      <c r="B786" s="79">
        <v>5</v>
      </c>
      <c r="C786" s="112">
        <v>0.002596868132337222</v>
      </c>
      <c r="D786" s="79" t="s">
        <v>1703</v>
      </c>
      <c r="E786" s="79" t="b">
        <v>0</v>
      </c>
      <c r="F786" s="79" t="b">
        <v>0</v>
      </c>
      <c r="G786" s="79" t="b">
        <v>0</v>
      </c>
    </row>
    <row r="787" spans="1:7" ht="15">
      <c r="A787" s="111" t="s">
        <v>1816</v>
      </c>
      <c r="B787" s="79">
        <v>5</v>
      </c>
      <c r="C787" s="112">
        <v>0.002596868132337222</v>
      </c>
      <c r="D787" s="79" t="s">
        <v>1703</v>
      </c>
      <c r="E787" s="79" t="b">
        <v>1</v>
      </c>
      <c r="F787" s="79" t="b">
        <v>0</v>
      </c>
      <c r="G787" s="79" t="b">
        <v>0</v>
      </c>
    </row>
    <row r="788" spans="1:7" ht="15">
      <c r="A788" s="111" t="s">
        <v>1859</v>
      </c>
      <c r="B788" s="79">
        <v>5</v>
      </c>
      <c r="C788" s="112">
        <v>0.002596868132337222</v>
      </c>
      <c r="D788" s="79" t="s">
        <v>1703</v>
      </c>
      <c r="E788" s="79" t="b">
        <v>1</v>
      </c>
      <c r="F788" s="79" t="b">
        <v>0</v>
      </c>
      <c r="G788" s="79" t="b">
        <v>0</v>
      </c>
    </row>
    <row r="789" spans="1:7" ht="15">
      <c r="A789" s="111" t="s">
        <v>1860</v>
      </c>
      <c r="B789" s="79">
        <v>5</v>
      </c>
      <c r="C789" s="112">
        <v>0.002727650875937838</v>
      </c>
      <c r="D789" s="79" t="s">
        <v>1703</v>
      </c>
      <c r="E789" s="79" t="b">
        <v>0</v>
      </c>
      <c r="F789" s="79" t="b">
        <v>0</v>
      </c>
      <c r="G789" s="79" t="b">
        <v>0</v>
      </c>
    </row>
    <row r="790" spans="1:7" ht="15">
      <c r="A790" s="111" t="s">
        <v>1813</v>
      </c>
      <c r="B790" s="79">
        <v>5</v>
      </c>
      <c r="C790" s="112">
        <v>0.002727650875937838</v>
      </c>
      <c r="D790" s="79" t="s">
        <v>1703</v>
      </c>
      <c r="E790" s="79" t="b">
        <v>0</v>
      </c>
      <c r="F790" s="79" t="b">
        <v>0</v>
      </c>
      <c r="G790" s="79" t="b">
        <v>0</v>
      </c>
    </row>
    <row r="791" spans="1:7" ht="15">
      <c r="A791" s="111" t="s">
        <v>1821</v>
      </c>
      <c r="B791" s="79">
        <v>5</v>
      </c>
      <c r="C791" s="112">
        <v>0.002727650875937838</v>
      </c>
      <c r="D791" s="79" t="s">
        <v>1703</v>
      </c>
      <c r="E791" s="79" t="b">
        <v>0</v>
      </c>
      <c r="F791" s="79" t="b">
        <v>0</v>
      </c>
      <c r="G791" s="79" t="b">
        <v>0</v>
      </c>
    </row>
    <row r="792" spans="1:7" ht="15">
      <c r="A792" s="111" t="s">
        <v>1812</v>
      </c>
      <c r="B792" s="79">
        <v>5</v>
      </c>
      <c r="C792" s="112">
        <v>0.002596868132337222</v>
      </c>
      <c r="D792" s="79" t="s">
        <v>1703</v>
      </c>
      <c r="E792" s="79" t="b">
        <v>0</v>
      </c>
      <c r="F792" s="79" t="b">
        <v>0</v>
      </c>
      <c r="G792" s="79" t="b">
        <v>0</v>
      </c>
    </row>
    <row r="793" spans="1:7" ht="15">
      <c r="A793" s="111" t="s">
        <v>1861</v>
      </c>
      <c r="B793" s="79">
        <v>5</v>
      </c>
      <c r="C793" s="112">
        <v>0.002596868132337222</v>
      </c>
      <c r="D793" s="79" t="s">
        <v>1703</v>
      </c>
      <c r="E793" s="79" t="b">
        <v>0</v>
      </c>
      <c r="F793" s="79" t="b">
        <v>0</v>
      </c>
      <c r="G793" s="79" t="b">
        <v>0</v>
      </c>
    </row>
    <row r="794" spans="1:7" ht="15">
      <c r="A794" s="111" t="s">
        <v>1862</v>
      </c>
      <c r="B794" s="79">
        <v>5</v>
      </c>
      <c r="C794" s="112">
        <v>0.002596868132337222</v>
      </c>
      <c r="D794" s="79" t="s">
        <v>1703</v>
      </c>
      <c r="E794" s="79" t="b">
        <v>0</v>
      </c>
      <c r="F794" s="79" t="b">
        <v>0</v>
      </c>
      <c r="G794" s="79" t="b">
        <v>0</v>
      </c>
    </row>
    <row r="795" spans="1:7" ht="15">
      <c r="A795" s="111" t="s">
        <v>1863</v>
      </c>
      <c r="B795" s="79">
        <v>5</v>
      </c>
      <c r="C795" s="112">
        <v>0.002596868132337222</v>
      </c>
      <c r="D795" s="79" t="s">
        <v>1703</v>
      </c>
      <c r="E795" s="79" t="b">
        <v>0</v>
      </c>
      <c r="F795" s="79" t="b">
        <v>0</v>
      </c>
      <c r="G795" s="79" t="b">
        <v>0</v>
      </c>
    </row>
    <row r="796" spans="1:7" ht="15">
      <c r="A796" s="111" t="s">
        <v>1801</v>
      </c>
      <c r="B796" s="79">
        <v>5</v>
      </c>
      <c r="C796" s="112">
        <v>0.002596868132337222</v>
      </c>
      <c r="D796" s="79" t="s">
        <v>1703</v>
      </c>
      <c r="E796" s="79" t="b">
        <v>0</v>
      </c>
      <c r="F796" s="79" t="b">
        <v>0</v>
      </c>
      <c r="G796" s="79" t="b">
        <v>0</v>
      </c>
    </row>
    <row r="797" spans="1:7" ht="15">
      <c r="A797" s="111" t="s">
        <v>1864</v>
      </c>
      <c r="B797" s="79">
        <v>5</v>
      </c>
      <c r="C797" s="112">
        <v>0.002727650875937838</v>
      </c>
      <c r="D797" s="79" t="s">
        <v>1703</v>
      </c>
      <c r="E797" s="79" t="b">
        <v>0</v>
      </c>
      <c r="F797" s="79" t="b">
        <v>0</v>
      </c>
      <c r="G797" s="79" t="b">
        <v>0</v>
      </c>
    </row>
    <row r="798" spans="1:7" ht="15">
      <c r="A798" s="111" t="s">
        <v>1865</v>
      </c>
      <c r="B798" s="79">
        <v>5</v>
      </c>
      <c r="C798" s="112">
        <v>0.002727650875937838</v>
      </c>
      <c r="D798" s="79" t="s">
        <v>1703</v>
      </c>
      <c r="E798" s="79" t="b">
        <v>0</v>
      </c>
      <c r="F798" s="79" t="b">
        <v>0</v>
      </c>
      <c r="G798" s="79" t="b">
        <v>0</v>
      </c>
    </row>
    <row r="799" spans="1:7" ht="15">
      <c r="A799" s="111" t="s">
        <v>1866</v>
      </c>
      <c r="B799" s="79">
        <v>5</v>
      </c>
      <c r="C799" s="112">
        <v>0.002596868132337222</v>
      </c>
      <c r="D799" s="79" t="s">
        <v>1703</v>
      </c>
      <c r="E799" s="79" t="b">
        <v>0</v>
      </c>
      <c r="F799" s="79" t="b">
        <v>1</v>
      </c>
      <c r="G799" s="79" t="b">
        <v>0</v>
      </c>
    </row>
    <row r="800" spans="1:7" ht="15">
      <c r="A800" s="111" t="s">
        <v>1867</v>
      </c>
      <c r="B800" s="79">
        <v>5</v>
      </c>
      <c r="C800" s="112">
        <v>0.002596868132337222</v>
      </c>
      <c r="D800" s="79" t="s">
        <v>1703</v>
      </c>
      <c r="E800" s="79" t="b">
        <v>0</v>
      </c>
      <c r="F800" s="79" t="b">
        <v>0</v>
      </c>
      <c r="G800" s="79" t="b">
        <v>0</v>
      </c>
    </row>
    <row r="801" spans="1:7" ht="15">
      <c r="A801" s="111" t="s">
        <v>1826</v>
      </c>
      <c r="B801" s="79">
        <v>5</v>
      </c>
      <c r="C801" s="112">
        <v>0.002596868132337222</v>
      </c>
      <c r="D801" s="79" t="s">
        <v>1703</v>
      </c>
      <c r="E801" s="79" t="b">
        <v>0</v>
      </c>
      <c r="F801" s="79" t="b">
        <v>0</v>
      </c>
      <c r="G801" s="79" t="b">
        <v>0</v>
      </c>
    </row>
    <row r="802" spans="1:7" ht="15">
      <c r="A802" s="111" t="s">
        <v>1868</v>
      </c>
      <c r="B802" s="79">
        <v>5</v>
      </c>
      <c r="C802" s="112">
        <v>0.002596868132337222</v>
      </c>
      <c r="D802" s="79" t="s">
        <v>1703</v>
      </c>
      <c r="E802" s="79" t="b">
        <v>0</v>
      </c>
      <c r="F802" s="79" t="b">
        <v>0</v>
      </c>
      <c r="G802" s="79" t="b">
        <v>0</v>
      </c>
    </row>
    <row r="803" spans="1:7" ht="15">
      <c r="A803" s="111" t="s">
        <v>1869</v>
      </c>
      <c r="B803" s="79">
        <v>5</v>
      </c>
      <c r="C803" s="112">
        <v>0.002727650875937838</v>
      </c>
      <c r="D803" s="79" t="s">
        <v>1703</v>
      </c>
      <c r="E803" s="79" t="b">
        <v>0</v>
      </c>
      <c r="F803" s="79" t="b">
        <v>0</v>
      </c>
      <c r="G803" s="79" t="b">
        <v>0</v>
      </c>
    </row>
    <row r="804" spans="1:7" ht="15">
      <c r="A804" s="111" t="s">
        <v>1798</v>
      </c>
      <c r="B804" s="79">
        <v>5</v>
      </c>
      <c r="C804" s="112">
        <v>0.002596868132337222</v>
      </c>
      <c r="D804" s="79" t="s">
        <v>1703</v>
      </c>
      <c r="E804" s="79" t="b">
        <v>0</v>
      </c>
      <c r="F804" s="79" t="b">
        <v>0</v>
      </c>
      <c r="G804" s="79" t="b">
        <v>0</v>
      </c>
    </row>
    <row r="805" spans="1:7" ht="15">
      <c r="A805" s="111" t="s">
        <v>1870</v>
      </c>
      <c r="B805" s="79">
        <v>5</v>
      </c>
      <c r="C805" s="112">
        <v>0.002727650875937838</v>
      </c>
      <c r="D805" s="79" t="s">
        <v>1703</v>
      </c>
      <c r="E805" s="79" t="b">
        <v>0</v>
      </c>
      <c r="F805" s="79" t="b">
        <v>0</v>
      </c>
      <c r="G805" s="79" t="b">
        <v>0</v>
      </c>
    </row>
    <row r="806" spans="1:7" ht="15">
      <c r="A806" s="111" t="s">
        <v>1823</v>
      </c>
      <c r="B806" s="79">
        <v>5</v>
      </c>
      <c r="C806" s="112">
        <v>0.002727650875937838</v>
      </c>
      <c r="D806" s="79" t="s">
        <v>1703</v>
      </c>
      <c r="E806" s="79" t="b">
        <v>0</v>
      </c>
      <c r="F806" s="79" t="b">
        <v>0</v>
      </c>
      <c r="G806" s="79" t="b">
        <v>0</v>
      </c>
    </row>
    <row r="807" spans="1:7" ht="15">
      <c r="A807" s="111" t="s">
        <v>1871</v>
      </c>
      <c r="B807" s="79">
        <v>5</v>
      </c>
      <c r="C807" s="112">
        <v>0.0028962591574605103</v>
      </c>
      <c r="D807" s="79" t="s">
        <v>1703</v>
      </c>
      <c r="E807" s="79" t="b">
        <v>0</v>
      </c>
      <c r="F807" s="79" t="b">
        <v>0</v>
      </c>
      <c r="G807" s="79" t="b">
        <v>0</v>
      </c>
    </row>
    <row r="808" spans="1:7" ht="15">
      <c r="A808" s="111" t="s">
        <v>1872</v>
      </c>
      <c r="B808" s="79">
        <v>5</v>
      </c>
      <c r="C808" s="112">
        <v>0.0028962591574605103</v>
      </c>
      <c r="D808" s="79" t="s">
        <v>1703</v>
      </c>
      <c r="E808" s="79" t="b">
        <v>0</v>
      </c>
      <c r="F808" s="79" t="b">
        <v>1</v>
      </c>
      <c r="G808" s="79" t="b">
        <v>0</v>
      </c>
    </row>
    <row r="809" spans="1:7" ht="15">
      <c r="A809" s="111" t="s">
        <v>1782</v>
      </c>
      <c r="B809" s="79">
        <v>5</v>
      </c>
      <c r="C809" s="112">
        <v>0.002727650875937838</v>
      </c>
      <c r="D809" s="79" t="s">
        <v>1703</v>
      </c>
      <c r="E809" s="79" t="b">
        <v>0</v>
      </c>
      <c r="F809" s="79" t="b">
        <v>0</v>
      </c>
      <c r="G809" s="79" t="b">
        <v>0</v>
      </c>
    </row>
    <row r="810" spans="1:7" ht="15">
      <c r="A810" s="111" t="s">
        <v>1873</v>
      </c>
      <c r="B810" s="79">
        <v>5</v>
      </c>
      <c r="C810" s="112">
        <v>0.002727650875937838</v>
      </c>
      <c r="D810" s="79" t="s">
        <v>1703</v>
      </c>
      <c r="E810" s="79" t="b">
        <v>0</v>
      </c>
      <c r="F810" s="79" t="b">
        <v>0</v>
      </c>
      <c r="G810" s="79" t="b">
        <v>0</v>
      </c>
    </row>
    <row r="811" spans="1:7" ht="15">
      <c r="A811" s="111" t="s">
        <v>1874</v>
      </c>
      <c r="B811" s="79">
        <v>5</v>
      </c>
      <c r="C811" s="112">
        <v>0.002727650875937838</v>
      </c>
      <c r="D811" s="79" t="s">
        <v>1703</v>
      </c>
      <c r="E811" s="79" t="b">
        <v>0</v>
      </c>
      <c r="F811" s="79" t="b">
        <v>0</v>
      </c>
      <c r="G811" s="79" t="b">
        <v>0</v>
      </c>
    </row>
    <row r="812" spans="1:7" ht="15">
      <c r="A812" s="111" t="s">
        <v>1875</v>
      </c>
      <c r="B812" s="79">
        <v>5</v>
      </c>
      <c r="C812" s="112">
        <v>0.002596868132337222</v>
      </c>
      <c r="D812" s="79" t="s">
        <v>1703</v>
      </c>
      <c r="E812" s="79" t="b">
        <v>0</v>
      </c>
      <c r="F812" s="79" t="b">
        <v>0</v>
      </c>
      <c r="G812" s="79" t="b">
        <v>0</v>
      </c>
    </row>
    <row r="813" spans="1:7" ht="15">
      <c r="A813" s="111" t="s">
        <v>1876</v>
      </c>
      <c r="B813" s="79">
        <v>5</v>
      </c>
      <c r="C813" s="112">
        <v>0.0028962591574605103</v>
      </c>
      <c r="D813" s="79" t="s">
        <v>1703</v>
      </c>
      <c r="E813" s="79" t="b">
        <v>0</v>
      </c>
      <c r="F813" s="79" t="b">
        <v>0</v>
      </c>
      <c r="G813" s="79" t="b">
        <v>0</v>
      </c>
    </row>
    <row r="814" spans="1:7" ht="15">
      <c r="A814" s="111" t="s">
        <v>1877</v>
      </c>
      <c r="B814" s="79">
        <v>5</v>
      </c>
      <c r="C814" s="112">
        <v>0.002727650875937838</v>
      </c>
      <c r="D814" s="79" t="s">
        <v>1703</v>
      </c>
      <c r="E814" s="79" t="b">
        <v>0</v>
      </c>
      <c r="F814" s="79" t="b">
        <v>0</v>
      </c>
      <c r="G814" s="79" t="b">
        <v>0</v>
      </c>
    </row>
    <row r="815" spans="1:7" ht="15">
      <c r="A815" s="111" t="s">
        <v>1878</v>
      </c>
      <c r="B815" s="79">
        <v>5</v>
      </c>
      <c r="C815" s="112">
        <v>0.002727650875937838</v>
      </c>
      <c r="D815" s="79" t="s">
        <v>1703</v>
      </c>
      <c r="E815" s="79" t="b">
        <v>0</v>
      </c>
      <c r="F815" s="79" t="b">
        <v>0</v>
      </c>
      <c r="G815" s="79" t="b">
        <v>0</v>
      </c>
    </row>
    <row r="816" spans="1:7" ht="15">
      <c r="A816" s="111" t="s">
        <v>1879</v>
      </c>
      <c r="B816" s="79">
        <v>5</v>
      </c>
      <c r="C816" s="112">
        <v>0.002727650875937838</v>
      </c>
      <c r="D816" s="79" t="s">
        <v>1703</v>
      </c>
      <c r="E816" s="79" t="b">
        <v>0</v>
      </c>
      <c r="F816" s="79" t="b">
        <v>0</v>
      </c>
      <c r="G816" s="79" t="b">
        <v>0</v>
      </c>
    </row>
    <row r="817" spans="1:7" ht="15">
      <c r="A817" s="111" t="s">
        <v>1820</v>
      </c>
      <c r="B817" s="79">
        <v>5</v>
      </c>
      <c r="C817" s="112">
        <v>0.002596868132337222</v>
      </c>
      <c r="D817" s="79" t="s">
        <v>1703</v>
      </c>
      <c r="E817" s="79" t="b">
        <v>0</v>
      </c>
      <c r="F817" s="79" t="b">
        <v>0</v>
      </c>
      <c r="G817" s="79" t="b">
        <v>0</v>
      </c>
    </row>
    <row r="818" spans="1:7" ht="15">
      <c r="A818" s="111" t="s">
        <v>1880</v>
      </c>
      <c r="B818" s="79">
        <v>5</v>
      </c>
      <c r="C818" s="112">
        <v>0.0028962591574605103</v>
      </c>
      <c r="D818" s="79" t="s">
        <v>1703</v>
      </c>
      <c r="E818" s="79" t="b">
        <v>0</v>
      </c>
      <c r="F818" s="79" t="b">
        <v>1</v>
      </c>
      <c r="G818" s="79" t="b">
        <v>0</v>
      </c>
    </row>
    <row r="819" spans="1:7" ht="15">
      <c r="A819" s="111" t="s">
        <v>1822</v>
      </c>
      <c r="B819" s="79">
        <v>5</v>
      </c>
      <c r="C819" s="112">
        <v>0.002727650875937838</v>
      </c>
      <c r="D819" s="79" t="s">
        <v>1703</v>
      </c>
      <c r="E819" s="79" t="b">
        <v>0</v>
      </c>
      <c r="F819" s="79" t="b">
        <v>0</v>
      </c>
      <c r="G819" s="79" t="b">
        <v>0</v>
      </c>
    </row>
    <row r="820" spans="1:7" ht="15">
      <c r="A820" s="111" t="s">
        <v>1882</v>
      </c>
      <c r="B820" s="79">
        <v>5</v>
      </c>
      <c r="C820" s="112">
        <v>0.002596868132337222</v>
      </c>
      <c r="D820" s="79" t="s">
        <v>1703</v>
      </c>
      <c r="E820" s="79" t="b">
        <v>0</v>
      </c>
      <c r="F820" s="79" t="b">
        <v>0</v>
      </c>
      <c r="G820" s="79" t="b">
        <v>0</v>
      </c>
    </row>
    <row r="821" spans="1:7" ht="15">
      <c r="A821" s="111" t="s">
        <v>1881</v>
      </c>
      <c r="B821" s="79">
        <v>5</v>
      </c>
      <c r="C821" s="112">
        <v>0.002727650875937838</v>
      </c>
      <c r="D821" s="79" t="s">
        <v>1703</v>
      </c>
      <c r="E821" s="79" t="b">
        <v>0</v>
      </c>
      <c r="F821" s="79" t="b">
        <v>0</v>
      </c>
      <c r="G821" s="79" t="b">
        <v>0</v>
      </c>
    </row>
    <row r="822" spans="1:7" ht="15">
      <c r="A822" s="111" t="s">
        <v>1883</v>
      </c>
      <c r="B822" s="79">
        <v>5</v>
      </c>
      <c r="C822" s="112">
        <v>0.0028962591574605103</v>
      </c>
      <c r="D822" s="79" t="s">
        <v>1703</v>
      </c>
      <c r="E822" s="79" t="b">
        <v>0</v>
      </c>
      <c r="F822" s="79" t="b">
        <v>0</v>
      </c>
      <c r="G822" s="79" t="b">
        <v>0</v>
      </c>
    </row>
    <row r="823" spans="1:7" ht="15">
      <c r="A823" s="111" t="s">
        <v>1884</v>
      </c>
      <c r="B823" s="79">
        <v>5</v>
      </c>
      <c r="C823" s="112">
        <v>0.0028962591574605103</v>
      </c>
      <c r="D823" s="79" t="s">
        <v>1703</v>
      </c>
      <c r="E823" s="79" t="b">
        <v>0</v>
      </c>
      <c r="F823" s="79" t="b">
        <v>1</v>
      </c>
      <c r="G823" s="79" t="b">
        <v>0</v>
      </c>
    </row>
    <row r="824" spans="1:7" ht="15">
      <c r="A824" s="111" t="s">
        <v>1885</v>
      </c>
      <c r="B824" s="79">
        <v>5</v>
      </c>
      <c r="C824" s="112">
        <v>0.00354014749041552</v>
      </c>
      <c r="D824" s="79" t="s">
        <v>1703</v>
      </c>
      <c r="E824" s="79" t="b">
        <v>0</v>
      </c>
      <c r="F824" s="79" t="b">
        <v>0</v>
      </c>
      <c r="G824" s="79" t="b">
        <v>0</v>
      </c>
    </row>
    <row r="825" spans="1:7" ht="15">
      <c r="A825" s="111" t="s">
        <v>1917</v>
      </c>
      <c r="B825" s="79">
        <v>4</v>
      </c>
      <c r="C825" s="112">
        <v>0.002182120700750271</v>
      </c>
      <c r="D825" s="79" t="s">
        <v>1703</v>
      </c>
      <c r="E825" s="79" t="b">
        <v>0</v>
      </c>
      <c r="F825" s="79" t="b">
        <v>0</v>
      </c>
      <c r="G825" s="79" t="b">
        <v>0</v>
      </c>
    </row>
    <row r="826" spans="1:7" ht="15">
      <c r="A826" s="111" t="s">
        <v>1918</v>
      </c>
      <c r="B826" s="79">
        <v>4</v>
      </c>
      <c r="C826" s="112">
        <v>0.002182120700750271</v>
      </c>
      <c r="D826" s="79" t="s">
        <v>1703</v>
      </c>
      <c r="E826" s="79" t="b">
        <v>0</v>
      </c>
      <c r="F826" s="79" t="b">
        <v>0</v>
      </c>
      <c r="G826" s="79" t="b">
        <v>0</v>
      </c>
    </row>
    <row r="827" spans="1:7" ht="15">
      <c r="A827" s="111" t="s">
        <v>1850</v>
      </c>
      <c r="B827" s="79">
        <v>4</v>
      </c>
      <c r="C827" s="112">
        <v>0.002182120700750271</v>
      </c>
      <c r="D827" s="79" t="s">
        <v>1703</v>
      </c>
      <c r="E827" s="79" t="b">
        <v>0</v>
      </c>
      <c r="F827" s="79" t="b">
        <v>0</v>
      </c>
      <c r="G827" s="79" t="b">
        <v>0</v>
      </c>
    </row>
    <row r="828" spans="1:7" ht="15">
      <c r="A828" s="111" t="s">
        <v>1853</v>
      </c>
      <c r="B828" s="79">
        <v>4</v>
      </c>
      <c r="C828" s="112">
        <v>0.002182120700750271</v>
      </c>
      <c r="D828" s="79" t="s">
        <v>1703</v>
      </c>
      <c r="E828" s="79" t="b">
        <v>0</v>
      </c>
      <c r="F828" s="79" t="b">
        <v>0</v>
      </c>
      <c r="G828" s="79" t="b">
        <v>0</v>
      </c>
    </row>
    <row r="829" spans="1:7" ht="15">
      <c r="A829" s="111" t="s">
        <v>1919</v>
      </c>
      <c r="B829" s="79">
        <v>4</v>
      </c>
      <c r="C829" s="112">
        <v>0.002182120700750271</v>
      </c>
      <c r="D829" s="79" t="s">
        <v>1703</v>
      </c>
      <c r="E829" s="79" t="b">
        <v>0</v>
      </c>
      <c r="F829" s="79" t="b">
        <v>0</v>
      </c>
      <c r="G829" s="79" t="b">
        <v>0</v>
      </c>
    </row>
    <row r="830" spans="1:7" ht="15">
      <c r="A830" s="111" t="s">
        <v>1920</v>
      </c>
      <c r="B830" s="79">
        <v>4</v>
      </c>
      <c r="C830" s="112">
        <v>0.002182120700750271</v>
      </c>
      <c r="D830" s="79" t="s">
        <v>1703</v>
      </c>
      <c r="E830" s="79" t="b">
        <v>0</v>
      </c>
      <c r="F830" s="79" t="b">
        <v>0</v>
      </c>
      <c r="G830" s="79" t="b">
        <v>0</v>
      </c>
    </row>
    <row r="831" spans="1:7" ht="15">
      <c r="A831" s="111" t="s">
        <v>1921</v>
      </c>
      <c r="B831" s="79">
        <v>4</v>
      </c>
      <c r="C831" s="112">
        <v>0.002182120700750271</v>
      </c>
      <c r="D831" s="79" t="s">
        <v>1703</v>
      </c>
      <c r="E831" s="79" t="b">
        <v>0</v>
      </c>
      <c r="F831" s="79" t="b">
        <v>0</v>
      </c>
      <c r="G831" s="79" t="b">
        <v>0</v>
      </c>
    </row>
    <row r="832" spans="1:7" ht="15">
      <c r="A832" s="111" t="s">
        <v>1922</v>
      </c>
      <c r="B832" s="79">
        <v>4</v>
      </c>
      <c r="C832" s="112">
        <v>0.002182120700750271</v>
      </c>
      <c r="D832" s="79" t="s">
        <v>1703</v>
      </c>
      <c r="E832" s="79" t="b">
        <v>1</v>
      </c>
      <c r="F832" s="79" t="b">
        <v>0</v>
      </c>
      <c r="G832" s="79" t="b">
        <v>0</v>
      </c>
    </row>
    <row r="833" spans="1:7" ht="15">
      <c r="A833" s="111" t="s">
        <v>1923</v>
      </c>
      <c r="B833" s="79">
        <v>4</v>
      </c>
      <c r="C833" s="112">
        <v>0.002182120700750271</v>
      </c>
      <c r="D833" s="79" t="s">
        <v>1703</v>
      </c>
      <c r="E833" s="79" t="b">
        <v>0</v>
      </c>
      <c r="F833" s="79" t="b">
        <v>0</v>
      </c>
      <c r="G833" s="79" t="b">
        <v>0</v>
      </c>
    </row>
    <row r="834" spans="1:7" ht="15">
      <c r="A834" s="111" t="s">
        <v>1924</v>
      </c>
      <c r="B834" s="79">
        <v>4</v>
      </c>
      <c r="C834" s="112">
        <v>0.002182120700750271</v>
      </c>
      <c r="D834" s="79" t="s">
        <v>1703</v>
      </c>
      <c r="E834" s="79" t="b">
        <v>0</v>
      </c>
      <c r="F834" s="79" t="b">
        <v>0</v>
      </c>
      <c r="G834" s="79" t="b">
        <v>0</v>
      </c>
    </row>
    <row r="835" spans="1:7" ht="15">
      <c r="A835" s="111" t="s">
        <v>1925</v>
      </c>
      <c r="B835" s="79">
        <v>4</v>
      </c>
      <c r="C835" s="112">
        <v>0.002182120700750271</v>
      </c>
      <c r="D835" s="79" t="s">
        <v>1703</v>
      </c>
      <c r="E835" s="79" t="b">
        <v>0</v>
      </c>
      <c r="F835" s="79" t="b">
        <v>0</v>
      </c>
      <c r="G835" s="79" t="b">
        <v>0</v>
      </c>
    </row>
    <row r="836" spans="1:7" ht="15">
      <c r="A836" s="111" t="s">
        <v>1851</v>
      </c>
      <c r="B836" s="79">
        <v>4</v>
      </c>
      <c r="C836" s="112">
        <v>0.002182120700750271</v>
      </c>
      <c r="D836" s="79" t="s">
        <v>1703</v>
      </c>
      <c r="E836" s="79" t="b">
        <v>0</v>
      </c>
      <c r="F836" s="79" t="b">
        <v>0</v>
      </c>
      <c r="G836" s="79" t="b">
        <v>0</v>
      </c>
    </row>
    <row r="837" spans="1:7" ht="15">
      <c r="A837" s="111" t="s">
        <v>1849</v>
      </c>
      <c r="B837" s="79">
        <v>4</v>
      </c>
      <c r="C837" s="112">
        <v>0.002182120700750271</v>
      </c>
      <c r="D837" s="79" t="s">
        <v>1703</v>
      </c>
      <c r="E837" s="79" t="b">
        <v>0</v>
      </c>
      <c r="F837" s="79" t="b">
        <v>0</v>
      </c>
      <c r="G837" s="79" t="b">
        <v>0</v>
      </c>
    </row>
    <row r="838" spans="1:7" ht="15">
      <c r="A838" s="111" t="s">
        <v>1926</v>
      </c>
      <c r="B838" s="79">
        <v>4</v>
      </c>
      <c r="C838" s="112">
        <v>0.002182120700750271</v>
      </c>
      <c r="D838" s="79" t="s">
        <v>1703</v>
      </c>
      <c r="E838" s="79" t="b">
        <v>0</v>
      </c>
      <c r="F838" s="79" t="b">
        <v>0</v>
      </c>
      <c r="G838" s="79" t="b">
        <v>0</v>
      </c>
    </row>
    <row r="839" spans="1:7" ht="15">
      <c r="A839" s="111" t="s">
        <v>1927</v>
      </c>
      <c r="B839" s="79">
        <v>4</v>
      </c>
      <c r="C839" s="112">
        <v>0.0023170073259684083</v>
      </c>
      <c r="D839" s="79" t="s">
        <v>1703</v>
      </c>
      <c r="E839" s="79" t="b">
        <v>0</v>
      </c>
      <c r="F839" s="79" t="b">
        <v>0</v>
      </c>
      <c r="G839" s="79" t="b">
        <v>0</v>
      </c>
    </row>
    <row r="840" spans="1:7" ht="15">
      <c r="A840" s="111" t="s">
        <v>1855</v>
      </c>
      <c r="B840" s="79">
        <v>4</v>
      </c>
      <c r="C840" s="112">
        <v>0.002182120700750271</v>
      </c>
      <c r="D840" s="79" t="s">
        <v>1703</v>
      </c>
      <c r="E840" s="79" t="b">
        <v>0</v>
      </c>
      <c r="F840" s="79" t="b">
        <v>1</v>
      </c>
      <c r="G840" s="79" t="b">
        <v>0</v>
      </c>
    </row>
    <row r="841" spans="1:7" ht="15">
      <c r="A841" s="111" t="s">
        <v>1928</v>
      </c>
      <c r="B841" s="79">
        <v>4</v>
      </c>
      <c r="C841" s="112">
        <v>0.002182120700750271</v>
      </c>
      <c r="D841" s="79" t="s">
        <v>1703</v>
      </c>
      <c r="E841" s="79" t="b">
        <v>0</v>
      </c>
      <c r="F841" s="79" t="b">
        <v>0</v>
      </c>
      <c r="G841" s="79" t="b">
        <v>0</v>
      </c>
    </row>
    <row r="842" spans="1:7" ht="15">
      <c r="A842" s="111" t="s">
        <v>1929</v>
      </c>
      <c r="B842" s="79">
        <v>4</v>
      </c>
      <c r="C842" s="112">
        <v>0.002182120700750271</v>
      </c>
      <c r="D842" s="79" t="s">
        <v>1703</v>
      </c>
      <c r="E842" s="79" t="b">
        <v>0</v>
      </c>
      <c r="F842" s="79" t="b">
        <v>0</v>
      </c>
      <c r="G842" s="79" t="b">
        <v>0</v>
      </c>
    </row>
    <row r="843" spans="1:7" ht="15">
      <c r="A843" s="111" t="s">
        <v>1930</v>
      </c>
      <c r="B843" s="79">
        <v>4</v>
      </c>
      <c r="C843" s="112">
        <v>0.002182120700750271</v>
      </c>
      <c r="D843" s="79" t="s">
        <v>1703</v>
      </c>
      <c r="E843" s="79" t="b">
        <v>0</v>
      </c>
      <c r="F843" s="79" t="b">
        <v>0</v>
      </c>
      <c r="G843" s="79" t="b">
        <v>0</v>
      </c>
    </row>
    <row r="844" spans="1:7" ht="15">
      <c r="A844" s="111" t="s">
        <v>1931</v>
      </c>
      <c r="B844" s="79">
        <v>4</v>
      </c>
      <c r="C844" s="112">
        <v>0.002507119346541343</v>
      </c>
      <c r="D844" s="79" t="s">
        <v>1703</v>
      </c>
      <c r="E844" s="79" t="b">
        <v>0</v>
      </c>
      <c r="F844" s="79" t="b">
        <v>0</v>
      </c>
      <c r="G844" s="79" t="b">
        <v>0</v>
      </c>
    </row>
    <row r="845" spans="1:7" ht="15">
      <c r="A845" s="111" t="s">
        <v>1932</v>
      </c>
      <c r="B845" s="79">
        <v>4</v>
      </c>
      <c r="C845" s="112">
        <v>0.002182120700750271</v>
      </c>
      <c r="D845" s="79" t="s">
        <v>1703</v>
      </c>
      <c r="E845" s="79" t="b">
        <v>0</v>
      </c>
      <c r="F845" s="79" t="b">
        <v>0</v>
      </c>
      <c r="G845" s="79" t="b">
        <v>0</v>
      </c>
    </row>
    <row r="846" spans="1:7" ht="15">
      <c r="A846" s="111" t="s">
        <v>1933</v>
      </c>
      <c r="B846" s="79">
        <v>4</v>
      </c>
      <c r="C846" s="112">
        <v>0.0023170073259684083</v>
      </c>
      <c r="D846" s="79" t="s">
        <v>1703</v>
      </c>
      <c r="E846" s="79" t="b">
        <v>0</v>
      </c>
      <c r="F846" s="79" t="b">
        <v>0</v>
      </c>
      <c r="G846" s="79" t="b">
        <v>0</v>
      </c>
    </row>
    <row r="847" spans="1:7" ht="15">
      <c r="A847" s="111" t="s">
        <v>1934</v>
      </c>
      <c r="B847" s="79">
        <v>4</v>
      </c>
      <c r="C847" s="112">
        <v>0.002182120700750271</v>
      </c>
      <c r="D847" s="79" t="s">
        <v>1703</v>
      </c>
      <c r="E847" s="79" t="b">
        <v>0</v>
      </c>
      <c r="F847" s="79" t="b">
        <v>0</v>
      </c>
      <c r="G847" s="79" t="b">
        <v>0</v>
      </c>
    </row>
    <row r="848" spans="1:7" ht="15">
      <c r="A848" s="111" t="s">
        <v>1935</v>
      </c>
      <c r="B848" s="79">
        <v>4</v>
      </c>
      <c r="C848" s="112">
        <v>0.002182120700750271</v>
      </c>
      <c r="D848" s="79" t="s">
        <v>1703</v>
      </c>
      <c r="E848" s="79" t="b">
        <v>0</v>
      </c>
      <c r="F848" s="79" t="b">
        <v>0</v>
      </c>
      <c r="G848" s="79" t="b">
        <v>0</v>
      </c>
    </row>
    <row r="849" spans="1:7" ht="15">
      <c r="A849" s="111" t="s">
        <v>541</v>
      </c>
      <c r="B849" s="79">
        <v>4</v>
      </c>
      <c r="C849" s="112">
        <v>0.002182120700750271</v>
      </c>
      <c r="D849" s="79" t="s">
        <v>1703</v>
      </c>
      <c r="E849" s="79" t="b">
        <v>1</v>
      </c>
      <c r="F849" s="79" t="b">
        <v>0</v>
      </c>
      <c r="G849" s="79" t="b">
        <v>0</v>
      </c>
    </row>
    <row r="850" spans="1:7" ht="15">
      <c r="A850" s="111" t="s">
        <v>1936</v>
      </c>
      <c r="B850" s="79">
        <v>4</v>
      </c>
      <c r="C850" s="112">
        <v>0.0023170073259684083</v>
      </c>
      <c r="D850" s="79" t="s">
        <v>1703</v>
      </c>
      <c r="E850" s="79" t="b">
        <v>0</v>
      </c>
      <c r="F850" s="79" t="b">
        <v>0</v>
      </c>
      <c r="G850" s="79" t="b">
        <v>0</v>
      </c>
    </row>
    <row r="851" spans="1:7" ht="15">
      <c r="A851" s="111" t="s">
        <v>1937</v>
      </c>
      <c r="B851" s="79">
        <v>4</v>
      </c>
      <c r="C851" s="112">
        <v>0.002182120700750271</v>
      </c>
      <c r="D851" s="79" t="s">
        <v>1703</v>
      </c>
      <c r="E851" s="79" t="b">
        <v>0</v>
      </c>
      <c r="F851" s="79" t="b">
        <v>0</v>
      </c>
      <c r="G851" s="79" t="b">
        <v>0</v>
      </c>
    </row>
    <row r="852" spans="1:7" ht="15">
      <c r="A852" s="111" t="s">
        <v>1938</v>
      </c>
      <c r="B852" s="79">
        <v>4</v>
      </c>
      <c r="C852" s="112">
        <v>0.002182120700750271</v>
      </c>
      <c r="D852" s="79" t="s">
        <v>1703</v>
      </c>
      <c r="E852" s="79" t="b">
        <v>1</v>
      </c>
      <c r="F852" s="79" t="b">
        <v>0</v>
      </c>
      <c r="G852" s="79" t="b">
        <v>0</v>
      </c>
    </row>
    <row r="853" spans="1:7" ht="15">
      <c r="A853" s="111" t="s">
        <v>1939</v>
      </c>
      <c r="B853" s="79">
        <v>4</v>
      </c>
      <c r="C853" s="112">
        <v>0.002182120700750271</v>
      </c>
      <c r="D853" s="79" t="s">
        <v>1703</v>
      </c>
      <c r="E853" s="79" t="b">
        <v>0</v>
      </c>
      <c r="F853" s="79" t="b">
        <v>0</v>
      </c>
      <c r="G853" s="79" t="b">
        <v>0</v>
      </c>
    </row>
    <row r="854" spans="1:7" ht="15">
      <c r="A854" s="111" t="s">
        <v>1940</v>
      </c>
      <c r="B854" s="79">
        <v>4</v>
      </c>
      <c r="C854" s="112">
        <v>0.002182120700750271</v>
      </c>
      <c r="D854" s="79" t="s">
        <v>1703</v>
      </c>
      <c r="E854" s="79" t="b">
        <v>0</v>
      </c>
      <c r="F854" s="79" t="b">
        <v>0</v>
      </c>
      <c r="G854" s="79" t="b">
        <v>0</v>
      </c>
    </row>
    <row r="855" spans="1:7" ht="15">
      <c r="A855" s="111" t="s">
        <v>1941</v>
      </c>
      <c r="B855" s="79">
        <v>4</v>
      </c>
      <c r="C855" s="112">
        <v>0.0023170073259684083</v>
      </c>
      <c r="D855" s="79" t="s">
        <v>1703</v>
      </c>
      <c r="E855" s="79" t="b">
        <v>0</v>
      </c>
      <c r="F855" s="79" t="b">
        <v>1</v>
      </c>
      <c r="G855" s="79" t="b">
        <v>0</v>
      </c>
    </row>
    <row r="856" spans="1:7" ht="15">
      <c r="A856" s="111" t="s">
        <v>1942</v>
      </c>
      <c r="B856" s="79">
        <v>4</v>
      </c>
      <c r="C856" s="112">
        <v>0.0028321179923324158</v>
      </c>
      <c r="D856" s="79" t="s">
        <v>1703</v>
      </c>
      <c r="E856" s="79" t="b">
        <v>0</v>
      </c>
      <c r="F856" s="79" t="b">
        <v>0</v>
      </c>
      <c r="G856" s="79" t="b">
        <v>0</v>
      </c>
    </row>
    <row r="857" spans="1:7" ht="15">
      <c r="A857" s="111" t="s">
        <v>1748</v>
      </c>
      <c r="B857" s="79">
        <v>4</v>
      </c>
      <c r="C857" s="112">
        <v>0.0023170073259684083</v>
      </c>
      <c r="D857" s="79" t="s">
        <v>1703</v>
      </c>
      <c r="E857" s="79" t="b">
        <v>0</v>
      </c>
      <c r="F857" s="79" t="b">
        <v>0</v>
      </c>
      <c r="G857" s="79" t="b">
        <v>0</v>
      </c>
    </row>
    <row r="858" spans="1:7" ht="15">
      <c r="A858" s="111" t="s">
        <v>1943</v>
      </c>
      <c r="B858" s="79">
        <v>4</v>
      </c>
      <c r="C858" s="112">
        <v>0.002182120700750271</v>
      </c>
      <c r="D858" s="79" t="s">
        <v>1703</v>
      </c>
      <c r="E858" s="79" t="b">
        <v>0</v>
      </c>
      <c r="F858" s="79" t="b">
        <v>0</v>
      </c>
      <c r="G858" s="79" t="b">
        <v>0</v>
      </c>
    </row>
    <row r="859" spans="1:7" ht="15">
      <c r="A859" s="111" t="s">
        <v>1944</v>
      </c>
      <c r="B859" s="79">
        <v>4</v>
      </c>
      <c r="C859" s="112">
        <v>0.002182120700750271</v>
      </c>
      <c r="D859" s="79" t="s">
        <v>1703</v>
      </c>
      <c r="E859" s="79" t="b">
        <v>0</v>
      </c>
      <c r="F859" s="79" t="b">
        <v>0</v>
      </c>
      <c r="G859" s="79" t="b">
        <v>0</v>
      </c>
    </row>
    <row r="860" spans="1:7" ht="15">
      <c r="A860" s="111" t="s">
        <v>1945</v>
      </c>
      <c r="B860" s="79">
        <v>4</v>
      </c>
      <c r="C860" s="112">
        <v>0.0023170073259684083</v>
      </c>
      <c r="D860" s="79" t="s">
        <v>1703</v>
      </c>
      <c r="E860" s="79" t="b">
        <v>0</v>
      </c>
      <c r="F860" s="79" t="b">
        <v>0</v>
      </c>
      <c r="G860" s="79" t="b">
        <v>0</v>
      </c>
    </row>
    <row r="861" spans="1:7" ht="15">
      <c r="A861" s="111" t="s">
        <v>1946</v>
      </c>
      <c r="B861" s="79">
        <v>4</v>
      </c>
      <c r="C861" s="112">
        <v>0.002182120700750271</v>
      </c>
      <c r="D861" s="79" t="s">
        <v>1703</v>
      </c>
      <c r="E861" s="79" t="b">
        <v>0</v>
      </c>
      <c r="F861" s="79" t="b">
        <v>0</v>
      </c>
      <c r="G861" s="79" t="b">
        <v>0</v>
      </c>
    </row>
    <row r="862" spans="1:7" ht="15">
      <c r="A862" s="111" t="s">
        <v>1947</v>
      </c>
      <c r="B862" s="79">
        <v>4</v>
      </c>
      <c r="C862" s="112">
        <v>0.0023170073259684083</v>
      </c>
      <c r="D862" s="79" t="s">
        <v>1703</v>
      </c>
      <c r="E862" s="79" t="b">
        <v>0</v>
      </c>
      <c r="F862" s="79" t="b">
        <v>0</v>
      </c>
      <c r="G862" s="79" t="b">
        <v>0</v>
      </c>
    </row>
    <row r="863" spans="1:7" ht="15">
      <c r="A863" s="111" t="s">
        <v>1948</v>
      </c>
      <c r="B863" s="79">
        <v>4</v>
      </c>
      <c r="C863" s="112">
        <v>0.0023170073259684083</v>
      </c>
      <c r="D863" s="79" t="s">
        <v>1703</v>
      </c>
      <c r="E863" s="79" t="b">
        <v>0</v>
      </c>
      <c r="F863" s="79" t="b">
        <v>0</v>
      </c>
      <c r="G863" s="79" t="b">
        <v>0</v>
      </c>
    </row>
    <row r="864" spans="1:7" ht="15">
      <c r="A864" s="111" t="s">
        <v>1949</v>
      </c>
      <c r="B864" s="79">
        <v>4</v>
      </c>
      <c r="C864" s="112">
        <v>0.002182120700750271</v>
      </c>
      <c r="D864" s="79" t="s">
        <v>1703</v>
      </c>
      <c r="E864" s="79" t="b">
        <v>0</v>
      </c>
      <c r="F864" s="79" t="b">
        <v>0</v>
      </c>
      <c r="G864" s="79" t="b">
        <v>0</v>
      </c>
    </row>
    <row r="865" spans="1:7" ht="15">
      <c r="A865" s="111" t="s">
        <v>1950</v>
      </c>
      <c r="B865" s="79">
        <v>4</v>
      </c>
      <c r="C865" s="112">
        <v>0.002182120700750271</v>
      </c>
      <c r="D865" s="79" t="s">
        <v>1703</v>
      </c>
      <c r="E865" s="79" t="b">
        <v>0</v>
      </c>
      <c r="F865" s="79" t="b">
        <v>0</v>
      </c>
      <c r="G865" s="79" t="b">
        <v>0</v>
      </c>
    </row>
    <row r="866" spans="1:7" ht="15">
      <c r="A866" s="111" t="s">
        <v>1844</v>
      </c>
      <c r="B866" s="79">
        <v>4</v>
      </c>
      <c r="C866" s="112">
        <v>0.0023170073259684083</v>
      </c>
      <c r="D866" s="79" t="s">
        <v>1703</v>
      </c>
      <c r="E866" s="79" t="b">
        <v>0</v>
      </c>
      <c r="F866" s="79" t="b">
        <v>0</v>
      </c>
      <c r="G866" s="79" t="b">
        <v>0</v>
      </c>
    </row>
    <row r="867" spans="1:7" ht="15">
      <c r="A867" s="111" t="s">
        <v>1952</v>
      </c>
      <c r="B867" s="79">
        <v>4</v>
      </c>
      <c r="C867" s="112">
        <v>0.0023170073259684083</v>
      </c>
      <c r="D867" s="79" t="s">
        <v>1703</v>
      </c>
      <c r="E867" s="79" t="b">
        <v>0</v>
      </c>
      <c r="F867" s="79" t="b">
        <v>0</v>
      </c>
      <c r="G867" s="79" t="b">
        <v>0</v>
      </c>
    </row>
    <row r="868" spans="1:7" ht="15">
      <c r="A868" s="111" t="s">
        <v>1854</v>
      </c>
      <c r="B868" s="79">
        <v>4</v>
      </c>
      <c r="C868" s="112">
        <v>0.002182120700750271</v>
      </c>
      <c r="D868" s="79" t="s">
        <v>1703</v>
      </c>
      <c r="E868" s="79" t="b">
        <v>0</v>
      </c>
      <c r="F868" s="79" t="b">
        <v>0</v>
      </c>
      <c r="G868" s="79" t="b">
        <v>0</v>
      </c>
    </row>
    <row r="869" spans="1:7" ht="15">
      <c r="A869" s="111" t="s">
        <v>1818</v>
      </c>
      <c r="B869" s="79">
        <v>4</v>
      </c>
      <c r="C869" s="112">
        <v>0.002182120700750271</v>
      </c>
      <c r="D869" s="79" t="s">
        <v>1703</v>
      </c>
      <c r="E869" s="79" t="b">
        <v>0</v>
      </c>
      <c r="F869" s="79" t="b">
        <v>0</v>
      </c>
      <c r="G869" s="79" t="b">
        <v>0</v>
      </c>
    </row>
    <row r="870" spans="1:7" ht="15">
      <c r="A870" s="111" t="s">
        <v>1951</v>
      </c>
      <c r="B870" s="79">
        <v>4</v>
      </c>
      <c r="C870" s="112">
        <v>0.002182120700750271</v>
      </c>
      <c r="D870" s="79" t="s">
        <v>1703</v>
      </c>
      <c r="E870" s="79" t="b">
        <v>0</v>
      </c>
      <c r="F870" s="79" t="b">
        <v>0</v>
      </c>
      <c r="G870" s="79" t="b">
        <v>0</v>
      </c>
    </row>
    <row r="871" spans="1:7" ht="15">
      <c r="A871" s="111" t="s">
        <v>1953</v>
      </c>
      <c r="B871" s="79">
        <v>4</v>
      </c>
      <c r="C871" s="112">
        <v>0.002182120700750271</v>
      </c>
      <c r="D871" s="79" t="s">
        <v>1703</v>
      </c>
      <c r="E871" s="79" t="b">
        <v>0</v>
      </c>
      <c r="F871" s="79" t="b">
        <v>0</v>
      </c>
      <c r="G871" s="79" t="b">
        <v>0</v>
      </c>
    </row>
    <row r="872" spans="1:7" ht="15">
      <c r="A872" s="111" t="s">
        <v>1954</v>
      </c>
      <c r="B872" s="79">
        <v>4</v>
      </c>
      <c r="C872" s="112">
        <v>0.002507119346541343</v>
      </c>
      <c r="D872" s="79" t="s">
        <v>1703</v>
      </c>
      <c r="E872" s="79" t="b">
        <v>0</v>
      </c>
      <c r="F872" s="79" t="b">
        <v>0</v>
      </c>
      <c r="G872" s="79" t="b">
        <v>0</v>
      </c>
    </row>
    <row r="873" spans="1:7" ht="15">
      <c r="A873" s="111" t="s">
        <v>1955</v>
      </c>
      <c r="B873" s="79">
        <v>4</v>
      </c>
      <c r="C873" s="112">
        <v>0.002182120700750271</v>
      </c>
      <c r="D873" s="79" t="s">
        <v>1703</v>
      </c>
      <c r="E873" s="79" t="b">
        <v>1</v>
      </c>
      <c r="F873" s="79" t="b">
        <v>0</v>
      </c>
      <c r="G873" s="79" t="b">
        <v>0</v>
      </c>
    </row>
    <row r="874" spans="1:7" ht="15">
      <c r="A874" s="111" t="s">
        <v>1956</v>
      </c>
      <c r="B874" s="79">
        <v>4</v>
      </c>
      <c r="C874" s="112">
        <v>0.0023170073259684083</v>
      </c>
      <c r="D874" s="79" t="s">
        <v>1703</v>
      </c>
      <c r="E874" s="79" t="b">
        <v>0</v>
      </c>
      <c r="F874" s="79" t="b">
        <v>0</v>
      </c>
      <c r="G874" s="79" t="b">
        <v>0</v>
      </c>
    </row>
    <row r="875" spans="1:7" ht="15">
      <c r="A875" s="111" t="s">
        <v>1957</v>
      </c>
      <c r="B875" s="79">
        <v>4</v>
      </c>
      <c r="C875" s="112">
        <v>0.002182120700750271</v>
      </c>
      <c r="D875" s="79" t="s">
        <v>1703</v>
      </c>
      <c r="E875" s="79" t="b">
        <v>0</v>
      </c>
      <c r="F875" s="79" t="b">
        <v>0</v>
      </c>
      <c r="G875" s="79" t="b">
        <v>0</v>
      </c>
    </row>
    <row r="876" spans="1:7" ht="15">
      <c r="A876" s="111" t="s">
        <v>1958</v>
      </c>
      <c r="B876" s="79">
        <v>4</v>
      </c>
      <c r="C876" s="112">
        <v>0.002182120700750271</v>
      </c>
      <c r="D876" s="79" t="s">
        <v>1703</v>
      </c>
      <c r="E876" s="79" t="b">
        <v>0</v>
      </c>
      <c r="F876" s="79" t="b">
        <v>0</v>
      </c>
      <c r="G876" s="79" t="b">
        <v>0</v>
      </c>
    </row>
    <row r="877" spans="1:7" ht="15">
      <c r="A877" s="111" t="s">
        <v>1959</v>
      </c>
      <c r="B877" s="79">
        <v>4</v>
      </c>
      <c r="C877" s="112">
        <v>0.0023170073259684083</v>
      </c>
      <c r="D877" s="79" t="s">
        <v>1703</v>
      </c>
      <c r="E877" s="79" t="b">
        <v>0</v>
      </c>
      <c r="F877" s="79" t="b">
        <v>0</v>
      </c>
      <c r="G877" s="79" t="b">
        <v>0</v>
      </c>
    </row>
    <row r="878" spans="1:7" ht="15">
      <c r="A878" s="111" t="s">
        <v>1960</v>
      </c>
      <c r="B878" s="79">
        <v>4</v>
      </c>
      <c r="C878" s="112">
        <v>0.0023170073259684083</v>
      </c>
      <c r="D878" s="79" t="s">
        <v>1703</v>
      </c>
      <c r="E878" s="79" t="b">
        <v>0</v>
      </c>
      <c r="F878" s="79" t="b">
        <v>0</v>
      </c>
      <c r="G878" s="79" t="b">
        <v>0</v>
      </c>
    </row>
    <row r="879" spans="1:7" ht="15">
      <c r="A879" s="111" t="s">
        <v>1961</v>
      </c>
      <c r="B879" s="79">
        <v>4</v>
      </c>
      <c r="C879" s="112">
        <v>0.0023170073259684083</v>
      </c>
      <c r="D879" s="79" t="s">
        <v>1703</v>
      </c>
      <c r="E879" s="79" t="b">
        <v>0</v>
      </c>
      <c r="F879" s="79" t="b">
        <v>1</v>
      </c>
      <c r="G879" s="79" t="b">
        <v>0</v>
      </c>
    </row>
    <row r="880" spans="1:7" ht="15">
      <c r="A880" s="111" t="s">
        <v>1845</v>
      </c>
      <c r="B880" s="79">
        <v>4</v>
      </c>
      <c r="C880" s="112">
        <v>0.002507119346541343</v>
      </c>
      <c r="D880" s="79" t="s">
        <v>1703</v>
      </c>
      <c r="E880" s="79" t="b">
        <v>0</v>
      </c>
      <c r="F880" s="79" t="b">
        <v>1</v>
      </c>
      <c r="G880" s="79" t="b">
        <v>0</v>
      </c>
    </row>
    <row r="881" spans="1:7" ht="15">
      <c r="A881" s="111" t="s">
        <v>1962</v>
      </c>
      <c r="B881" s="79">
        <v>4</v>
      </c>
      <c r="C881" s="112">
        <v>0.002507119346541343</v>
      </c>
      <c r="D881" s="79" t="s">
        <v>1703</v>
      </c>
      <c r="E881" s="79" t="b">
        <v>0</v>
      </c>
      <c r="F881" s="79" t="b">
        <v>1</v>
      </c>
      <c r="G881" s="79" t="b">
        <v>0</v>
      </c>
    </row>
    <row r="882" spans="1:7" ht="15">
      <c r="A882" s="111" t="s">
        <v>1963</v>
      </c>
      <c r="B882" s="79">
        <v>4</v>
      </c>
      <c r="C882" s="112">
        <v>0.0023170073259684083</v>
      </c>
      <c r="D882" s="79" t="s">
        <v>1703</v>
      </c>
      <c r="E882" s="79" t="b">
        <v>0</v>
      </c>
      <c r="F882" s="79" t="b">
        <v>1</v>
      </c>
      <c r="G882" s="79" t="b">
        <v>0</v>
      </c>
    </row>
    <row r="883" spans="1:7" ht="15">
      <c r="A883" s="111" t="s">
        <v>2001</v>
      </c>
      <c r="B883" s="79">
        <v>3</v>
      </c>
      <c r="C883" s="112">
        <v>0.0017377554944763062</v>
      </c>
      <c r="D883" s="79" t="s">
        <v>1703</v>
      </c>
      <c r="E883" s="79" t="b">
        <v>0</v>
      </c>
      <c r="F883" s="79" t="b">
        <v>0</v>
      </c>
      <c r="G883" s="79" t="b">
        <v>0</v>
      </c>
    </row>
    <row r="884" spans="1:7" ht="15">
      <c r="A884" s="111" t="s">
        <v>1817</v>
      </c>
      <c r="B884" s="79">
        <v>3</v>
      </c>
      <c r="C884" s="112">
        <v>0.0017377554944763062</v>
      </c>
      <c r="D884" s="79" t="s">
        <v>1703</v>
      </c>
      <c r="E884" s="79" t="b">
        <v>1</v>
      </c>
      <c r="F884" s="79" t="b">
        <v>0</v>
      </c>
      <c r="G884" s="79" t="b">
        <v>0</v>
      </c>
    </row>
    <row r="885" spans="1:7" ht="15">
      <c r="A885" s="111" t="s">
        <v>2002</v>
      </c>
      <c r="B885" s="79">
        <v>3</v>
      </c>
      <c r="C885" s="112">
        <v>0.0017377554944763062</v>
      </c>
      <c r="D885" s="79" t="s">
        <v>1703</v>
      </c>
      <c r="E885" s="79" t="b">
        <v>0</v>
      </c>
      <c r="F885" s="79" t="b">
        <v>0</v>
      </c>
      <c r="G885" s="79" t="b">
        <v>0</v>
      </c>
    </row>
    <row r="886" spans="1:7" ht="15">
      <c r="A886" s="111" t="s">
        <v>2003</v>
      </c>
      <c r="B886" s="79">
        <v>3</v>
      </c>
      <c r="C886" s="112">
        <v>0.0017377554944763062</v>
      </c>
      <c r="D886" s="79" t="s">
        <v>1703</v>
      </c>
      <c r="E886" s="79" t="b">
        <v>0</v>
      </c>
      <c r="F886" s="79" t="b">
        <v>0</v>
      </c>
      <c r="G886" s="79" t="b">
        <v>0</v>
      </c>
    </row>
    <row r="887" spans="1:7" ht="15">
      <c r="A887" s="111" t="s">
        <v>1819</v>
      </c>
      <c r="B887" s="79">
        <v>3</v>
      </c>
      <c r="C887" s="112">
        <v>0.0017377554944763062</v>
      </c>
      <c r="D887" s="79" t="s">
        <v>1703</v>
      </c>
      <c r="E887" s="79" t="b">
        <v>0</v>
      </c>
      <c r="F887" s="79" t="b">
        <v>0</v>
      </c>
      <c r="G887" s="79" t="b">
        <v>0</v>
      </c>
    </row>
    <row r="888" spans="1:7" ht="15">
      <c r="A888" s="111" t="s">
        <v>2004</v>
      </c>
      <c r="B888" s="79">
        <v>3</v>
      </c>
      <c r="C888" s="112">
        <v>0.0017377554944763062</v>
      </c>
      <c r="D888" s="79" t="s">
        <v>1703</v>
      </c>
      <c r="E888" s="79" t="b">
        <v>0</v>
      </c>
      <c r="F888" s="79" t="b">
        <v>1</v>
      </c>
      <c r="G888" s="79" t="b">
        <v>0</v>
      </c>
    </row>
    <row r="889" spans="1:7" ht="15">
      <c r="A889" s="111" t="s">
        <v>2005</v>
      </c>
      <c r="B889" s="79">
        <v>3</v>
      </c>
      <c r="C889" s="112">
        <v>0.0017377554944763062</v>
      </c>
      <c r="D889" s="79" t="s">
        <v>1703</v>
      </c>
      <c r="E889" s="79" t="b">
        <v>0</v>
      </c>
      <c r="F889" s="79" t="b">
        <v>0</v>
      </c>
      <c r="G889" s="79" t="b">
        <v>0</v>
      </c>
    </row>
    <row r="890" spans="1:7" ht="15">
      <c r="A890" s="111" t="s">
        <v>1916</v>
      </c>
      <c r="B890" s="79">
        <v>3</v>
      </c>
      <c r="C890" s="112">
        <v>0.0017377554944763062</v>
      </c>
      <c r="D890" s="79" t="s">
        <v>1703</v>
      </c>
      <c r="E890" s="79" t="b">
        <v>0</v>
      </c>
      <c r="F890" s="79" t="b">
        <v>0</v>
      </c>
      <c r="G890" s="79" t="b">
        <v>0</v>
      </c>
    </row>
    <row r="891" spans="1:7" ht="15">
      <c r="A891" s="111" t="s">
        <v>1898</v>
      </c>
      <c r="B891" s="79">
        <v>3</v>
      </c>
      <c r="C891" s="112">
        <v>0.0017377554944763062</v>
      </c>
      <c r="D891" s="79" t="s">
        <v>1703</v>
      </c>
      <c r="E891" s="79" t="b">
        <v>0</v>
      </c>
      <c r="F891" s="79" t="b">
        <v>0</v>
      </c>
      <c r="G891" s="79" t="b">
        <v>0</v>
      </c>
    </row>
    <row r="892" spans="1:7" ht="15">
      <c r="A892" s="111" t="s">
        <v>2006</v>
      </c>
      <c r="B892" s="79">
        <v>3</v>
      </c>
      <c r="C892" s="112">
        <v>0.0017377554944763062</v>
      </c>
      <c r="D892" s="79" t="s">
        <v>1703</v>
      </c>
      <c r="E892" s="79" t="b">
        <v>0</v>
      </c>
      <c r="F892" s="79" t="b">
        <v>0</v>
      </c>
      <c r="G892" s="79" t="b">
        <v>0</v>
      </c>
    </row>
    <row r="893" spans="1:7" ht="15">
      <c r="A893" s="111" t="s">
        <v>2007</v>
      </c>
      <c r="B893" s="79">
        <v>3</v>
      </c>
      <c r="C893" s="112">
        <v>0.0017377554944763062</v>
      </c>
      <c r="D893" s="79" t="s">
        <v>1703</v>
      </c>
      <c r="E893" s="79" t="b">
        <v>0</v>
      </c>
      <c r="F893" s="79" t="b">
        <v>0</v>
      </c>
      <c r="G893" s="79" t="b">
        <v>0</v>
      </c>
    </row>
    <row r="894" spans="1:7" ht="15">
      <c r="A894" s="111" t="s">
        <v>2008</v>
      </c>
      <c r="B894" s="79">
        <v>3</v>
      </c>
      <c r="C894" s="112">
        <v>0.0017377554944763062</v>
      </c>
      <c r="D894" s="79" t="s">
        <v>1703</v>
      </c>
      <c r="E894" s="79" t="b">
        <v>0</v>
      </c>
      <c r="F894" s="79" t="b">
        <v>0</v>
      </c>
      <c r="G894" s="79" t="b">
        <v>0</v>
      </c>
    </row>
    <row r="895" spans="1:7" ht="15">
      <c r="A895" s="111" t="s">
        <v>2009</v>
      </c>
      <c r="B895" s="79">
        <v>3</v>
      </c>
      <c r="C895" s="112">
        <v>0.0017377554944763062</v>
      </c>
      <c r="D895" s="79" t="s">
        <v>1703</v>
      </c>
      <c r="E895" s="79" t="b">
        <v>0</v>
      </c>
      <c r="F895" s="79" t="b">
        <v>0</v>
      </c>
      <c r="G895" s="79" t="b">
        <v>0</v>
      </c>
    </row>
    <row r="896" spans="1:7" ht="15">
      <c r="A896" s="111" t="s">
        <v>2010</v>
      </c>
      <c r="B896" s="79">
        <v>3</v>
      </c>
      <c r="C896" s="112">
        <v>0.0017377554944763062</v>
      </c>
      <c r="D896" s="79" t="s">
        <v>1703</v>
      </c>
      <c r="E896" s="79" t="b">
        <v>0</v>
      </c>
      <c r="F896" s="79" t="b">
        <v>1</v>
      </c>
      <c r="G896" s="79" t="b">
        <v>0</v>
      </c>
    </row>
    <row r="897" spans="1:7" ht="15">
      <c r="A897" s="111" t="s">
        <v>1767</v>
      </c>
      <c r="B897" s="79">
        <v>3</v>
      </c>
      <c r="C897" s="112">
        <v>0.0017377554944763062</v>
      </c>
      <c r="D897" s="79" t="s">
        <v>1703</v>
      </c>
      <c r="E897" s="79" t="b">
        <v>0</v>
      </c>
      <c r="F897" s="79" t="b">
        <v>0</v>
      </c>
      <c r="G897" s="79" t="b">
        <v>0</v>
      </c>
    </row>
    <row r="898" spans="1:7" ht="15">
      <c r="A898" s="111" t="s">
        <v>2011</v>
      </c>
      <c r="B898" s="79">
        <v>3</v>
      </c>
      <c r="C898" s="112">
        <v>0.0017377554944763062</v>
      </c>
      <c r="D898" s="79" t="s">
        <v>1703</v>
      </c>
      <c r="E898" s="79" t="b">
        <v>0</v>
      </c>
      <c r="F898" s="79" t="b">
        <v>0</v>
      </c>
      <c r="G898" s="79" t="b">
        <v>0</v>
      </c>
    </row>
    <row r="899" spans="1:7" ht="15">
      <c r="A899" s="111" t="s">
        <v>1842</v>
      </c>
      <c r="B899" s="79">
        <v>3</v>
      </c>
      <c r="C899" s="112">
        <v>0.0017377554944763062</v>
      </c>
      <c r="D899" s="79" t="s">
        <v>1703</v>
      </c>
      <c r="E899" s="79" t="b">
        <v>0</v>
      </c>
      <c r="F899" s="79" t="b">
        <v>0</v>
      </c>
      <c r="G899" s="79" t="b">
        <v>0</v>
      </c>
    </row>
    <row r="900" spans="1:7" ht="15">
      <c r="A900" s="111" t="s">
        <v>1899</v>
      </c>
      <c r="B900" s="79">
        <v>3</v>
      </c>
      <c r="C900" s="112">
        <v>0.0017377554944763062</v>
      </c>
      <c r="D900" s="79" t="s">
        <v>1703</v>
      </c>
      <c r="E900" s="79" t="b">
        <v>0</v>
      </c>
      <c r="F900" s="79" t="b">
        <v>0</v>
      </c>
      <c r="G900" s="79" t="b">
        <v>0</v>
      </c>
    </row>
    <row r="901" spans="1:7" ht="15">
      <c r="A901" s="111" t="s">
        <v>2012</v>
      </c>
      <c r="B901" s="79">
        <v>3</v>
      </c>
      <c r="C901" s="112">
        <v>0.0018803395099060074</v>
      </c>
      <c r="D901" s="79" t="s">
        <v>1703</v>
      </c>
      <c r="E901" s="79" t="b">
        <v>0</v>
      </c>
      <c r="F901" s="79" t="b">
        <v>1</v>
      </c>
      <c r="G901" s="79" t="b">
        <v>0</v>
      </c>
    </row>
    <row r="902" spans="1:7" ht="15">
      <c r="A902" s="111" t="s">
        <v>2013</v>
      </c>
      <c r="B902" s="79">
        <v>3</v>
      </c>
      <c r="C902" s="112">
        <v>0.0018803395099060074</v>
      </c>
      <c r="D902" s="79" t="s">
        <v>1703</v>
      </c>
      <c r="E902" s="79" t="b">
        <v>0</v>
      </c>
      <c r="F902" s="79" t="b">
        <v>0</v>
      </c>
      <c r="G902" s="79" t="b">
        <v>0</v>
      </c>
    </row>
    <row r="903" spans="1:7" ht="15">
      <c r="A903" s="111" t="s">
        <v>2014</v>
      </c>
      <c r="B903" s="79">
        <v>3</v>
      </c>
      <c r="C903" s="112">
        <v>0.0017377554944763062</v>
      </c>
      <c r="D903" s="79" t="s">
        <v>1703</v>
      </c>
      <c r="E903" s="79" t="b">
        <v>0</v>
      </c>
      <c r="F903" s="79" t="b">
        <v>0</v>
      </c>
      <c r="G903" s="79" t="b">
        <v>0</v>
      </c>
    </row>
    <row r="904" spans="1:7" ht="15">
      <c r="A904" s="111" t="s">
        <v>1905</v>
      </c>
      <c r="B904" s="79">
        <v>3</v>
      </c>
      <c r="C904" s="112">
        <v>0.0017377554944763062</v>
      </c>
      <c r="D904" s="79" t="s">
        <v>1703</v>
      </c>
      <c r="E904" s="79" t="b">
        <v>0</v>
      </c>
      <c r="F904" s="79" t="b">
        <v>0</v>
      </c>
      <c r="G904" s="79" t="b">
        <v>0</v>
      </c>
    </row>
    <row r="905" spans="1:7" ht="15">
      <c r="A905" s="111" t="s">
        <v>2015</v>
      </c>
      <c r="B905" s="79">
        <v>3</v>
      </c>
      <c r="C905" s="112">
        <v>0.0018803395099060074</v>
      </c>
      <c r="D905" s="79" t="s">
        <v>1703</v>
      </c>
      <c r="E905" s="79" t="b">
        <v>0</v>
      </c>
      <c r="F905" s="79" t="b">
        <v>0</v>
      </c>
      <c r="G905" s="79" t="b">
        <v>0</v>
      </c>
    </row>
    <row r="906" spans="1:7" ht="15">
      <c r="A906" s="111" t="s">
        <v>1895</v>
      </c>
      <c r="B906" s="79">
        <v>3</v>
      </c>
      <c r="C906" s="112">
        <v>0.0017377554944763062</v>
      </c>
      <c r="D906" s="79" t="s">
        <v>1703</v>
      </c>
      <c r="E906" s="79" t="b">
        <v>0</v>
      </c>
      <c r="F906" s="79" t="b">
        <v>0</v>
      </c>
      <c r="G906" s="79" t="b">
        <v>0</v>
      </c>
    </row>
    <row r="907" spans="1:7" ht="15">
      <c r="A907" s="111" t="s">
        <v>2016</v>
      </c>
      <c r="B907" s="79">
        <v>3</v>
      </c>
      <c r="C907" s="112">
        <v>0.0017377554944763062</v>
      </c>
      <c r="D907" s="79" t="s">
        <v>1703</v>
      </c>
      <c r="E907" s="79" t="b">
        <v>0</v>
      </c>
      <c r="F907" s="79" t="b">
        <v>1</v>
      </c>
      <c r="G907" s="79" t="b">
        <v>0</v>
      </c>
    </row>
    <row r="908" spans="1:7" ht="15">
      <c r="A908" s="111" t="s">
        <v>2017</v>
      </c>
      <c r="B908" s="79">
        <v>3</v>
      </c>
      <c r="C908" s="112">
        <v>0.0017377554944763062</v>
      </c>
      <c r="D908" s="79" t="s">
        <v>1703</v>
      </c>
      <c r="E908" s="79" t="b">
        <v>0</v>
      </c>
      <c r="F908" s="79" t="b">
        <v>0</v>
      </c>
      <c r="G908" s="79" t="b">
        <v>0</v>
      </c>
    </row>
    <row r="909" spans="1:7" ht="15">
      <c r="A909" s="111" t="s">
        <v>2018</v>
      </c>
      <c r="B909" s="79">
        <v>3</v>
      </c>
      <c r="C909" s="112">
        <v>0.0017377554944763062</v>
      </c>
      <c r="D909" s="79" t="s">
        <v>1703</v>
      </c>
      <c r="E909" s="79" t="b">
        <v>0</v>
      </c>
      <c r="F909" s="79" t="b">
        <v>0</v>
      </c>
      <c r="G909" s="79" t="b">
        <v>0</v>
      </c>
    </row>
    <row r="910" spans="1:7" ht="15">
      <c r="A910" s="111" t="s">
        <v>2019</v>
      </c>
      <c r="B910" s="79">
        <v>3</v>
      </c>
      <c r="C910" s="112">
        <v>0.0017377554944763062</v>
      </c>
      <c r="D910" s="79" t="s">
        <v>1703</v>
      </c>
      <c r="E910" s="79" t="b">
        <v>0</v>
      </c>
      <c r="F910" s="79" t="b">
        <v>0</v>
      </c>
      <c r="G910" s="79" t="b">
        <v>0</v>
      </c>
    </row>
    <row r="911" spans="1:7" ht="15">
      <c r="A911" s="111" t="s">
        <v>1908</v>
      </c>
      <c r="B911" s="79">
        <v>3</v>
      </c>
      <c r="C911" s="112">
        <v>0.0017377554944763062</v>
      </c>
      <c r="D911" s="79" t="s">
        <v>1703</v>
      </c>
      <c r="E911" s="79" t="b">
        <v>0</v>
      </c>
      <c r="F911" s="79" t="b">
        <v>0</v>
      </c>
      <c r="G911" s="79" t="b">
        <v>0</v>
      </c>
    </row>
    <row r="912" spans="1:7" ht="15">
      <c r="A912" s="111" t="s">
        <v>2020</v>
      </c>
      <c r="B912" s="79">
        <v>3</v>
      </c>
      <c r="C912" s="112">
        <v>0.0018803395099060074</v>
      </c>
      <c r="D912" s="79" t="s">
        <v>1703</v>
      </c>
      <c r="E912" s="79" t="b">
        <v>0</v>
      </c>
      <c r="F912" s="79" t="b">
        <v>0</v>
      </c>
      <c r="G912" s="79" t="b">
        <v>0</v>
      </c>
    </row>
    <row r="913" spans="1:7" ht="15">
      <c r="A913" s="111" t="s">
        <v>1901</v>
      </c>
      <c r="B913" s="79">
        <v>3</v>
      </c>
      <c r="C913" s="112">
        <v>0.0017377554944763062</v>
      </c>
      <c r="D913" s="79" t="s">
        <v>1703</v>
      </c>
      <c r="E913" s="79" t="b">
        <v>0</v>
      </c>
      <c r="F913" s="79" t="b">
        <v>1</v>
      </c>
      <c r="G913" s="79" t="b">
        <v>0</v>
      </c>
    </row>
    <row r="914" spans="1:7" ht="15">
      <c r="A914" s="111" t="s">
        <v>2021</v>
      </c>
      <c r="B914" s="79">
        <v>3</v>
      </c>
      <c r="C914" s="112">
        <v>0.0017377554944763062</v>
      </c>
      <c r="D914" s="79" t="s">
        <v>1703</v>
      </c>
      <c r="E914" s="79" t="b">
        <v>0</v>
      </c>
      <c r="F914" s="79" t="b">
        <v>0</v>
      </c>
      <c r="G914" s="79" t="b">
        <v>0</v>
      </c>
    </row>
    <row r="915" spans="1:7" ht="15">
      <c r="A915" s="111" t="s">
        <v>2022</v>
      </c>
      <c r="B915" s="79">
        <v>3</v>
      </c>
      <c r="C915" s="112">
        <v>0.0017377554944763062</v>
      </c>
      <c r="D915" s="79" t="s">
        <v>1703</v>
      </c>
      <c r="E915" s="79" t="b">
        <v>0</v>
      </c>
      <c r="F915" s="79" t="b">
        <v>0</v>
      </c>
      <c r="G915" s="79" t="b">
        <v>0</v>
      </c>
    </row>
    <row r="916" spans="1:7" ht="15">
      <c r="A916" s="111" t="s">
        <v>2023</v>
      </c>
      <c r="B916" s="79">
        <v>3</v>
      </c>
      <c r="C916" s="112">
        <v>0.0017377554944763062</v>
      </c>
      <c r="D916" s="79" t="s">
        <v>1703</v>
      </c>
      <c r="E916" s="79" t="b">
        <v>0</v>
      </c>
      <c r="F916" s="79" t="b">
        <v>0</v>
      </c>
      <c r="G916" s="79" t="b">
        <v>0</v>
      </c>
    </row>
    <row r="917" spans="1:7" ht="15">
      <c r="A917" s="111" t="s">
        <v>2024</v>
      </c>
      <c r="B917" s="79">
        <v>3</v>
      </c>
      <c r="C917" s="112">
        <v>0.0017377554944763062</v>
      </c>
      <c r="D917" s="79" t="s">
        <v>1703</v>
      </c>
      <c r="E917" s="79" t="b">
        <v>0</v>
      </c>
      <c r="F917" s="79" t="b">
        <v>0</v>
      </c>
      <c r="G917" s="79" t="b">
        <v>0</v>
      </c>
    </row>
    <row r="918" spans="1:7" ht="15">
      <c r="A918" s="111" t="s">
        <v>2025</v>
      </c>
      <c r="B918" s="79">
        <v>3</v>
      </c>
      <c r="C918" s="112">
        <v>0.0018803395099060074</v>
      </c>
      <c r="D918" s="79" t="s">
        <v>1703</v>
      </c>
      <c r="E918" s="79" t="b">
        <v>0</v>
      </c>
      <c r="F918" s="79" t="b">
        <v>0</v>
      </c>
      <c r="G918" s="79" t="b">
        <v>0</v>
      </c>
    </row>
    <row r="919" spans="1:7" ht="15">
      <c r="A919" s="111" t="s">
        <v>2026</v>
      </c>
      <c r="B919" s="79">
        <v>3</v>
      </c>
      <c r="C919" s="112">
        <v>0.0017377554944763062</v>
      </c>
      <c r="D919" s="79" t="s">
        <v>1703</v>
      </c>
      <c r="E919" s="79" t="b">
        <v>0</v>
      </c>
      <c r="F919" s="79" t="b">
        <v>0</v>
      </c>
      <c r="G919" s="79" t="b">
        <v>0</v>
      </c>
    </row>
    <row r="920" spans="1:7" ht="15">
      <c r="A920" s="111" t="s">
        <v>2027</v>
      </c>
      <c r="B920" s="79">
        <v>3</v>
      </c>
      <c r="C920" s="112">
        <v>0.0017377554944763062</v>
      </c>
      <c r="D920" s="79" t="s">
        <v>1703</v>
      </c>
      <c r="E920" s="79" t="b">
        <v>0</v>
      </c>
      <c r="F920" s="79" t="b">
        <v>0</v>
      </c>
      <c r="G920" s="79" t="b">
        <v>0</v>
      </c>
    </row>
    <row r="921" spans="1:7" ht="15">
      <c r="A921" s="111" t="s">
        <v>2028</v>
      </c>
      <c r="B921" s="79">
        <v>3</v>
      </c>
      <c r="C921" s="112">
        <v>0.0017377554944763062</v>
      </c>
      <c r="D921" s="79" t="s">
        <v>1703</v>
      </c>
      <c r="E921" s="79" t="b">
        <v>0</v>
      </c>
      <c r="F921" s="79" t="b">
        <v>0</v>
      </c>
      <c r="G921" s="79" t="b">
        <v>0</v>
      </c>
    </row>
    <row r="922" spans="1:7" ht="15">
      <c r="A922" s="111" t="s">
        <v>2029</v>
      </c>
      <c r="B922" s="79">
        <v>3</v>
      </c>
      <c r="C922" s="112">
        <v>0.0018803395099060074</v>
      </c>
      <c r="D922" s="79" t="s">
        <v>1703</v>
      </c>
      <c r="E922" s="79" t="b">
        <v>0</v>
      </c>
      <c r="F922" s="79" t="b">
        <v>0</v>
      </c>
      <c r="G922" s="79" t="b">
        <v>0</v>
      </c>
    </row>
    <row r="923" spans="1:7" ht="15">
      <c r="A923" s="111" t="s">
        <v>2030</v>
      </c>
      <c r="B923" s="79">
        <v>3</v>
      </c>
      <c r="C923" s="112">
        <v>0.0017377554944763062</v>
      </c>
      <c r="D923" s="79" t="s">
        <v>1703</v>
      </c>
      <c r="E923" s="79" t="b">
        <v>0</v>
      </c>
      <c r="F923" s="79" t="b">
        <v>0</v>
      </c>
      <c r="G923" s="79" t="b">
        <v>0</v>
      </c>
    </row>
    <row r="924" spans="1:7" ht="15">
      <c r="A924" s="111" t="s">
        <v>2031</v>
      </c>
      <c r="B924" s="79">
        <v>3</v>
      </c>
      <c r="C924" s="112">
        <v>0.0017377554944763062</v>
      </c>
      <c r="D924" s="79" t="s">
        <v>1703</v>
      </c>
      <c r="E924" s="79" t="b">
        <v>0</v>
      </c>
      <c r="F924" s="79" t="b">
        <v>0</v>
      </c>
      <c r="G924" s="79" t="b">
        <v>0</v>
      </c>
    </row>
    <row r="925" spans="1:7" ht="15">
      <c r="A925" s="111" t="s">
        <v>1903</v>
      </c>
      <c r="B925" s="79">
        <v>3</v>
      </c>
      <c r="C925" s="112">
        <v>0.0017377554944763062</v>
      </c>
      <c r="D925" s="79" t="s">
        <v>1703</v>
      </c>
      <c r="E925" s="79" t="b">
        <v>0</v>
      </c>
      <c r="F925" s="79" t="b">
        <v>0</v>
      </c>
      <c r="G925" s="79" t="b">
        <v>0</v>
      </c>
    </row>
    <row r="926" spans="1:7" ht="15">
      <c r="A926" s="111" t="s">
        <v>2032</v>
      </c>
      <c r="B926" s="79">
        <v>3</v>
      </c>
      <c r="C926" s="112">
        <v>0.0018803395099060074</v>
      </c>
      <c r="D926" s="79" t="s">
        <v>1703</v>
      </c>
      <c r="E926" s="79" t="b">
        <v>0</v>
      </c>
      <c r="F926" s="79" t="b">
        <v>0</v>
      </c>
      <c r="G926" s="79" t="b">
        <v>0</v>
      </c>
    </row>
    <row r="927" spans="1:7" ht="15">
      <c r="A927" s="111" t="s">
        <v>2033</v>
      </c>
      <c r="B927" s="79">
        <v>3</v>
      </c>
      <c r="C927" s="112">
        <v>0.0017377554944763062</v>
      </c>
      <c r="D927" s="79" t="s">
        <v>1703</v>
      </c>
      <c r="E927" s="79" t="b">
        <v>0</v>
      </c>
      <c r="F927" s="79" t="b">
        <v>0</v>
      </c>
      <c r="G927" s="79" t="b">
        <v>0</v>
      </c>
    </row>
    <row r="928" spans="1:7" ht="15">
      <c r="A928" s="111" t="s">
        <v>2034</v>
      </c>
      <c r="B928" s="79">
        <v>3</v>
      </c>
      <c r="C928" s="112">
        <v>0.0018803395099060074</v>
      </c>
      <c r="D928" s="79" t="s">
        <v>1703</v>
      </c>
      <c r="E928" s="79" t="b">
        <v>0</v>
      </c>
      <c r="F928" s="79" t="b">
        <v>0</v>
      </c>
      <c r="G928" s="79" t="b">
        <v>0</v>
      </c>
    </row>
    <row r="929" spans="1:7" ht="15">
      <c r="A929" s="111" t="s">
        <v>2035</v>
      </c>
      <c r="B929" s="79">
        <v>3</v>
      </c>
      <c r="C929" s="112">
        <v>0.0018803395099060074</v>
      </c>
      <c r="D929" s="79" t="s">
        <v>1703</v>
      </c>
      <c r="E929" s="79" t="b">
        <v>0</v>
      </c>
      <c r="F929" s="79" t="b">
        <v>0</v>
      </c>
      <c r="G929" s="79" t="b">
        <v>0</v>
      </c>
    </row>
    <row r="930" spans="1:7" ht="15">
      <c r="A930" s="111" t="s">
        <v>2036</v>
      </c>
      <c r="B930" s="79">
        <v>3</v>
      </c>
      <c r="C930" s="112">
        <v>0.0021240884942493117</v>
      </c>
      <c r="D930" s="79" t="s">
        <v>1703</v>
      </c>
      <c r="E930" s="79" t="b">
        <v>0</v>
      </c>
      <c r="F930" s="79" t="b">
        <v>0</v>
      </c>
      <c r="G930" s="79" t="b">
        <v>0</v>
      </c>
    </row>
    <row r="931" spans="1:7" ht="15">
      <c r="A931" s="111" t="s">
        <v>2037</v>
      </c>
      <c r="B931" s="79">
        <v>3</v>
      </c>
      <c r="C931" s="112">
        <v>0.0017377554944763062</v>
      </c>
      <c r="D931" s="79" t="s">
        <v>1703</v>
      </c>
      <c r="E931" s="79" t="b">
        <v>0</v>
      </c>
      <c r="F931" s="79" t="b">
        <v>0</v>
      </c>
      <c r="G931" s="79" t="b">
        <v>0</v>
      </c>
    </row>
    <row r="932" spans="1:7" ht="15">
      <c r="A932" s="111" t="s">
        <v>1915</v>
      </c>
      <c r="B932" s="79">
        <v>3</v>
      </c>
      <c r="C932" s="112">
        <v>0.0017377554944763062</v>
      </c>
      <c r="D932" s="79" t="s">
        <v>1703</v>
      </c>
      <c r="E932" s="79" t="b">
        <v>0</v>
      </c>
      <c r="F932" s="79" t="b">
        <v>0</v>
      </c>
      <c r="G932" s="79" t="b">
        <v>0</v>
      </c>
    </row>
    <row r="933" spans="1:7" ht="15">
      <c r="A933" s="111" t="s">
        <v>2038</v>
      </c>
      <c r="B933" s="79">
        <v>3</v>
      </c>
      <c r="C933" s="112">
        <v>0.0018803395099060074</v>
      </c>
      <c r="D933" s="79" t="s">
        <v>1703</v>
      </c>
      <c r="E933" s="79" t="b">
        <v>0</v>
      </c>
      <c r="F933" s="79" t="b">
        <v>0</v>
      </c>
      <c r="G933" s="79" t="b">
        <v>0</v>
      </c>
    </row>
    <row r="934" spans="1:7" ht="15">
      <c r="A934" s="111" t="s">
        <v>2039</v>
      </c>
      <c r="B934" s="79">
        <v>3</v>
      </c>
      <c r="C934" s="112">
        <v>0.0017377554944763062</v>
      </c>
      <c r="D934" s="79" t="s">
        <v>1703</v>
      </c>
      <c r="E934" s="79" t="b">
        <v>0</v>
      </c>
      <c r="F934" s="79" t="b">
        <v>0</v>
      </c>
      <c r="G934" s="79" t="b">
        <v>0</v>
      </c>
    </row>
    <row r="935" spans="1:7" ht="15">
      <c r="A935" s="111" t="s">
        <v>2040</v>
      </c>
      <c r="B935" s="79">
        <v>3</v>
      </c>
      <c r="C935" s="112">
        <v>0.0017377554944763062</v>
      </c>
      <c r="D935" s="79" t="s">
        <v>1703</v>
      </c>
      <c r="E935" s="79" t="b">
        <v>0</v>
      </c>
      <c r="F935" s="79" t="b">
        <v>0</v>
      </c>
      <c r="G935" s="79" t="b">
        <v>0</v>
      </c>
    </row>
    <row r="936" spans="1:7" ht="15">
      <c r="A936" s="111" t="s">
        <v>2041</v>
      </c>
      <c r="B936" s="79">
        <v>3</v>
      </c>
      <c r="C936" s="112">
        <v>0.0017377554944763062</v>
      </c>
      <c r="D936" s="79" t="s">
        <v>1703</v>
      </c>
      <c r="E936" s="79" t="b">
        <v>0</v>
      </c>
      <c r="F936" s="79" t="b">
        <v>0</v>
      </c>
      <c r="G936" s="79" t="b">
        <v>0</v>
      </c>
    </row>
    <row r="937" spans="1:7" ht="15">
      <c r="A937" s="111" t="s">
        <v>1907</v>
      </c>
      <c r="B937" s="79">
        <v>3</v>
      </c>
      <c r="C937" s="112">
        <v>0.0017377554944763062</v>
      </c>
      <c r="D937" s="79" t="s">
        <v>1703</v>
      </c>
      <c r="E937" s="79" t="b">
        <v>0</v>
      </c>
      <c r="F937" s="79" t="b">
        <v>0</v>
      </c>
      <c r="G937" s="79" t="b">
        <v>0</v>
      </c>
    </row>
    <row r="938" spans="1:7" ht="15">
      <c r="A938" s="111" t="s">
        <v>2042</v>
      </c>
      <c r="B938" s="79">
        <v>3</v>
      </c>
      <c r="C938" s="112">
        <v>0.0021240884942493117</v>
      </c>
      <c r="D938" s="79" t="s">
        <v>1703</v>
      </c>
      <c r="E938" s="79" t="b">
        <v>0</v>
      </c>
      <c r="F938" s="79" t="b">
        <v>0</v>
      </c>
      <c r="G938" s="79" t="b">
        <v>0</v>
      </c>
    </row>
    <row r="939" spans="1:7" ht="15">
      <c r="A939" s="111" t="s">
        <v>2043</v>
      </c>
      <c r="B939" s="79">
        <v>3</v>
      </c>
      <c r="C939" s="112">
        <v>0.0018803395099060074</v>
      </c>
      <c r="D939" s="79" t="s">
        <v>1703</v>
      </c>
      <c r="E939" s="79" t="b">
        <v>0</v>
      </c>
      <c r="F939" s="79" t="b">
        <v>0</v>
      </c>
      <c r="G939" s="79" t="b">
        <v>0</v>
      </c>
    </row>
    <row r="940" spans="1:7" ht="15">
      <c r="A940" s="111" t="s">
        <v>1912</v>
      </c>
      <c r="B940" s="79">
        <v>3</v>
      </c>
      <c r="C940" s="112">
        <v>0.0017377554944763062</v>
      </c>
      <c r="D940" s="79" t="s">
        <v>1703</v>
      </c>
      <c r="E940" s="79" t="b">
        <v>0</v>
      </c>
      <c r="F940" s="79" t="b">
        <v>0</v>
      </c>
      <c r="G940" s="79" t="b">
        <v>0</v>
      </c>
    </row>
    <row r="941" spans="1:7" ht="15">
      <c r="A941" s="111" t="s">
        <v>2044</v>
      </c>
      <c r="B941" s="79">
        <v>3</v>
      </c>
      <c r="C941" s="112">
        <v>0.0017377554944763062</v>
      </c>
      <c r="D941" s="79" t="s">
        <v>1703</v>
      </c>
      <c r="E941" s="79" t="b">
        <v>0</v>
      </c>
      <c r="F941" s="79" t="b">
        <v>0</v>
      </c>
      <c r="G941" s="79" t="b">
        <v>0</v>
      </c>
    </row>
    <row r="942" spans="1:7" ht="15">
      <c r="A942" s="111" t="s">
        <v>1814</v>
      </c>
      <c r="B942" s="79">
        <v>3</v>
      </c>
      <c r="C942" s="112">
        <v>0.0017377554944763062</v>
      </c>
      <c r="D942" s="79" t="s">
        <v>1703</v>
      </c>
      <c r="E942" s="79" t="b">
        <v>0</v>
      </c>
      <c r="F942" s="79" t="b">
        <v>0</v>
      </c>
      <c r="G942" s="79" t="b">
        <v>0</v>
      </c>
    </row>
    <row r="943" spans="1:7" ht="15">
      <c r="A943" s="111" t="s">
        <v>2045</v>
      </c>
      <c r="B943" s="79">
        <v>3</v>
      </c>
      <c r="C943" s="112">
        <v>0.0017377554944763062</v>
      </c>
      <c r="D943" s="79" t="s">
        <v>1703</v>
      </c>
      <c r="E943" s="79" t="b">
        <v>0</v>
      </c>
      <c r="F943" s="79" t="b">
        <v>0</v>
      </c>
      <c r="G943" s="79" t="b">
        <v>0</v>
      </c>
    </row>
    <row r="944" spans="1:7" ht="15">
      <c r="A944" s="111" t="s">
        <v>2046</v>
      </c>
      <c r="B944" s="79">
        <v>3</v>
      </c>
      <c r="C944" s="112">
        <v>0.0017377554944763062</v>
      </c>
      <c r="D944" s="79" t="s">
        <v>1703</v>
      </c>
      <c r="E944" s="79" t="b">
        <v>1</v>
      </c>
      <c r="F944" s="79" t="b">
        <v>0</v>
      </c>
      <c r="G944" s="79" t="b">
        <v>0</v>
      </c>
    </row>
    <row r="945" spans="1:7" ht="15">
      <c r="A945" s="111" t="s">
        <v>2049</v>
      </c>
      <c r="B945" s="79">
        <v>3</v>
      </c>
      <c r="C945" s="112">
        <v>0.0017377554944763062</v>
      </c>
      <c r="D945" s="79" t="s">
        <v>1703</v>
      </c>
      <c r="E945" s="79" t="b">
        <v>1</v>
      </c>
      <c r="F945" s="79" t="b">
        <v>0</v>
      </c>
      <c r="G945" s="79" t="b">
        <v>0</v>
      </c>
    </row>
    <row r="946" spans="1:7" ht="15">
      <c r="A946" s="111" t="s">
        <v>2050</v>
      </c>
      <c r="B946" s="79">
        <v>3</v>
      </c>
      <c r="C946" s="112">
        <v>0.0017377554944763062</v>
      </c>
      <c r="D946" s="79" t="s">
        <v>1703</v>
      </c>
      <c r="E946" s="79" t="b">
        <v>0</v>
      </c>
      <c r="F946" s="79" t="b">
        <v>0</v>
      </c>
      <c r="G946" s="79" t="b">
        <v>0</v>
      </c>
    </row>
    <row r="947" spans="1:7" ht="15">
      <c r="A947" s="111" t="s">
        <v>2047</v>
      </c>
      <c r="B947" s="79">
        <v>3</v>
      </c>
      <c r="C947" s="112">
        <v>0.0017377554944763062</v>
      </c>
      <c r="D947" s="79" t="s">
        <v>1703</v>
      </c>
      <c r="E947" s="79" t="b">
        <v>0</v>
      </c>
      <c r="F947" s="79" t="b">
        <v>0</v>
      </c>
      <c r="G947" s="79" t="b">
        <v>0</v>
      </c>
    </row>
    <row r="948" spans="1:7" ht="15">
      <c r="A948" s="111" t="s">
        <v>2048</v>
      </c>
      <c r="B948" s="79">
        <v>3</v>
      </c>
      <c r="C948" s="112">
        <v>0.0017377554944763062</v>
      </c>
      <c r="D948" s="79" t="s">
        <v>1703</v>
      </c>
      <c r="E948" s="79" t="b">
        <v>0</v>
      </c>
      <c r="F948" s="79" t="b">
        <v>0</v>
      </c>
      <c r="G948" s="79" t="b">
        <v>0</v>
      </c>
    </row>
    <row r="949" spans="1:7" ht="15">
      <c r="A949" s="111" t="s">
        <v>2051</v>
      </c>
      <c r="B949" s="79">
        <v>3</v>
      </c>
      <c r="C949" s="112">
        <v>0.0017377554944763062</v>
      </c>
      <c r="D949" s="79" t="s">
        <v>1703</v>
      </c>
      <c r="E949" s="79" t="b">
        <v>0</v>
      </c>
      <c r="F949" s="79" t="b">
        <v>0</v>
      </c>
      <c r="G949" s="79" t="b">
        <v>0</v>
      </c>
    </row>
    <row r="950" spans="1:7" ht="15">
      <c r="A950" s="111" t="s">
        <v>1852</v>
      </c>
      <c r="B950" s="79">
        <v>3</v>
      </c>
      <c r="C950" s="112">
        <v>0.0018803395099060074</v>
      </c>
      <c r="D950" s="79" t="s">
        <v>1703</v>
      </c>
      <c r="E950" s="79" t="b">
        <v>0</v>
      </c>
      <c r="F950" s="79" t="b">
        <v>0</v>
      </c>
      <c r="G950" s="79" t="b">
        <v>0</v>
      </c>
    </row>
    <row r="951" spans="1:7" ht="15">
      <c r="A951" s="111" t="s">
        <v>2052</v>
      </c>
      <c r="B951" s="79">
        <v>3</v>
      </c>
      <c r="C951" s="112">
        <v>0.0017377554944763062</v>
      </c>
      <c r="D951" s="79" t="s">
        <v>1703</v>
      </c>
      <c r="E951" s="79" t="b">
        <v>1</v>
      </c>
      <c r="F951" s="79" t="b">
        <v>0</v>
      </c>
      <c r="G951" s="79" t="b">
        <v>0</v>
      </c>
    </row>
    <row r="952" spans="1:7" ht="15">
      <c r="A952" s="111" t="s">
        <v>1846</v>
      </c>
      <c r="B952" s="79">
        <v>3</v>
      </c>
      <c r="C952" s="112">
        <v>0.0017377554944763062</v>
      </c>
      <c r="D952" s="79" t="s">
        <v>1703</v>
      </c>
      <c r="E952" s="79" t="b">
        <v>0</v>
      </c>
      <c r="F952" s="79" t="b">
        <v>0</v>
      </c>
      <c r="G952" s="79" t="b">
        <v>0</v>
      </c>
    </row>
    <row r="953" spans="1:7" ht="15">
      <c r="A953" s="111" t="s">
        <v>1892</v>
      </c>
      <c r="B953" s="79">
        <v>3</v>
      </c>
      <c r="C953" s="112">
        <v>0.0017377554944763062</v>
      </c>
      <c r="D953" s="79" t="s">
        <v>1703</v>
      </c>
      <c r="E953" s="79" t="b">
        <v>0</v>
      </c>
      <c r="F953" s="79" t="b">
        <v>0</v>
      </c>
      <c r="G953" s="79" t="b">
        <v>0</v>
      </c>
    </row>
    <row r="954" spans="1:7" ht="15">
      <c r="A954" s="111" t="s">
        <v>2053</v>
      </c>
      <c r="B954" s="79">
        <v>3</v>
      </c>
      <c r="C954" s="112">
        <v>0.0017377554944763062</v>
      </c>
      <c r="D954" s="79" t="s">
        <v>1703</v>
      </c>
      <c r="E954" s="79" t="b">
        <v>0</v>
      </c>
      <c r="F954" s="79" t="b">
        <v>0</v>
      </c>
      <c r="G954" s="79" t="b">
        <v>0</v>
      </c>
    </row>
    <row r="955" spans="1:7" ht="15">
      <c r="A955" s="111" t="s">
        <v>1911</v>
      </c>
      <c r="B955" s="79">
        <v>3</v>
      </c>
      <c r="C955" s="112">
        <v>0.0018803395099060074</v>
      </c>
      <c r="D955" s="79" t="s">
        <v>1703</v>
      </c>
      <c r="E955" s="79" t="b">
        <v>0</v>
      </c>
      <c r="F955" s="79" t="b">
        <v>0</v>
      </c>
      <c r="G955" s="79" t="b">
        <v>0</v>
      </c>
    </row>
    <row r="956" spans="1:7" ht="15">
      <c r="A956" s="111" t="s">
        <v>2054</v>
      </c>
      <c r="B956" s="79">
        <v>3</v>
      </c>
      <c r="C956" s="112">
        <v>0.0018803395099060074</v>
      </c>
      <c r="D956" s="79" t="s">
        <v>1703</v>
      </c>
      <c r="E956" s="79" t="b">
        <v>0</v>
      </c>
      <c r="F956" s="79" t="b">
        <v>1</v>
      </c>
      <c r="G956" s="79" t="b">
        <v>0</v>
      </c>
    </row>
    <row r="957" spans="1:7" ht="15">
      <c r="A957" s="111" t="s">
        <v>2055</v>
      </c>
      <c r="B957" s="79">
        <v>3</v>
      </c>
      <c r="C957" s="112">
        <v>0.0017377554944763062</v>
      </c>
      <c r="D957" s="79" t="s">
        <v>1703</v>
      </c>
      <c r="E957" s="79" t="b">
        <v>0</v>
      </c>
      <c r="F957" s="79" t="b">
        <v>0</v>
      </c>
      <c r="G957" s="79" t="b">
        <v>0</v>
      </c>
    </row>
    <row r="958" spans="1:7" ht="15">
      <c r="A958" s="111" t="s">
        <v>2056</v>
      </c>
      <c r="B958" s="79">
        <v>3</v>
      </c>
      <c r="C958" s="112">
        <v>0.0017377554944763062</v>
      </c>
      <c r="D958" s="79" t="s">
        <v>1703</v>
      </c>
      <c r="E958" s="79" t="b">
        <v>0</v>
      </c>
      <c r="F958" s="79" t="b">
        <v>0</v>
      </c>
      <c r="G958" s="79" t="b">
        <v>0</v>
      </c>
    </row>
    <row r="959" spans="1:7" ht="15">
      <c r="A959" s="111" t="s">
        <v>1910</v>
      </c>
      <c r="B959" s="79">
        <v>3</v>
      </c>
      <c r="C959" s="112">
        <v>0.0017377554944763062</v>
      </c>
      <c r="D959" s="79" t="s">
        <v>1703</v>
      </c>
      <c r="E959" s="79" t="b">
        <v>0</v>
      </c>
      <c r="F959" s="79" t="b">
        <v>0</v>
      </c>
      <c r="G959" s="79" t="b">
        <v>0</v>
      </c>
    </row>
    <row r="960" spans="1:7" ht="15">
      <c r="A960" s="111" t="s">
        <v>2057</v>
      </c>
      <c r="B960" s="79">
        <v>3</v>
      </c>
      <c r="C960" s="112">
        <v>0.0017377554944763062</v>
      </c>
      <c r="D960" s="79" t="s">
        <v>1703</v>
      </c>
      <c r="E960" s="79" t="b">
        <v>0</v>
      </c>
      <c r="F960" s="79" t="b">
        <v>0</v>
      </c>
      <c r="G960" s="79" t="b">
        <v>0</v>
      </c>
    </row>
    <row r="961" spans="1:7" ht="15">
      <c r="A961" s="111" t="s">
        <v>1825</v>
      </c>
      <c r="B961" s="79">
        <v>3</v>
      </c>
      <c r="C961" s="112">
        <v>0.0017377554944763062</v>
      </c>
      <c r="D961" s="79" t="s">
        <v>1703</v>
      </c>
      <c r="E961" s="79" t="b">
        <v>0</v>
      </c>
      <c r="F961" s="79" t="b">
        <v>0</v>
      </c>
      <c r="G961" s="79" t="b">
        <v>0</v>
      </c>
    </row>
    <row r="962" spans="1:7" ht="15">
      <c r="A962" s="111" t="s">
        <v>2058</v>
      </c>
      <c r="B962" s="79">
        <v>3</v>
      </c>
      <c r="C962" s="112">
        <v>0.0021240884942493117</v>
      </c>
      <c r="D962" s="79" t="s">
        <v>1703</v>
      </c>
      <c r="E962" s="79" t="b">
        <v>0</v>
      </c>
      <c r="F962" s="79" t="b">
        <v>0</v>
      </c>
      <c r="G962" s="79" t="b">
        <v>0</v>
      </c>
    </row>
    <row r="963" spans="1:7" ht="15">
      <c r="A963" s="111" t="s">
        <v>2059</v>
      </c>
      <c r="B963" s="79">
        <v>3</v>
      </c>
      <c r="C963" s="112">
        <v>0.0017377554944763062</v>
      </c>
      <c r="D963" s="79" t="s">
        <v>1703</v>
      </c>
      <c r="E963" s="79" t="b">
        <v>0</v>
      </c>
      <c r="F963" s="79" t="b">
        <v>0</v>
      </c>
      <c r="G963" s="79" t="b">
        <v>0</v>
      </c>
    </row>
    <row r="964" spans="1:7" ht="15">
      <c r="A964" s="111" t="s">
        <v>2060</v>
      </c>
      <c r="B964" s="79">
        <v>3</v>
      </c>
      <c r="C964" s="112">
        <v>0.0017377554944763062</v>
      </c>
      <c r="D964" s="79" t="s">
        <v>1703</v>
      </c>
      <c r="E964" s="79" t="b">
        <v>1</v>
      </c>
      <c r="F964" s="79" t="b">
        <v>0</v>
      </c>
      <c r="G964" s="79" t="b">
        <v>0</v>
      </c>
    </row>
    <row r="965" spans="1:7" ht="15">
      <c r="A965" s="111" t="s">
        <v>1909</v>
      </c>
      <c r="B965" s="79">
        <v>3</v>
      </c>
      <c r="C965" s="112">
        <v>0.0017377554944763062</v>
      </c>
      <c r="D965" s="79" t="s">
        <v>1703</v>
      </c>
      <c r="E965" s="79" t="b">
        <v>0</v>
      </c>
      <c r="F965" s="79" t="b">
        <v>1</v>
      </c>
      <c r="G965" s="79" t="b">
        <v>0</v>
      </c>
    </row>
    <row r="966" spans="1:7" ht="15">
      <c r="A966" s="111" t="s">
        <v>2061</v>
      </c>
      <c r="B966" s="79">
        <v>3</v>
      </c>
      <c r="C966" s="112">
        <v>0.0017377554944763062</v>
      </c>
      <c r="D966" s="79" t="s">
        <v>1703</v>
      </c>
      <c r="E966" s="79" t="b">
        <v>0</v>
      </c>
      <c r="F966" s="79" t="b">
        <v>0</v>
      </c>
      <c r="G966" s="79" t="b">
        <v>0</v>
      </c>
    </row>
    <row r="967" spans="1:7" ht="15">
      <c r="A967" s="111" t="s">
        <v>2063</v>
      </c>
      <c r="B967" s="79">
        <v>3</v>
      </c>
      <c r="C967" s="112">
        <v>0.0017377554944763062</v>
      </c>
      <c r="D967" s="79" t="s">
        <v>1703</v>
      </c>
      <c r="E967" s="79" t="b">
        <v>0</v>
      </c>
      <c r="F967" s="79" t="b">
        <v>0</v>
      </c>
      <c r="G967" s="79" t="b">
        <v>0</v>
      </c>
    </row>
    <row r="968" spans="1:7" ht="15">
      <c r="A968" s="111" t="s">
        <v>2062</v>
      </c>
      <c r="B968" s="79">
        <v>3</v>
      </c>
      <c r="C968" s="112">
        <v>0.0017377554944763062</v>
      </c>
      <c r="D968" s="79" t="s">
        <v>1703</v>
      </c>
      <c r="E968" s="79" t="b">
        <v>0</v>
      </c>
      <c r="F968" s="79" t="b">
        <v>1</v>
      </c>
      <c r="G968" s="79" t="b">
        <v>0</v>
      </c>
    </row>
    <row r="969" spans="1:7" ht="15">
      <c r="A969" s="111" t="s">
        <v>2064</v>
      </c>
      <c r="B969" s="79">
        <v>3</v>
      </c>
      <c r="C969" s="112">
        <v>0.0017377554944763062</v>
      </c>
      <c r="D969" s="79" t="s">
        <v>1703</v>
      </c>
      <c r="E969" s="79" t="b">
        <v>1</v>
      </c>
      <c r="F969" s="79" t="b">
        <v>0</v>
      </c>
      <c r="G969" s="79" t="b">
        <v>0</v>
      </c>
    </row>
    <row r="970" spans="1:7" ht="15">
      <c r="A970" s="111" t="s">
        <v>1887</v>
      </c>
      <c r="B970" s="79">
        <v>3</v>
      </c>
      <c r="C970" s="112">
        <v>0.0017377554944763062</v>
      </c>
      <c r="D970" s="79" t="s">
        <v>1703</v>
      </c>
      <c r="E970" s="79" t="b">
        <v>0</v>
      </c>
      <c r="F970" s="79" t="b">
        <v>0</v>
      </c>
      <c r="G970" s="79" t="b">
        <v>0</v>
      </c>
    </row>
    <row r="971" spans="1:7" ht="15">
      <c r="A971" s="111" t="s">
        <v>2065</v>
      </c>
      <c r="B971" s="79">
        <v>3</v>
      </c>
      <c r="C971" s="112">
        <v>0.0017377554944763062</v>
      </c>
      <c r="D971" s="79" t="s">
        <v>1703</v>
      </c>
      <c r="E971" s="79" t="b">
        <v>0</v>
      </c>
      <c r="F971" s="79" t="b">
        <v>0</v>
      </c>
      <c r="G971" s="79" t="b">
        <v>0</v>
      </c>
    </row>
    <row r="972" spans="1:7" ht="15">
      <c r="A972" s="111" t="s">
        <v>2066</v>
      </c>
      <c r="B972" s="79">
        <v>3</v>
      </c>
      <c r="C972" s="112">
        <v>0.0018803395099060074</v>
      </c>
      <c r="D972" s="79" t="s">
        <v>1703</v>
      </c>
      <c r="E972" s="79" t="b">
        <v>0</v>
      </c>
      <c r="F972" s="79" t="b">
        <v>0</v>
      </c>
      <c r="G972" s="79" t="b">
        <v>0</v>
      </c>
    </row>
    <row r="973" spans="1:7" ht="15">
      <c r="A973" s="111" t="s">
        <v>1913</v>
      </c>
      <c r="B973" s="79">
        <v>3</v>
      </c>
      <c r="C973" s="112">
        <v>0.0017377554944763062</v>
      </c>
      <c r="D973" s="79" t="s">
        <v>1703</v>
      </c>
      <c r="E973" s="79" t="b">
        <v>0</v>
      </c>
      <c r="F973" s="79" t="b">
        <v>0</v>
      </c>
      <c r="G973" s="79" t="b">
        <v>0</v>
      </c>
    </row>
    <row r="974" spans="1:7" ht="15">
      <c r="A974" s="111" t="s">
        <v>2067</v>
      </c>
      <c r="B974" s="79">
        <v>3</v>
      </c>
      <c r="C974" s="112">
        <v>0.0017377554944763062</v>
      </c>
      <c r="D974" s="79" t="s">
        <v>1703</v>
      </c>
      <c r="E974" s="79" t="b">
        <v>1</v>
      </c>
      <c r="F974" s="79" t="b">
        <v>0</v>
      </c>
      <c r="G974" s="79" t="b">
        <v>0</v>
      </c>
    </row>
    <row r="975" spans="1:7" ht="15">
      <c r="A975" s="111" t="s">
        <v>1900</v>
      </c>
      <c r="B975" s="79">
        <v>3</v>
      </c>
      <c r="C975" s="112">
        <v>0.0018803395099060074</v>
      </c>
      <c r="D975" s="79" t="s">
        <v>1703</v>
      </c>
      <c r="E975" s="79" t="b">
        <v>0</v>
      </c>
      <c r="F975" s="79" t="b">
        <v>0</v>
      </c>
      <c r="G975" s="79" t="b">
        <v>0</v>
      </c>
    </row>
    <row r="976" spans="1:7" ht="15">
      <c r="A976" s="111" t="s">
        <v>2068</v>
      </c>
      <c r="B976" s="79">
        <v>3</v>
      </c>
      <c r="C976" s="112">
        <v>0.0017377554944763062</v>
      </c>
      <c r="D976" s="79" t="s">
        <v>1703</v>
      </c>
      <c r="E976" s="79" t="b">
        <v>0</v>
      </c>
      <c r="F976" s="79" t="b">
        <v>0</v>
      </c>
      <c r="G976" s="79" t="b">
        <v>0</v>
      </c>
    </row>
    <row r="977" spans="1:7" ht="15">
      <c r="A977" s="111" t="s">
        <v>2070</v>
      </c>
      <c r="B977" s="79">
        <v>3</v>
      </c>
      <c r="C977" s="112">
        <v>0.0017377554944763062</v>
      </c>
      <c r="D977" s="79" t="s">
        <v>1703</v>
      </c>
      <c r="E977" s="79" t="b">
        <v>0</v>
      </c>
      <c r="F977" s="79" t="b">
        <v>0</v>
      </c>
      <c r="G977" s="79" t="b">
        <v>0</v>
      </c>
    </row>
    <row r="978" spans="1:7" ht="15">
      <c r="A978" s="111" t="s">
        <v>2069</v>
      </c>
      <c r="B978" s="79">
        <v>3</v>
      </c>
      <c r="C978" s="112">
        <v>0.0017377554944763062</v>
      </c>
      <c r="D978" s="79" t="s">
        <v>1703</v>
      </c>
      <c r="E978" s="79" t="b">
        <v>0</v>
      </c>
      <c r="F978" s="79" t="b">
        <v>0</v>
      </c>
      <c r="G978" s="79" t="b">
        <v>0</v>
      </c>
    </row>
    <row r="979" spans="1:7" ht="15">
      <c r="A979" s="111" t="s">
        <v>2071</v>
      </c>
      <c r="B979" s="79">
        <v>3</v>
      </c>
      <c r="C979" s="112">
        <v>0.0017377554944763062</v>
      </c>
      <c r="D979" s="79" t="s">
        <v>1703</v>
      </c>
      <c r="E979" s="79" t="b">
        <v>0</v>
      </c>
      <c r="F979" s="79" t="b">
        <v>0</v>
      </c>
      <c r="G979" s="79" t="b">
        <v>0</v>
      </c>
    </row>
    <row r="980" spans="1:7" ht="15">
      <c r="A980" s="111" t="s">
        <v>2072</v>
      </c>
      <c r="B980" s="79">
        <v>3</v>
      </c>
      <c r="C980" s="112">
        <v>0.0018803395099060074</v>
      </c>
      <c r="D980" s="79" t="s">
        <v>1703</v>
      </c>
      <c r="E980" s="79" t="b">
        <v>0</v>
      </c>
      <c r="F980" s="79" t="b">
        <v>0</v>
      </c>
      <c r="G980" s="79" t="b">
        <v>0</v>
      </c>
    </row>
    <row r="981" spans="1:7" ht="15">
      <c r="A981" s="111" t="s">
        <v>2073</v>
      </c>
      <c r="B981" s="79">
        <v>3</v>
      </c>
      <c r="C981" s="112">
        <v>0.0018803395099060074</v>
      </c>
      <c r="D981" s="79" t="s">
        <v>1703</v>
      </c>
      <c r="E981" s="79" t="b">
        <v>0</v>
      </c>
      <c r="F981" s="79" t="b">
        <v>0</v>
      </c>
      <c r="G981" s="79" t="b">
        <v>0</v>
      </c>
    </row>
    <row r="982" spans="1:7" ht="15">
      <c r="A982" s="111" t="s">
        <v>2074</v>
      </c>
      <c r="B982" s="79">
        <v>3</v>
      </c>
      <c r="C982" s="112">
        <v>0.0017377554944763062</v>
      </c>
      <c r="D982" s="79" t="s">
        <v>1703</v>
      </c>
      <c r="E982" s="79" t="b">
        <v>0</v>
      </c>
      <c r="F982" s="79" t="b">
        <v>0</v>
      </c>
      <c r="G982" s="79" t="b">
        <v>0</v>
      </c>
    </row>
    <row r="983" spans="1:7" ht="15">
      <c r="A983" s="111" t="s">
        <v>2075</v>
      </c>
      <c r="B983" s="79">
        <v>3</v>
      </c>
      <c r="C983" s="112">
        <v>0.0017377554944763062</v>
      </c>
      <c r="D983" s="79" t="s">
        <v>1703</v>
      </c>
      <c r="E983" s="79" t="b">
        <v>1</v>
      </c>
      <c r="F983" s="79" t="b">
        <v>0</v>
      </c>
      <c r="G983" s="79" t="b">
        <v>0</v>
      </c>
    </row>
    <row r="984" spans="1:7" ht="15">
      <c r="A984" s="111" t="s">
        <v>2076</v>
      </c>
      <c r="B984" s="79">
        <v>3</v>
      </c>
      <c r="C984" s="112">
        <v>0.0017377554944763062</v>
      </c>
      <c r="D984" s="79" t="s">
        <v>1703</v>
      </c>
      <c r="E984" s="79" t="b">
        <v>0</v>
      </c>
      <c r="F984" s="79" t="b">
        <v>0</v>
      </c>
      <c r="G984" s="79" t="b">
        <v>0</v>
      </c>
    </row>
    <row r="985" spans="1:7" ht="15">
      <c r="A985" s="111" t="s">
        <v>2077</v>
      </c>
      <c r="B985" s="79">
        <v>3</v>
      </c>
      <c r="C985" s="112">
        <v>0.0018803395099060074</v>
      </c>
      <c r="D985" s="79" t="s">
        <v>1703</v>
      </c>
      <c r="E985" s="79" t="b">
        <v>0</v>
      </c>
      <c r="F985" s="79" t="b">
        <v>0</v>
      </c>
      <c r="G985" s="79" t="b">
        <v>0</v>
      </c>
    </row>
    <row r="986" spans="1:7" ht="15">
      <c r="A986" s="111" t="s">
        <v>2078</v>
      </c>
      <c r="B986" s="79">
        <v>3</v>
      </c>
      <c r="C986" s="112">
        <v>0.0017377554944763062</v>
      </c>
      <c r="D986" s="79" t="s">
        <v>1703</v>
      </c>
      <c r="E986" s="79" t="b">
        <v>0</v>
      </c>
      <c r="F986" s="79" t="b">
        <v>0</v>
      </c>
      <c r="G986" s="79" t="b">
        <v>0</v>
      </c>
    </row>
    <row r="987" spans="1:7" ht="15">
      <c r="A987" s="111" t="s">
        <v>2079</v>
      </c>
      <c r="B987" s="79">
        <v>3</v>
      </c>
      <c r="C987" s="112">
        <v>0.0017377554944763062</v>
      </c>
      <c r="D987" s="79" t="s">
        <v>1703</v>
      </c>
      <c r="E987" s="79" t="b">
        <v>0</v>
      </c>
      <c r="F987" s="79" t="b">
        <v>0</v>
      </c>
      <c r="G987" s="79" t="b">
        <v>0</v>
      </c>
    </row>
    <row r="988" spans="1:7" ht="15">
      <c r="A988" s="111" t="s">
        <v>2080</v>
      </c>
      <c r="B988" s="79">
        <v>3</v>
      </c>
      <c r="C988" s="112">
        <v>0.0017377554944763062</v>
      </c>
      <c r="D988" s="79" t="s">
        <v>1703</v>
      </c>
      <c r="E988" s="79" t="b">
        <v>0</v>
      </c>
      <c r="F988" s="79" t="b">
        <v>0</v>
      </c>
      <c r="G988" s="79" t="b">
        <v>0</v>
      </c>
    </row>
    <row r="989" spans="1:7" ht="15">
      <c r="A989" s="111" t="s">
        <v>2081</v>
      </c>
      <c r="B989" s="79">
        <v>3</v>
      </c>
      <c r="C989" s="112">
        <v>0.0017377554944763062</v>
      </c>
      <c r="D989" s="79" t="s">
        <v>1703</v>
      </c>
      <c r="E989" s="79" t="b">
        <v>0</v>
      </c>
      <c r="F989" s="79" t="b">
        <v>0</v>
      </c>
      <c r="G989" s="79" t="b">
        <v>0</v>
      </c>
    </row>
    <row r="990" spans="1:7" ht="15">
      <c r="A990" s="111" t="s">
        <v>2082</v>
      </c>
      <c r="B990" s="79">
        <v>3</v>
      </c>
      <c r="C990" s="112">
        <v>0.0018803395099060074</v>
      </c>
      <c r="D990" s="79" t="s">
        <v>1703</v>
      </c>
      <c r="E990" s="79" t="b">
        <v>0</v>
      </c>
      <c r="F990" s="79" t="b">
        <v>1</v>
      </c>
      <c r="G990" s="79" t="b">
        <v>0</v>
      </c>
    </row>
    <row r="991" spans="1:7" ht="15">
      <c r="A991" s="111" t="s">
        <v>2083</v>
      </c>
      <c r="B991" s="79">
        <v>3</v>
      </c>
      <c r="C991" s="112">
        <v>0.0017377554944763062</v>
      </c>
      <c r="D991" s="79" t="s">
        <v>1703</v>
      </c>
      <c r="E991" s="79" t="b">
        <v>0</v>
      </c>
      <c r="F991" s="79" t="b">
        <v>0</v>
      </c>
      <c r="G991" s="79" t="b">
        <v>0</v>
      </c>
    </row>
    <row r="992" spans="1:7" ht="15">
      <c r="A992" s="111" t="s">
        <v>2088</v>
      </c>
      <c r="B992" s="79">
        <v>3</v>
      </c>
      <c r="C992" s="112">
        <v>0.0018803395099060074</v>
      </c>
      <c r="D992" s="79" t="s">
        <v>1703</v>
      </c>
      <c r="E992" s="79" t="b">
        <v>0</v>
      </c>
      <c r="F992" s="79" t="b">
        <v>0</v>
      </c>
      <c r="G992" s="79" t="b">
        <v>0</v>
      </c>
    </row>
    <row r="993" spans="1:7" ht="15">
      <c r="A993" s="111" t="s">
        <v>2089</v>
      </c>
      <c r="B993" s="79">
        <v>3</v>
      </c>
      <c r="C993" s="112">
        <v>0.0018803395099060074</v>
      </c>
      <c r="D993" s="79" t="s">
        <v>1703</v>
      </c>
      <c r="E993" s="79" t="b">
        <v>0</v>
      </c>
      <c r="F993" s="79" t="b">
        <v>0</v>
      </c>
      <c r="G993" s="79" t="b">
        <v>0</v>
      </c>
    </row>
    <row r="994" spans="1:7" ht="15">
      <c r="A994" s="111" t="s">
        <v>1824</v>
      </c>
      <c r="B994" s="79">
        <v>3</v>
      </c>
      <c r="C994" s="112">
        <v>0.0017377554944763062</v>
      </c>
      <c r="D994" s="79" t="s">
        <v>1703</v>
      </c>
      <c r="E994" s="79" t="b">
        <v>1</v>
      </c>
      <c r="F994" s="79" t="b">
        <v>0</v>
      </c>
      <c r="G994" s="79" t="b">
        <v>0</v>
      </c>
    </row>
    <row r="995" spans="1:7" ht="15">
      <c r="A995" s="111" t="s">
        <v>2090</v>
      </c>
      <c r="B995" s="79">
        <v>3</v>
      </c>
      <c r="C995" s="112">
        <v>0.0017377554944763062</v>
      </c>
      <c r="D995" s="79" t="s">
        <v>1703</v>
      </c>
      <c r="E995" s="79" t="b">
        <v>0</v>
      </c>
      <c r="F995" s="79" t="b">
        <v>0</v>
      </c>
      <c r="G995" s="79" t="b">
        <v>0</v>
      </c>
    </row>
    <row r="996" spans="1:7" ht="15">
      <c r="A996" s="111" t="s">
        <v>2091</v>
      </c>
      <c r="B996" s="79">
        <v>3</v>
      </c>
      <c r="C996" s="112">
        <v>0.0018803395099060074</v>
      </c>
      <c r="D996" s="79" t="s">
        <v>1703</v>
      </c>
      <c r="E996" s="79" t="b">
        <v>0</v>
      </c>
      <c r="F996" s="79" t="b">
        <v>0</v>
      </c>
      <c r="G996" s="79" t="b">
        <v>0</v>
      </c>
    </row>
    <row r="997" spans="1:7" ht="15">
      <c r="A997" s="111" t="s">
        <v>1815</v>
      </c>
      <c r="B997" s="79">
        <v>3</v>
      </c>
      <c r="C997" s="112">
        <v>0.0018803395099060074</v>
      </c>
      <c r="D997" s="79" t="s">
        <v>1703</v>
      </c>
      <c r="E997" s="79" t="b">
        <v>0</v>
      </c>
      <c r="F997" s="79" t="b">
        <v>0</v>
      </c>
      <c r="G997" s="79" t="b">
        <v>0</v>
      </c>
    </row>
    <row r="998" spans="1:7" ht="15">
      <c r="A998" s="111" t="s">
        <v>2087</v>
      </c>
      <c r="B998" s="79">
        <v>3</v>
      </c>
      <c r="C998" s="112">
        <v>0.0017377554944763062</v>
      </c>
      <c r="D998" s="79" t="s">
        <v>1703</v>
      </c>
      <c r="E998" s="79" t="b">
        <v>0</v>
      </c>
      <c r="F998" s="79" t="b">
        <v>0</v>
      </c>
      <c r="G998" s="79" t="b">
        <v>0</v>
      </c>
    </row>
    <row r="999" spans="1:7" ht="15">
      <c r="A999" s="111" t="s">
        <v>2085</v>
      </c>
      <c r="B999" s="79">
        <v>3</v>
      </c>
      <c r="C999" s="112">
        <v>0.0018803395099060074</v>
      </c>
      <c r="D999" s="79" t="s">
        <v>1703</v>
      </c>
      <c r="E999" s="79" t="b">
        <v>0</v>
      </c>
      <c r="F999" s="79" t="b">
        <v>0</v>
      </c>
      <c r="G999" s="79" t="b">
        <v>0</v>
      </c>
    </row>
    <row r="1000" spans="1:7" ht="15">
      <c r="A1000" s="111" t="s">
        <v>2086</v>
      </c>
      <c r="B1000" s="79">
        <v>3</v>
      </c>
      <c r="C1000" s="112">
        <v>0.0017377554944763062</v>
      </c>
      <c r="D1000" s="79" t="s">
        <v>1703</v>
      </c>
      <c r="E1000" s="79" t="b">
        <v>0</v>
      </c>
      <c r="F1000" s="79" t="b">
        <v>0</v>
      </c>
      <c r="G1000" s="79" t="b">
        <v>0</v>
      </c>
    </row>
    <row r="1001" spans="1:7" ht="15">
      <c r="A1001" s="111" t="s">
        <v>2084</v>
      </c>
      <c r="B1001" s="79">
        <v>3</v>
      </c>
      <c r="C1001" s="112">
        <v>0.0017377554944763062</v>
      </c>
      <c r="D1001" s="79" t="s">
        <v>1703</v>
      </c>
      <c r="E1001" s="79" t="b">
        <v>0</v>
      </c>
      <c r="F1001" s="79" t="b">
        <v>0</v>
      </c>
      <c r="G1001" s="79" t="b">
        <v>0</v>
      </c>
    </row>
    <row r="1002" spans="1:7" ht="15">
      <c r="A1002" s="111" t="s">
        <v>2092</v>
      </c>
      <c r="B1002" s="79">
        <v>3</v>
      </c>
      <c r="C1002" s="112">
        <v>0.0021240884942493117</v>
      </c>
      <c r="D1002" s="79" t="s">
        <v>1703</v>
      </c>
      <c r="E1002" s="79" t="b">
        <v>0</v>
      </c>
      <c r="F1002" s="79" t="b">
        <v>0</v>
      </c>
      <c r="G1002" s="79" t="b">
        <v>0</v>
      </c>
    </row>
    <row r="1003" spans="1:7" ht="15">
      <c r="A1003" s="111" t="s">
        <v>2094</v>
      </c>
      <c r="B1003" s="79">
        <v>3</v>
      </c>
      <c r="C1003" s="112">
        <v>0.0017377554944763062</v>
      </c>
      <c r="D1003" s="79" t="s">
        <v>1703</v>
      </c>
      <c r="E1003" s="79" t="b">
        <v>0</v>
      </c>
      <c r="F1003" s="79" t="b">
        <v>0</v>
      </c>
      <c r="G1003" s="79" t="b">
        <v>0</v>
      </c>
    </row>
    <row r="1004" spans="1:7" ht="15">
      <c r="A1004" s="111" t="s">
        <v>2093</v>
      </c>
      <c r="B1004" s="79">
        <v>3</v>
      </c>
      <c r="C1004" s="112">
        <v>0.0021240884942493117</v>
      </c>
      <c r="D1004" s="79" t="s">
        <v>1703</v>
      </c>
      <c r="E1004" s="79" t="b">
        <v>1</v>
      </c>
      <c r="F1004" s="79" t="b">
        <v>0</v>
      </c>
      <c r="G1004" s="79" t="b">
        <v>0</v>
      </c>
    </row>
    <row r="1005" spans="1:7" ht="15">
      <c r="A1005" s="111" t="s">
        <v>2095</v>
      </c>
      <c r="B1005" s="79">
        <v>3</v>
      </c>
      <c r="C1005" s="112">
        <v>0.0018803395099060074</v>
      </c>
      <c r="D1005" s="79" t="s">
        <v>1703</v>
      </c>
      <c r="E1005" s="79" t="b">
        <v>0</v>
      </c>
      <c r="F1005" s="79" t="b">
        <v>0</v>
      </c>
      <c r="G1005" s="79" t="b">
        <v>0</v>
      </c>
    </row>
    <row r="1006" spans="1:7" ht="15">
      <c r="A1006" s="111" t="s">
        <v>2096</v>
      </c>
      <c r="B1006" s="79">
        <v>3</v>
      </c>
      <c r="C1006" s="112">
        <v>0.0017377554944763062</v>
      </c>
      <c r="D1006" s="79" t="s">
        <v>1703</v>
      </c>
      <c r="E1006" s="79" t="b">
        <v>0</v>
      </c>
      <c r="F1006" s="79" t="b">
        <v>0</v>
      </c>
      <c r="G1006" s="79" t="b">
        <v>0</v>
      </c>
    </row>
    <row r="1007" spans="1:7" ht="15">
      <c r="A1007" s="111" t="s">
        <v>2097</v>
      </c>
      <c r="B1007" s="79">
        <v>3</v>
      </c>
      <c r="C1007" s="112">
        <v>0.0017377554944763062</v>
      </c>
      <c r="D1007" s="79" t="s">
        <v>1703</v>
      </c>
      <c r="E1007" s="79" t="b">
        <v>0</v>
      </c>
      <c r="F1007" s="79" t="b">
        <v>0</v>
      </c>
      <c r="G1007" s="79" t="b">
        <v>0</v>
      </c>
    </row>
    <row r="1008" spans="1:7" ht="15">
      <c r="A1008" s="111" t="s">
        <v>2098</v>
      </c>
      <c r="B1008" s="79">
        <v>3</v>
      </c>
      <c r="C1008" s="112">
        <v>0.0017377554944763062</v>
      </c>
      <c r="D1008" s="79" t="s">
        <v>1703</v>
      </c>
      <c r="E1008" s="79" t="b">
        <v>0</v>
      </c>
      <c r="F1008" s="79" t="b">
        <v>0</v>
      </c>
      <c r="G1008" s="79" t="b">
        <v>0</v>
      </c>
    </row>
    <row r="1009" spans="1:7" ht="15">
      <c r="A1009" s="111" t="s">
        <v>2099</v>
      </c>
      <c r="B1009" s="79">
        <v>3</v>
      </c>
      <c r="C1009" s="112">
        <v>0.0018803395099060074</v>
      </c>
      <c r="D1009" s="79" t="s">
        <v>1703</v>
      </c>
      <c r="E1009" s="79" t="b">
        <v>0</v>
      </c>
      <c r="F1009" s="79" t="b">
        <v>0</v>
      </c>
      <c r="G1009" s="79" t="b">
        <v>0</v>
      </c>
    </row>
    <row r="1010" spans="1:7" ht="15">
      <c r="A1010" s="111" t="s">
        <v>2100</v>
      </c>
      <c r="B1010" s="79">
        <v>3</v>
      </c>
      <c r="C1010" s="112">
        <v>0.0017377554944763062</v>
      </c>
      <c r="D1010" s="79" t="s">
        <v>1703</v>
      </c>
      <c r="E1010" s="79" t="b">
        <v>0</v>
      </c>
      <c r="F1010" s="79" t="b">
        <v>0</v>
      </c>
      <c r="G1010" s="79" t="b">
        <v>0</v>
      </c>
    </row>
    <row r="1011" spans="1:7" ht="15">
      <c r="A1011" s="111" t="s">
        <v>2175</v>
      </c>
      <c r="B1011" s="79">
        <v>2</v>
      </c>
      <c r="C1011" s="112">
        <v>0.0012535596732706714</v>
      </c>
      <c r="D1011" s="79" t="s">
        <v>1703</v>
      </c>
      <c r="E1011" s="79" t="b">
        <v>0</v>
      </c>
      <c r="F1011" s="79" t="b">
        <v>0</v>
      </c>
      <c r="G1011" s="79" t="b">
        <v>0</v>
      </c>
    </row>
    <row r="1012" spans="1:7" ht="15">
      <c r="A1012" s="111" t="s">
        <v>2176</v>
      </c>
      <c r="B1012" s="79">
        <v>2</v>
      </c>
      <c r="C1012" s="112">
        <v>0.0012535596732706714</v>
      </c>
      <c r="D1012" s="79" t="s">
        <v>1703</v>
      </c>
      <c r="E1012" s="79" t="b">
        <v>0</v>
      </c>
      <c r="F1012" s="79" t="b">
        <v>0</v>
      </c>
      <c r="G1012" s="79" t="b">
        <v>0</v>
      </c>
    </row>
    <row r="1013" spans="1:7" ht="15">
      <c r="A1013" s="111" t="s">
        <v>2177</v>
      </c>
      <c r="B1013" s="79">
        <v>2</v>
      </c>
      <c r="C1013" s="112">
        <v>0.0012535596732706714</v>
      </c>
      <c r="D1013" s="79" t="s">
        <v>1703</v>
      </c>
      <c r="E1013" s="79" t="b">
        <v>0</v>
      </c>
      <c r="F1013" s="79" t="b">
        <v>0</v>
      </c>
      <c r="G1013" s="79" t="b">
        <v>0</v>
      </c>
    </row>
    <row r="1014" spans="1:7" ht="15">
      <c r="A1014" s="111" t="s">
        <v>2178</v>
      </c>
      <c r="B1014" s="79">
        <v>2</v>
      </c>
      <c r="C1014" s="112">
        <v>0.0012535596732706714</v>
      </c>
      <c r="D1014" s="79" t="s">
        <v>1703</v>
      </c>
      <c r="E1014" s="79" t="b">
        <v>0</v>
      </c>
      <c r="F1014" s="79" t="b">
        <v>0</v>
      </c>
      <c r="G1014" s="79" t="b">
        <v>0</v>
      </c>
    </row>
    <row r="1015" spans="1:7" ht="15">
      <c r="A1015" s="111" t="s">
        <v>2179</v>
      </c>
      <c r="B1015" s="79">
        <v>2</v>
      </c>
      <c r="C1015" s="112">
        <v>0.0012535596732706714</v>
      </c>
      <c r="D1015" s="79" t="s">
        <v>1703</v>
      </c>
      <c r="E1015" s="79" t="b">
        <v>0</v>
      </c>
      <c r="F1015" s="79" t="b">
        <v>0</v>
      </c>
      <c r="G1015" s="79" t="b">
        <v>0</v>
      </c>
    </row>
    <row r="1016" spans="1:7" ht="15">
      <c r="A1016" s="111" t="s">
        <v>2180</v>
      </c>
      <c r="B1016" s="79">
        <v>2</v>
      </c>
      <c r="C1016" s="112">
        <v>0.0012535596732706714</v>
      </c>
      <c r="D1016" s="79" t="s">
        <v>1703</v>
      </c>
      <c r="E1016" s="79" t="b">
        <v>0</v>
      </c>
      <c r="F1016" s="79" t="b">
        <v>0</v>
      </c>
      <c r="G1016" s="79" t="b">
        <v>0</v>
      </c>
    </row>
    <row r="1017" spans="1:7" ht="15">
      <c r="A1017" s="111" t="s">
        <v>2000</v>
      </c>
      <c r="B1017" s="79">
        <v>2</v>
      </c>
      <c r="C1017" s="112">
        <v>0.0012535596732706714</v>
      </c>
      <c r="D1017" s="79" t="s">
        <v>1703</v>
      </c>
      <c r="E1017" s="79" t="b">
        <v>0</v>
      </c>
      <c r="F1017" s="79" t="b">
        <v>0</v>
      </c>
      <c r="G1017" s="79" t="b">
        <v>0</v>
      </c>
    </row>
    <row r="1018" spans="1:7" ht="15">
      <c r="A1018" s="111" t="s">
        <v>2181</v>
      </c>
      <c r="B1018" s="79">
        <v>2</v>
      </c>
      <c r="C1018" s="112">
        <v>0.0012535596732706714</v>
      </c>
      <c r="D1018" s="79" t="s">
        <v>1703</v>
      </c>
      <c r="E1018" s="79" t="b">
        <v>0</v>
      </c>
      <c r="F1018" s="79" t="b">
        <v>0</v>
      </c>
      <c r="G1018" s="79" t="b">
        <v>0</v>
      </c>
    </row>
    <row r="1019" spans="1:7" ht="15">
      <c r="A1019" s="111" t="s">
        <v>1979</v>
      </c>
      <c r="B1019" s="79">
        <v>2</v>
      </c>
      <c r="C1019" s="112">
        <v>0.0012535596732706714</v>
      </c>
      <c r="D1019" s="79" t="s">
        <v>1703</v>
      </c>
      <c r="E1019" s="79" t="b">
        <v>0</v>
      </c>
      <c r="F1019" s="79" t="b">
        <v>0</v>
      </c>
      <c r="G1019" s="79" t="b">
        <v>0</v>
      </c>
    </row>
    <row r="1020" spans="1:7" ht="15">
      <c r="A1020" s="111" t="s">
        <v>2182</v>
      </c>
      <c r="B1020" s="79">
        <v>2</v>
      </c>
      <c r="C1020" s="112">
        <v>0.0012535596732706714</v>
      </c>
      <c r="D1020" s="79" t="s">
        <v>1703</v>
      </c>
      <c r="E1020" s="79" t="b">
        <v>0</v>
      </c>
      <c r="F1020" s="79" t="b">
        <v>0</v>
      </c>
      <c r="G1020" s="79" t="b">
        <v>0</v>
      </c>
    </row>
    <row r="1021" spans="1:7" ht="15">
      <c r="A1021" s="111" t="s">
        <v>1890</v>
      </c>
      <c r="B1021" s="79">
        <v>2</v>
      </c>
      <c r="C1021" s="112">
        <v>0.0012535596732706714</v>
      </c>
      <c r="D1021" s="79" t="s">
        <v>1703</v>
      </c>
      <c r="E1021" s="79" t="b">
        <v>0</v>
      </c>
      <c r="F1021" s="79" t="b">
        <v>0</v>
      </c>
      <c r="G1021" s="79" t="b">
        <v>0</v>
      </c>
    </row>
    <row r="1022" spans="1:7" ht="15">
      <c r="A1022" s="111" t="s">
        <v>2183</v>
      </c>
      <c r="B1022" s="79">
        <v>2</v>
      </c>
      <c r="C1022" s="112">
        <v>0.0012535596732706714</v>
      </c>
      <c r="D1022" s="79" t="s">
        <v>1703</v>
      </c>
      <c r="E1022" s="79" t="b">
        <v>0</v>
      </c>
      <c r="F1022" s="79" t="b">
        <v>0</v>
      </c>
      <c r="G1022" s="79" t="b">
        <v>0</v>
      </c>
    </row>
    <row r="1023" spans="1:7" ht="15">
      <c r="A1023" s="111" t="s">
        <v>1886</v>
      </c>
      <c r="B1023" s="79">
        <v>2</v>
      </c>
      <c r="C1023" s="112">
        <v>0.0012535596732706714</v>
      </c>
      <c r="D1023" s="79" t="s">
        <v>1703</v>
      </c>
      <c r="E1023" s="79" t="b">
        <v>0</v>
      </c>
      <c r="F1023" s="79" t="b">
        <v>0</v>
      </c>
      <c r="G1023" s="79" t="b">
        <v>0</v>
      </c>
    </row>
    <row r="1024" spans="1:7" ht="15">
      <c r="A1024" s="111" t="s">
        <v>2184</v>
      </c>
      <c r="B1024" s="79">
        <v>2</v>
      </c>
      <c r="C1024" s="112">
        <v>0.0012535596732706714</v>
      </c>
      <c r="D1024" s="79" t="s">
        <v>1703</v>
      </c>
      <c r="E1024" s="79" t="b">
        <v>0</v>
      </c>
      <c r="F1024" s="79" t="b">
        <v>0</v>
      </c>
      <c r="G1024" s="79" t="b">
        <v>0</v>
      </c>
    </row>
    <row r="1025" spans="1:7" ht="15">
      <c r="A1025" s="111" t="s">
        <v>2185</v>
      </c>
      <c r="B1025" s="79">
        <v>2</v>
      </c>
      <c r="C1025" s="112">
        <v>0.0012535596732706714</v>
      </c>
      <c r="D1025" s="79" t="s">
        <v>1703</v>
      </c>
      <c r="E1025" s="79" t="b">
        <v>0</v>
      </c>
      <c r="F1025" s="79" t="b">
        <v>0</v>
      </c>
      <c r="G1025" s="79" t="b">
        <v>0</v>
      </c>
    </row>
    <row r="1026" spans="1:7" ht="15">
      <c r="A1026" s="111" t="s">
        <v>2186</v>
      </c>
      <c r="B1026" s="79">
        <v>2</v>
      </c>
      <c r="C1026" s="112">
        <v>0.0012535596732706714</v>
      </c>
      <c r="D1026" s="79" t="s">
        <v>1703</v>
      </c>
      <c r="E1026" s="79" t="b">
        <v>0</v>
      </c>
      <c r="F1026" s="79" t="b">
        <v>0</v>
      </c>
      <c r="G1026" s="79" t="b">
        <v>0</v>
      </c>
    </row>
    <row r="1027" spans="1:7" ht="15">
      <c r="A1027" s="111" t="s">
        <v>2187</v>
      </c>
      <c r="B1027" s="79">
        <v>2</v>
      </c>
      <c r="C1027" s="112">
        <v>0.0012535596732706714</v>
      </c>
      <c r="D1027" s="79" t="s">
        <v>1703</v>
      </c>
      <c r="E1027" s="79" t="b">
        <v>0</v>
      </c>
      <c r="F1027" s="79" t="b">
        <v>0</v>
      </c>
      <c r="G1027" s="79" t="b">
        <v>0</v>
      </c>
    </row>
    <row r="1028" spans="1:7" ht="15">
      <c r="A1028" s="111" t="s">
        <v>2188</v>
      </c>
      <c r="B1028" s="79">
        <v>2</v>
      </c>
      <c r="C1028" s="112">
        <v>0.0012535596732706714</v>
      </c>
      <c r="D1028" s="79" t="s">
        <v>1703</v>
      </c>
      <c r="E1028" s="79" t="b">
        <v>0</v>
      </c>
      <c r="F1028" s="79" t="b">
        <v>0</v>
      </c>
      <c r="G1028" s="79" t="b">
        <v>0</v>
      </c>
    </row>
    <row r="1029" spans="1:7" ht="15">
      <c r="A1029" s="111" t="s">
        <v>2189</v>
      </c>
      <c r="B1029" s="79">
        <v>2</v>
      </c>
      <c r="C1029" s="112">
        <v>0.0012535596732706714</v>
      </c>
      <c r="D1029" s="79" t="s">
        <v>1703</v>
      </c>
      <c r="E1029" s="79" t="b">
        <v>0</v>
      </c>
      <c r="F1029" s="79" t="b">
        <v>0</v>
      </c>
      <c r="G1029" s="79" t="b">
        <v>0</v>
      </c>
    </row>
    <row r="1030" spans="1:7" ht="15">
      <c r="A1030" s="111" t="s">
        <v>2190</v>
      </c>
      <c r="B1030" s="79">
        <v>2</v>
      </c>
      <c r="C1030" s="112">
        <v>0.0012535596732706714</v>
      </c>
      <c r="D1030" s="79" t="s">
        <v>1703</v>
      </c>
      <c r="E1030" s="79" t="b">
        <v>0</v>
      </c>
      <c r="F1030" s="79" t="b">
        <v>0</v>
      </c>
      <c r="G1030" s="79" t="b">
        <v>0</v>
      </c>
    </row>
    <row r="1031" spans="1:7" ht="15">
      <c r="A1031" s="111" t="s">
        <v>2191</v>
      </c>
      <c r="B1031" s="79">
        <v>2</v>
      </c>
      <c r="C1031" s="112">
        <v>0.0012535596732706714</v>
      </c>
      <c r="D1031" s="79" t="s">
        <v>1703</v>
      </c>
      <c r="E1031" s="79" t="b">
        <v>0</v>
      </c>
      <c r="F1031" s="79" t="b">
        <v>1</v>
      </c>
      <c r="G1031" s="79" t="b">
        <v>0</v>
      </c>
    </row>
    <row r="1032" spans="1:7" ht="15">
      <c r="A1032" s="111" t="s">
        <v>2192</v>
      </c>
      <c r="B1032" s="79">
        <v>2</v>
      </c>
      <c r="C1032" s="112">
        <v>0.0012535596732706714</v>
      </c>
      <c r="D1032" s="79" t="s">
        <v>1703</v>
      </c>
      <c r="E1032" s="79" t="b">
        <v>0</v>
      </c>
      <c r="F1032" s="79" t="b">
        <v>0</v>
      </c>
      <c r="G1032" s="79" t="b">
        <v>0</v>
      </c>
    </row>
    <row r="1033" spans="1:7" ht="15">
      <c r="A1033" s="111" t="s">
        <v>2193</v>
      </c>
      <c r="B1033" s="79">
        <v>2</v>
      </c>
      <c r="C1033" s="112">
        <v>0.0012535596732706714</v>
      </c>
      <c r="D1033" s="79" t="s">
        <v>1703</v>
      </c>
      <c r="E1033" s="79" t="b">
        <v>0</v>
      </c>
      <c r="F1033" s="79" t="b">
        <v>1</v>
      </c>
      <c r="G1033" s="79" t="b">
        <v>0</v>
      </c>
    </row>
    <row r="1034" spans="1:7" ht="15">
      <c r="A1034" s="111" t="s">
        <v>2194</v>
      </c>
      <c r="B1034" s="79">
        <v>2</v>
      </c>
      <c r="C1034" s="112">
        <v>0.0012535596732706714</v>
      </c>
      <c r="D1034" s="79" t="s">
        <v>1703</v>
      </c>
      <c r="E1034" s="79" t="b">
        <v>0</v>
      </c>
      <c r="F1034" s="79" t="b">
        <v>0</v>
      </c>
      <c r="G1034" s="79" t="b">
        <v>0</v>
      </c>
    </row>
    <row r="1035" spans="1:7" ht="15">
      <c r="A1035" s="111" t="s">
        <v>2195</v>
      </c>
      <c r="B1035" s="79">
        <v>2</v>
      </c>
      <c r="C1035" s="112">
        <v>0.0012535596732706714</v>
      </c>
      <c r="D1035" s="79" t="s">
        <v>1703</v>
      </c>
      <c r="E1035" s="79" t="b">
        <v>0</v>
      </c>
      <c r="F1035" s="79" t="b">
        <v>0</v>
      </c>
      <c r="G1035" s="79" t="b">
        <v>0</v>
      </c>
    </row>
    <row r="1036" spans="1:7" ht="15">
      <c r="A1036" s="111" t="s">
        <v>2196</v>
      </c>
      <c r="B1036" s="79">
        <v>2</v>
      </c>
      <c r="C1036" s="112">
        <v>0.0012535596732706714</v>
      </c>
      <c r="D1036" s="79" t="s">
        <v>1703</v>
      </c>
      <c r="E1036" s="79" t="b">
        <v>0</v>
      </c>
      <c r="F1036" s="79" t="b">
        <v>0</v>
      </c>
      <c r="G1036" s="79" t="b">
        <v>0</v>
      </c>
    </row>
    <row r="1037" spans="1:7" ht="15">
      <c r="A1037" s="111" t="s">
        <v>2197</v>
      </c>
      <c r="B1037" s="79">
        <v>2</v>
      </c>
      <c r="C1037" s="112">
        <v>0.0012535596732706714</v>
      </c>
      <c r="D1037" s="79" t="s">
        <v>1703</v>
      </c>
      <c r="E1037" s="79" t="b">
        <v>0</v>
      </c>
      <c r="F1037" s="79" t="b">
        <v>0</v>
      </c>
      <c r="G1037" s="79" t="b">
        <v>0</v>
      </c>
    </row>
    <row r="1038" spans="1:7" ht="15">
      <c r="A1038" s="111" t="s">
        <v>2198</v>
      </c>
      <c r="B1038" s="79">
        <v>2</v>
      </c>
      <c r="C1038" s="112">
        <v>0.0012535596732706714</v>
      </c>
      <c r="D1038" s="79" t="s">
        <v>1703</v>
      </c>
      <c r="E1038" s="79" t="b">
        <v>0</v>
      </c>
      <c r="F1038" s="79" t="b">
        <v>0</v>
      </c>
      <c r="G1038" s="79" t="b">
        <v>0</v>
      </c>
    </row>
    <row r="1039" spans="1:7" ht="15">
      <c r="A1039" s="111" t="s">
        <v>1987</v>
      </c>
      <c r="B1039" s="79">
        <v>2</v>
      </c>
      <c r="C1039" s="112">
        <v>0.0012535596732706714</v>
      </c>
      <c r="D1039" s="79" t="s">
        <v>1703</v>
      </c>
      <c r="E1039" s="79" t="b">
        <v>1</v>
      </c>
      <c r="F1039" s="79" t="b">
        <v>0</v>
      </c>
      <c r="G1039" s="79" t="b">
        <v>0</v>
      </c>
    </row>
    <row r="1040" spans="1:7" ht="15">
      <c r="A1040" s="111" t="s">
        <v>2199</v>
      </c>
      <c r="B1040" s="79">
        <v>2</v>
      </c>
      <c r="C1040" s="112">
        <v>0.0014160589961662079</v>
      </c>
      <c r="D1040" s="79" t="s">
        <v>1703</v>
      </c>
      <c r="E1040" s="79" t="b">
        <v>0</v>
      </c>
      <c r="F1040" s="79" t="b">
        <v>0</v>
      </c>
      <c r="G1040" s="79" t="b">
        <v>0</v>
      </c>
    </row>
    <row r="1041" spans="1:7" ht="15">
      <c r="A1041" s="111" t="s">
        <v>2200</v>
      </c>
      <c r="B1041" s="79">
        <v>2</v>
      </c>
      <c r="C1041" s="112">
        <v>0.0012535596732706714</v>
      </c>
      <c r="D1041" s="79" t="s">
        <v>1703</v>
      </c>
      <c r="E1041" s="79" t="b">
        <v>0</v>
      </c>
      <c r="F1041" s="79" t="b">
        <v>0</v>
      </c>
      <c r="G1041" s="79" t="b">
        <v>0</v>
      </c>
    </row>
    <row r="1042" spans="1:7" ht="15">
      <c r="A1042" s="111" t="s">
        <v>2201</v>
      </c>
      <c r="B1042" s="79">
        <v>2</v>
      </c>
      <c r="C1042" s="112">
        <v>0.0012535596732706714</v>
      </c>
      <c r="D1042" s="79" t="s">
        <v>1703</v>
      </c>
      <c r="E1042" s="79" t="b">
        <v>0</v>
      </c>
      <c r="F1042" s="79" t="b">
        <v>0</v>
      </c>
      <c r="G1042" s="79" t="b">
        <v>0</v>
      </c>
    </row>
    <row r="1043" spans="1:7" ht="15">
      <c r="A1043" s="111" t="s">
        <v>2202</v>
      </c>
      <c r="B1043" s="79">
        <v>2</v>
      </c>
      <c r="C1043" s="112">
        <v>0.0012535596732706714</v>
      </c>
      <c r="D1043" s="79" t="s">
        <v>1703</v>
      </c>
      <c r="E1043" s="79" t="b">
        <v>0</v>
      </c>
      <c r="F1043" s="79" t="b">
        <v>1</v>
      </c>
      <c r="G1043" s="79" t="b">
        <v>0</v>
      </c>
    </row>
    <row r="1044" spans="1:7" ht="15">
      <c r="A1044" s="111" t="s">
        <v>2203</v>
      </c>
      <c r="B1044" s="79">
        <v>2</v>
      </c>
      <c r="C1044" s="112">
        <v>0.0012535596732706714</v>
      </c>
      <c r="D1044" s="79" t="s">
        <v>1703</v>
      </c>
      <c r="E1044" s="79" t="b">
        <v>0</v>
      </c>
      <c r="F1044" s="79" t="b">
        <v>0</v>
      </c>
      <c r="G1044" s="79" t="b">
        <v>0</v>
      </c>
    </row>
    <row r="1045" spans="1:7" ht="15">
      <c r="A1045" s="111" t="s">
        <v>2204</v>
      </c>
      <c r="B1045" s="79">
        <v>2</v>
      </c>
      <c r="C1045" s="112">
        <v>0.0012535596732706714</v>
      </c>
      <c r="D1045" s="79" t="s">
        <v>1703</v>
      </c>
      <c r="E1045" s="79" t="b">
        <v>0</v>
      </c>
      <c r="F1045" s="79" t="b">
        <v>0</v>
      </c>
      <c r="G1045" s="79" t="b">
        <v>0</v>
      </c>
    </row>
    <row r="1046" spans="1:7" ht="15">
      <c r="A1046" s="111" t="s">
        <v>2205</v>
      </c>
      <c r="B1046" s="79">
        <v>2</v>
      </c>
      <c r="C1046" s="112">
        <v>0.0012535596732706714</v>
      </c>
      <c r="D1046" s="79" t="s">
        <v>1703</v>
      </c>
      <c r="E1046" s="79" t="b">
        <v>0</v>
      </c>
      <c r="F1046" s="79" t="b">
        <v>0</v>
      </c>
      <c r="G1046" s="79" t="b">
        <v>0</v>
      </c>
    </row>
    <row r="1047" spans="1:7" ht="15">
      <c r="A1047" s="111" t="s">
        <v>2206</v>
      </c>
      <c r="B1047" s="79">
        <v>2</v>
      </c>
      <c r="C1047" s="112">
        <v>0.0014160589961662079</v>
      </c>
      <c r="D1047" s="79" t="s">
        <v>1703</v>
      </c>
      <c r="E1047" s="79" t="b">
        <v>0</v>
      </c>
      <c r="F1047" s="79" t="b">
        <v>0</v>
      </c>
      <c r="G1047" s="79" t="b">
        <v>0</v>
      </c>
    </row>
    <row r="1048" spans="1:7" ht="15">
      <c r="A1048" s="111" t="s">
        <v>2207</v>
      </c>
      <c r="B1048" s="79">
        <v>2</v>
      </c>
      <c r="C1048" s="112">
        <v>0.0012535596732706714</v>
      </c>
      <c r="D1048" s="79" t="s">
        <v>1703</v>
      </c>
      <c r="E1048" s="79" t="b">
        <v>0</v>
      </c>
      <c r="F1048" s="79" t="b">
        <v>0</v>
      </c>
      <c r="G1048" s="79" t="b">
        <v>0</v>
      </c>
    </row>
    <row r="1049" spans="1:7" ht="15">
      <c r="A1049" s="111" t="s">
        <v>2208</v>
      </c>
      <c r="B1049" s="79">
        <v>2</v>
      </c>
      <c r="C1049" s="112">
        <v>0.0012535596732706714</v>
      </c>
      <c r="D1049" s="79" t="s">
        <v>1703</v>
      </c>
      <c r="E1049" s="79" t="b">
        <v>0</v>
      </c>
      <c r="F1049" s="79" t="b">
        <v>0</v>
      </c>
      <c r="G1049" s="79" t="b">
        <v>0</v>
      </c>
    </row>
    <row r="1050" spans="1:7" ht="15">
      <c r="A1050" s="111" t="s">
        <v>2209</v>
      </c>
      <c r="B1050" s="79">
        <v>2</v>
      </c>
      <c r="C1050" s="112">
        <v>0.0012535596732706714</v>
      </c>
      <c r="D1050" s="79" t="s">
        <v>1703</v>
      </c>
      <c r="E1050" s="79" t="b">
        <v>0</v>
      </c>
      <c r="F1050" s="79" t="b">
        <v>1</v>
      </c>
      <c r="G1050" s="79" t="b">
        <v>0</v>
      </c>
    </row>
    <row r="1051" spans="1:7" ht="15">
      <c r="A1051" s="111" t="s">
        <v>2210</v>
      </c>
      <c r="B1051" s="79">
        <v>2</v>
      </c>
      <c r="C1051" s="112">
        <v>0.0012535596732706714</v>
      </c>
      <c r="D1051" s="79" t="s">
        <v>1703</v>
      </c>
      <c r="E1051" s="79" t="b">
        <v>0</v>
      </c>
      <c r="F1051" s="79" t="b">
        <v>0</v>
      </c>
      <c r="G1051" s="79" t="b">
        <v>0</v>
      </c>
    </row>
    <row r="1052" spans="1:7" ht="15">
      <c r="A1052" s="111" t="s">
        <v>2211</v>
      </c>
      <c r="B1052" s="79">
        <v>2</v>
      </c>
      <c r="C1052" s="112">
        <v>0.0012535596732706714</v>
      </c>
      <c r="D1052" s="79" t="s">
        <v>1703</v>
      </c>
      <c r="E1052" s="79" t="b">
        <v>0</v>
      </c>
      <c r="F1052" s="79" t="b">
        <v>0</v>
      </c>
      <c r="G1052" s="79" t="b">
        <v>0</v>
      </c>
    </row>
    <row r="1053" spans="1:7" ht="15">
      <c r="A1053" s="111" t="s">
        <v>2212</v>
      </c>
      <c r="B1053" s="79">
        <v>2</v>
      </c>
      <c r="C1053" s="112">
        <v>0.0012535596732706714</v>
      </c>
      <c r="D1053" s="79" t="s">
        <v>1703</v>
      </c>
      <c r="E1053" s="79" t="b">
        <v>0</v>
      </c>
      <c r="F1053" s="79" t="b">
        <v>0</v>
      </c>
      <c r="G1053" s="79" t="b">
        <v>0</v>
      </c>
    </row>
    <row r="1054" spans="1:7" ht="15">
      <c r="A1054" s="111" t="s">
        <v>2213</v>
      </c>
      <c r="B1054" s="79">
        <v>2</v>
      </c>
      <c r="C1054" s="112">
        <v>0.0012535596732706714</v>
      </c>
      <c r="D1054" s="79" t="s">
        <v>1703</v>
      </c>
      <c r="E1054" s="79" t="b">
        <v>0</v>
      </c>
      <c r="F1054" s="79" t="b">
        <v>1</v>
      </c>
      <c r="G1054" s="79" t="b">
        <v>0</v>
      </c>
    </row>
    <row r="1055" spans="1:7" ht="15">
      <c r="A1055" s="111" t="s">
        <v>2214</v>
      </c>
      <c r="B1055" s="79">
        <v>2</v>
      </c>
      <c r="C1055" s="112">
        <v>0.0014160589961662079</v>
      </c>
      <c r="D1055" s="79" t="s">
        <v>1703</v>
      </c>
      <c r="E1055" s="79" t="b">
        <v>0</v>
      </c>
      <c r="F1055" s="79" t="b">
        <v>0</v>
      </c>
      <c r="G1055" s="79" t="b">
        <v>0</v>
      </c>
    </row>
    <row r="1056" spans="1:7" ht="15">
      <c r="A1056" s="111" t="s">
        <v>2215</v>
      </c>
      <c r="B1056" s="79">
        <v>2</v>
      </c>
      <c r="C1056" s="112">
        <v>0.0012535596732706714</v>
      </c>
      <c r="D1056" s="79" t="s">
        <v>1703</v>
      </c>
      <c r="E1056" s="79" t="b">
        <v>0</v>
      </c>
      <c r="F1056" s="79" t="b">
        <v>0</v>
      </c>
      <c r="G1056" s="79" t="b">
        <v>0</v>
      </c>
    </row>
    <row r="1057" spans="1:7" ht="15">
      <c r="A1057" s="111" t="s">
        <v>2216</v>
      </c>
      <c r="B1057" s="79">
        <v>2</v>
      </c>
      <c r="C1057" s="112">
        <v>0.0012535596732706714</v>
      </c>
      <c r="D1057" s="79" t="s">
        <v>1703</v>
      </c>
      <c r="E1057" s="79" t="b">
        <v>0</v>
      </c>
      <c r="F1057" s="79" t="b">
        <v>0</v>
      </c>
      <c r="G1057" s="79" t="b">
        <v>0</v>
      </c>
    </row>
    <row r="1058" spans="1:7" ht="15">
      <c r="A1058" s="111" t="s">
        <v>2217</v>
      </c>
      <c r="B1058" s="79">
        <v>2</v>
      </c>
      <c r="C1058" s="112">
        <v>0.0012535596732706714</v>
      </c>
      <c r="D1058" s="79" t="s">
        <v>1703</v>
      </c>
      <c r="E1058" s="79" t="b">
        <v>0</v>
      </c>
      <c r="F1058" s="79" t="b">
        <v>0</v>
      </c>
      <c r="G1058" s="79" t="b">
        <v>0</v>
      </c>
    </row>
    <row r="1059" spans="1:7" ht="15">
      <c r="A1059" s="111" t="s">
        <v>2218</v>
      </c>
      <c r="B1059" s="79">
        <v>2</v>
      </c>
      <c r="C1059" s="112">
        <v>0.0012535596732706714</v>
      </c>
      <c r="D1059" s="79" t="s">
        <v>1703</v>
      </c>
      <c r="E1059" s="79" t="b">
        <v>0</v>
      </c>
      <c r="F1059" s="79" t="b">
        <v>0</v>
      </c>
      <c r="G1059" s="79" t="b">
        <v>0</v>
      </c>
    </row>
    <row r="1060" spans="1:7" ht="15">
      <c r="A1060" s="111" t="s">
        <v>2219</v>
      </c>
      <c r="B1060" s="79">
        <v>2</v>
      </c>
      <c r="C1060" s="112">
        <v>0.0012535596732706714</v>
      </c>
      <c r="D1060" s="79" t="s">
        <v>1703</v>
      </c>
      <c r="E1060" s="79" t="b">
        <v>0</v>
      </c>
      <c r="F1060" s="79" t="b">
        <v>0</v>
      </c>
      <c r="G1060" s="79" t="b">
        <v>0</v>
      </c>
    </row>
    <row r="1061" spans="1:7" ht="15">
      <c r="A1061" s="111" t="s">
        <v>2220</v>
      </c>
      <c r="B1061" s="79">
        <v>2</v>
      </c>
      <c r="C1061" s="112">
        <v>0.0012535596732706714</v>
      </c>
      <c r="D1061" s="79" t="s">
        <v>1703</v>
      </c>
      <c r="E1061" s="79" t="b">
        <v>0</v>
      </c>
      <c r="F1061" s="79" t="b">
        <v>0</v>
      </c>
      <c r="G1061" s="79" t="b">
        <v>0</v>
      </c>
    </row>
    <row r="1062" spans="1:7" ht="15">
      <c r="A1062" s="111" t="s">
        <v>2221</v>
      </c>
      <c r="B1062" s="79">
        <v>2</v>
      </c>
      <c r="C1062" s="112">
        <v>0.0012535596732706714</v>
      </c>
      <c r="D1062" s="79" t="s">
        <v>1703</v>
      </c>
      <c r="E1062" s="79" t="b">
        <v>0</v>
      </c>
      <c r="F1062" s="79" t="b">
        <v>0</v>
      </c>
      <c r="G1062" s="79" t="b">
        <v>0</v>
      </c>
    </row>
    <row r="1063" spans="1:7" ht="15">
      <c r="A1063" s="111" t="s">
        <v>2222</v>
      </c>
      <c r="B1063" s="79">
        <v>2</v>
      </c>
      <c r="C1063" s="112">
        <v>0.0012535596732706714</v>
      </c>
      <c r="D1063" s="79" t="s">
        <v>1703</v>
      </c>
      <c r="E1063" s="79" t="b">
        <v>0</v>
      </c>
      <c r="F1063" s="79" t="b">
        <v>0</v>
      </c>
      <c r="G1063" s="79" t="b">
        <v>0</v>
      </c>
    </row>
    <row r="1064" spans="1:7" ht="15">
      <c r="A1064" s="111" t="s">
        <v>2223</v>
      </c>
      <c r="B1064" s="79">
        <v>2</v>
      </c>
      <c r="C1064" s="112">
        <v>0.0012535596732706714</v>
      </c>
      <c r="D1064" s="79" t="s">
        <v>1703</v>
      </c>
      <c r="E1064" s="79" t="b">
        <v>0</v>
      </c>
      <c r="F1064" s="79" t="b">
        <v>0</v>
      </c>
      <c r="G1064" s="79" t="b">
        <v>0</v>
      </c>
    </row>
    <row r="1065" spans="1:7" ht="15">
      <c r="A1065" s="111" t="s">
        <v>2224</v>
      </c>
      <c r="B1065" s="79">
        <v>2</v>
      </c>
      <c r="C1065" s="112">
        <v>0.0012535596732706714</v>
      </c>
      <c r="D1065" s="79" t="s">
        <v>1703</v>
      </c>
      <c r="E1065" s="79" t="b">
        <v>0</v>
      </c>
      <c r="F1065" s="79" t="b">
        <v>1</v>
      </c>
      <c r="G1065" s="79" t="b">
        <v>0</v>
      </c>
    </row>
    <row r="1066" spans="1:7" ht="15">
      <c r="A1066" s="111" t="s">
        <v>2225</v>
      </c>
      <c r="B1066" s="79">
        <v>2</v>
      </c>
      <c r="C1066" s="112">
        <v>0.0012535596732706714</v>
      </c>
      <c r="D1066" s="79" t="s">
        <v>1703</v>
      </c>
      <c r="E1066" s="79" t="b">
        <v>0</v>
      </c>
      <c r="F1066" s="79" t="b">
        <v>0</v>
      </c>
      <c r="G1066" s="79" t="b">
        <v>0</v>
      </c>
    </row>
    <row r="1067" spans="1:7" ht="15">
      <c r="A1067" s="111" t="s">
        <v>1888</v>
      </c>
      <c r="B1067" s="79">
        <v>2</v>
      </c>
      <c r="C1067" s="112">
        <v>0.0012535596732706714</v>
      </c>
      <c r="D1067" s="79" t="s">
        <v>1703</v>
      </c>
      <c r="E1067" s="79" t="b">
        <v>0</v>
      </c>
      <c r="F1067" s="79" t="b">
        <v>1</v>
      </c>
      <c r="G1067" s="79" t="b">
        <v>0</v>
      </c>
    </row>
    <row r="1068" spans="1:7" ht="15">
      <c r="A1068" s="111" t="s">
        <v>2226</v>
      </c>
      <c r="B1068" s="79">
        <v>2</v>
      </c>
      <c r="C1068" s="112">
        <v>0.0012535596732706714</v>
      </c>
      <c r="D1068" s="79" t="s">
        <v>1703</v>
      </c>
      <c r="E1068" s="79" t="b">
        <v>0</v>
      </c>
      <c r="F1068" s="79" t="b">
        <v>0</v>
      </c>
      <c r="G1068" s="79" t="b">
        <v>0</v>
      </c>
    </row>
    <row r="1069" spans="1:7" ht="15">
      <c r="A1069" s="111" t="s">
        <v>2227</v>
      </c>
      <c r="B1069" s="79">
        <v>2</v>
      </c>
      <c r="C1069" s="112">
        <v>0.0012535596732706714</v>
      </c>
      <c r="D1069" s="79" t="s">
        <v>1703</v>
      </c>
      <c r="E1069" s="79" t="b">
        <v>1</v>
      </c>
      <c r="F1069" s="79" t="b">
        <v>0</v>
      </c>
      <c r="G1069" s="79" t="b">
        <v>0</v>
      </c>
    </row>
    <row r="1070" spans="1:7" ht="15">
      <c r="A1070" s="111" t="s">
        <v>2228</v>
      </c>
      <c r="B1070" s="79">
        <v>2</v>
      </c>
      <c r="C1070" s="112">
        <v>0.0012535596732706714</v>
      </c>
      <c r="D1070" s="79" t="s">
        <v>1703</v>
      </c>
      <c r="E1070" s="79" t="b">
        <v>0</v>
      </c>
      <c r="F1070" s="79" t="b">
        <v>0</v>
      </c>
      <c r="G1070" s="79" t="b">
        <v>0</v>
      </c>
    </row>
    <row r="1071" spans="1:7" ht="15">
      <c r="A1071" s="111" t="s">
        <v>2229</v>
      </c>
      <c r="B1071" s="79">
        <v>2</v>
      </c>
      <c r="C1071" s="112">
        <v>0.0012535596732706714</v>
      </c>
      <c r="D1071" s="79" t="s">
        <v>1703</v>
      </c>
      <c r="E1071" s="79" t="b">
        <v>0</v>
      </c>
      <c r="F1071" s="79" t="b">
        <v>0</v>
      </c>
      <c r="G1071" s="79" t="b">
        <v>0</v>
      </c>
    </row>
    <row r="1072" spans="1:7" ht="15">
      <c r="A1072" s="111" t="s">
        <v>2230</v>
      </c>
      <c r="B1072" s="79">
        <v>2</v>
      </c>
      <c r="C1072" s="112">
        <v>0.0014160589961662079</v>
      </c>
      <c r="D1072" s="79" t="s">
        <v>1703</v>
      </c>
      <c r="E1072" s="79" t="b">
        <v>0</v>
      </c>
      <c r="F1072" s="79" t="b">
        <v>0</v>
      </c>
      <c r="G1072" s="79" t="b">
        <v>0</v>
      </c>
    </row>
    <row r="1073" spans="1:7" ht="15">
      <c r="A1073" s="111" t="s">
        <v>2231</v>
      </c>
      <c r="B1073" s="79">
        <v>2</v>
      </c>
      <c r="C1073" s="112">
        <v>0.0012535596732706714</v>
      </c>
      <c r="D1073" s="79" t="s">
        <v>1703</v>
      </c>
      <c r="E1073" s="79" t="b">
        <v>1</v>
      </c>
      <c r="F1073" s="79" t="b">
        <v>0</v>
      </c>
      <c r="G1073" s="79" t="b">
        <v>0</v>
      </c>
    </row>
    <row r="1074" spans="1:7" ht="15">
      <c r="A1074" s="111" t="s">
        <v>2232</v>
      </c>
      <c r="B1074" s="79">
        <v>2</v>
      </c>
      <c r="C1074" s="112">
        <v>0.0012535596732706714</v>
      </c>
      <c r="D1074" s="79" t="s">
        <v>1703</v>
      </c>
      <c r="E1074" s="79" t="b">
        <v>0</v>
      </c>
      <c r="F1074" s="79" t="b">
        <v>0</v>
      </c>
      <c r="G1074" s="79" t="b">
        <v>0</v>
      </c>
    </row>
    <row r="1075" spans="1:7" ht="15">
      <c r="A1075" s="111" t="s">
        <v>2233</v>
      </c>
      <c r="B1075" s="79">
        <v>2</v>
      </c>
      <c r="C1075" s="112">
        <v>0.0012535596732706714</v>
      </c>
      <c r="D1075" s="79" t="s">
        <v>1703</v>
      </c>
      <c r="E1075" s="79" t="b">
        <v>0</v>
      </c>
      <c r="F1075" s="79" t="b">
        <v>0</v>
      </c>
      <c r="G1075" s="79" t="b">
        <v>0</v>
      </c>
    </row>
    <row r="1076" spans="1:7" ht="15">
      <c r="A1076" s="111" t="s">
        <v>2234</v>
      </c>
      <c r="B1076" s="79">
        <v>2</v>
      </c>
      <c r="C1076" s="112">
        <v>0.0012535596732706714</v>
      </c>
      <c r="D1076" s="79" t="s">
        <v>1703</v>
      </c>
      <c r="E1076" s="79" t="b">
        <v>0</v>
      </c>
      <c r="F1076" s="79" t="b">
        <v>0</v>
      </c>
      <c r="G1076" s="79" t="b">
        <v>0</v>
      </c>
    </row>
    <row r="1077" spans="1:7" ht="15">
      <c r="A1077" s="111" t="s">
        <v>2235</v>
      </c>
      <c r="B1077" s="79">
        <v>2</v>
      </c>
      <c r="C1077" s="112">
        <v>0.0012535596732706714</v>
      </c>
      <c r="D1077" s="79" t="s">
        <v>1703</v>
      </c>
      <c r="E1077" s="79" t="b">
        <v>0</v>
      </c>
      <c r="F1077" s="79" t="b">
        <v>0</v>
      </c>
      <c r="G1077" s="79" t="b">
        <v>0</v>
      </c>
    </row>
    <row r="1078" spans="1:7" ht="15">
      <c r="A1078" s="111" t="s">
        <v>2236</v>
      </c>
      <c r="B1078" s="79">
        <v>2</v>
      </c>
      <c r="C1078" s="112">
        <v>0.0012535596732706714</v>
      </c>
      <c r="D1078" s="79" t="s">
        <v>1703</v>
      </c>
      <c r="E1078" s="79" t="b">
        <v>1</v>
      </c>
      <c r="F1078" s="79" t="b">
        <v>0</v>
      </c>
      <c r="G1078" s="79" t="b">
        <v>0</v>
      </c>
    </row>
    <row r="1079" spans="1:7" ht="15">
      <c r="A1079" s="111" t="s">
        <v>2237</v>
      </c>
      <c r="B1079" s="79">
        <v>2</v>
      </c>
      <c r="C1079" s="112">
        <v>0.0012535596732706714</v>
      </c>
      <c r="D1079" s="79" t="s">
        <v>1703</v>
      </c>
      <c r="E1079" s="79" t="b">
        <v>0</v>
      </c>
      <c r="F1079" s="79" t="b">
        <v>0</v>
      </c>
      <c r="G1079" s="79" t="b">
        <v>0</v>
      </c>
    </row>
    <row r="1080" spans="1:7" ht="15">
      <c r="A1080" s="111" t="s">
        <v>2238</v>
      </c>
      <c r="B1080" s="79">
        <v>2</v>
      </c>
      <c r="C1080" s="112">
        <v>0.0012535596732706714</v>
      </c>
      <c r="D1080" s="79" t="s">
        <v>1703</v>
      </c>
      <c r="E1080" s="79" t="b">
        <v>0</v>
      </c>
      <c r="F1080" s="79" t="b">
        <v>0</v>
      </c>
      <c r="G1080" s="79" t="b">
        <v>0</v>
      </c>
    </row>
    <row r="1081" spans="1:7" ht="15">
      <c r="A1081" s="111" t="s">
        <v>2239</v>
      </c>
      <c r="B1081" s="79">
        <v>2</v>
      </c>
      <c r="C1081" s="112">
        <v>0.0012535596732706714</v>
      </c>
      <c r="D1081" s="79" t="s">
        <v>1703</v>
      </c>
      <c r="E1081" s="79" t="b">
        <v>1</v>
      </c>
      <c r="F1081" s="79" t="b">
        <v>0</v>
      </c>
      <c r="G1081" s="79" t="b">
        <v>0</v>
      </c>
    </row>
    <row r="1082" spans="1:7" ht="15">
      <c r="A1082" s="111" t="s">
        <v>2240</v>
      </c>
      <c r="B1082" s="79">
        <v>2</v>
      </c>
      <c r="C1082" s="112">
        <v>0.0012535596732706714</v>
      </c>
      <c r="D1082" s="79" t="s">
        <v>1703</v>
      </c>
      <c r="E1082" s="79" t="b">
        <v>0</v>
      </c>
      <c r="F1082" s="79" t="b">
        <v>0</v>
      </c>
      <c r="G1082" s="79" t="b">
        <v>0</v>
      </c>
    </row>
    <row r="1083" spans="1:7" ht="15">
      <c r="A1083" s="111" t="s">
        <v>2241</v>
      </c>
      <c r="B1083" s="79">
        <v>2</v>
      </c>
      <c r="C1083" s="112">
        <v>0.0012535596732706714</v>
      </c>
      <c r="D1083" s="79" t="s">
        <v>1703</v>
      </c>
      <c r="E1083" s="79" t="b">
        <v>0</v>
      </c>
      <c r="F1083" s="79" t="b">
        <v>0</v>
      </c>
      <c r="G1083" s="79" t="b">
        <v>0</v>
      </c>
    </row>
    <row r="1084" spans="1:7" ht="15">
      <c r="A1084" s="111" t="s">
        <v>1800</v>
      </c>
      <c r="B1084" s="79">
        <v>2</v>
      </c>
      <c r="C1084" s="112">
        <v>0.0012535596732706714</v>
      </c>
      <c r="D1084" s="79" t="s">
        <v>1703</v>
      </c>
      <c r="E1084" s="79" t="b">
        <v>1</v>
      </c>
      <c r="F1084" s="79" t="b">
        <v>0</v>
      </c>
      <c r="G1084" s="79" t="b">
        <v>0</v>
      </c>
    </row>
    <row r="1085" spans="1:7" ht="15">
      <c r="A1085" s="111" t="s">
        <v>1906</v>
      </c>
      <c r="B1085" s="79">
        <v>2</v>
      </c>
      <c r="C1085" s="112">
        <v>0.0012535596732706714</v>
      </c>
      <c r="D1085" s="79" t="s">
        <v>1703</v>
      </c>
      <c r="E1085" s="79" t="b">
        <v>0</v>
      </c>
      <c r="F1085" s="79" t="b">
        <v>0</v>
      </c>
      <c r="G1085" s="79" t="b">
        <v>0</v>
      </c>
    </row>
    <row r="1086" spans="1:7" ht="15">
      <c r="A1086" s="111" t="s">
        <v>1893</v>
      </c>
      <c r="B1086" s="79">
        <v>2</v>
      </c>
      <c r="C1086" s="112">
        <v>0.0012535596732706714</v>
      </c>
      <c r="D1086" s="79" t="s">
        <v>1703</v>
      </c>
      <c r="E1086" s="79" t="b">
        <v>0</v>
      </c>
      <c r="F1086" s="79" t="b">
        <v>1</v>
      </c>
      <c r="G1086" s="79" t="b">
        <v>0</v>
      </c>
    </row>
    <row r="1087" spans="1:7" ht="15">
      <c r="A1087" s="111" t="s">
        <v>2242</v>
      </c>
      <c r="B1087" s="79">
        <v>2</v>
      </c>
      <c r="C1087" s="112">
        <v>0.0014160589961662079</v>
      </c>
      <c r="D1087" s="79" t="s">
        <v>1703</v>
      </c>
      <c r="E1087" s="79" t="b">
        <v>0</v>
      </c>
      <c r="F1087" s="79" t="b">
        <v>1</v>
      </c>
      <c r="G1087" s="79" t="b">
        <v>0</v>
      </c>
    </row>
    <row r="1088" spans="1:7" ht="15">
      <c r="A1088" s="111" t="s">
        <v>1891</v>
      </c>
      <c r="B1088" s="79">
        <v>2</v>
      </c>
      <c r="C1088" s="112">
        <v>0.0012535596732706714</v>
      </c>
      <c r="D1088" s="79" t="s">
        <v>1703</v>
      </c>
      <c r="E1088" s="79" t="b">
        <v>0</v>
      </c>
      <c r="F1088" s="79" t="b">
        <v>0</v>
      </c>
      <c r="G1088" s="79" t="b">
        <v>0</v>
      </c>
    </row>
    <row r="1089" spans="1:7" ht="15">
      <c r="A1089" s="111" t="s">
        <v>2243</v>
      </c>
      <c r="B1089" s="79">
        <v>2</v>
      </c>
      <c r="C1089" s="112">
        <v>0.0012535596732706714</v>
      </c>
      <c r="D1089" s="79" t="s">
        <v>1703</v>
      </c>
      <c r="E1089" s="79" t="b">
        <v>0</v>
      </c>
      <c r="F1089" s="79" t="b">
        <v>0</v>
      </c>
      <c r="G1089" s="79" t="b">
        <v>0</v>
      </c>
    </row>
    <row r="1090" spans="1:7" ht="15">
      <c r="A1090" s="111" t="s">
        <v>2244</v>
      </c>
      <c r="B1090" s="79">
        <v>2</v>
      </c>
      <c r="C1090" s="112">
        <v>0.0012535596732706714</v>
      </c>
      <c r="D1090" s="79" t="s">
        <v>1703</v>
      </c>
      <c r="E1090" s="79" t="b">
        <v>1</v>
      </c>
      <c r="F1090" s="79" t="b">
        <v>0</v>
      </c>
      <c r="G1090" s="79" t="b">
        <v>0</v>
      </c>
    </row>
    <row r="1091" spans="1:7" ht="15">
      <c r="A1091" s="111" t="s">
        <v>2245</v>
      </c>
      <c r="B1091" s="79">
        <v>2</v>
      </c>
      <c r="C1091" s="112">
        <v>0.0014160589961662079</v>
      </c>
      <c r="D1091" s="79" t="s">
        <v>1703</v>
      </c>
      <c r="E1091" s="79" t="b">
        <v>0</v>
      </c>
      <c r="F1091" s="79" t="b">
        <v>0</v>
      </c>
      <c r="G1091" s="79" t="b">
        <v>0</v>
      </c>
    </row>
    <row r="1092" spans="1:7" ht="15">
      <c r="A1092" s="111" t="s">
        <v>2246</v>
      </c>
      <c r="B1092" s="79">
        <v>2</v>
      </c>
      <c r="C1092" s="112">
        <v>0.0014160589961662079</v>
      </c>
      <c r="D1092" s="79" t="s">
        <v>1703</v>
      </c>
      <c r="E1092" s="79" t="b">
        <v>1</v>
      </c>
      <c r="F1092" s="79" t="b">
        <v>0</v>
      </c>
      <c r="G1092" s="79" t="b">
        <v>0</v>
      </c>
    </row>
    <row r="1093" spans="1:7" ht="15">
      <c r="A1093" s="111" t="s">
        <v>2247</v>
      </c>
      <c r="B1093" s="79">
        <v>2</v>
      </c>
      <c r="C1093" s="112">
        <v>0.0014160589961662079</v>
      </c>
      <c r="D1093" s="79" t="s">
        <v>1703</v>
      </c>
      <c r="E1093" s="79" t="b">
        <v>0</v>
      </c>
      <c r="F1093" s="79" t="b">
        <v>0</v>
      </c>
      <c r="G1093" s="79" t="b">
        <v>0</v>
      </c>
    </row>
    <row r="1094" spans="1:7" ht="15">
      <c r="A1094" s="111" t="s">
        <v>2248</v>
      </c>
      <c r="B1094" s="79">
        <v>2</v>
      </c>
      <c r="C1094" s="112">
        <v>0.0012535596732706714</v>
      </c>
      <c r="D1094" s="79" t="s">
        <v>1703</v>
      </c>
      <c r="E1094" s="79" t="b">
        <v>0</v>
      </c>
      <c r="F1094" s="79" t="b">
        <v>0</v>
      </c>
      <c r="G1094" s="79" t="b">
        <v>0</v>
      </c>
    </row>
    <row r="1095" spans="1:7" ht="15">
      <c r="A1095" s="111" t="s">
        <v>2249</v>
      </c>
      <c r="B1095" s="79">
        <v>2</v>
      </c>
      <c r="C1095" s="112">
        <v>0.0012535596732706714</v>
      </c>
      <c r="D1095" s="79" t="s">
        <v>1703</v>
      </c>
      <c r="E1095" s="79" t="b">
        <v>0</v>
      </c>
      <c r="F1095" s="79" t="b">
        <v>0</v>
      </c>
      <c r="G1095" s="79" t="b">
        <v>0</v>
      </c>
    </row>
    <row r="1096" spans="1:7" ht="15">
      <c r="A1096" s="111" t="s">
        <v>2250</v>
      </c>
      <c r="B1096" s="79">
        <v>2</v>
      </c>
      <c r="C1096" s="112">
        <v>0.0012535596732706714</v>
      </c>
      <c r="D1096" s="79" t="s">
        <v>1703</v>
      </c>
      <c r="E1096" s="79" t="b">
        <v>0</v>
      </c>
      <c r="F1096" s="79" t="b">
        <v>1</v>
      </c>
      <c r="G1096" s="79" t="b">
        <v>0</v>
      </c>
    </row>
    <row r="1097" spans="1:7" ht="15">
      <c r="A1097" s="111" t="s">
        <v>2251</v>
      </c>
      <c r="B1097" s="79">
        <v>2</v>
      </c>
      <c r="C1097" s="112">
        <v>0.0014160589961662079</v>
      </c>
      <c r="D1097" s="79" t="s">
        <v>1703</v>
      </c>
      <c r="E1097" s="79" t="b">
        <v>0</v>
      </c>
      <c r="F1097" s="79" t="b">
        <v>0</v>
      </c>
      <c r="G1097" s="79" t="b">
        <v>0</v>
      </c>
    </row>
    <row r="1098" spans="1:7" ht="15">
      <c r="A1098" s="111" t="s">
        <v>2252</v>
      </c>
      <c r="B1098" s="79">
        <v>2</v>
      </c>
      <c r="C1098" s="112">
        <v>0.0012535596732706714</v>
      </c>
      <c r="D1098" s="79" t="s">
        <v>1703</v>
      </c>
      <c r="E1098" s="79" t="b">
        <v>0</v>
      </c>
      <c r="F1098" s="79" t="b">
        <v>1</v>
      </c>
      <c r="G1098" s="79" t="b">
        <v>0</v>
      </c>
    </row>
    <row r="1099" spans="1:7" ht="15">
      <c r="A1099" s="111" t="s">
        <v>2253</v>
      </c>
      <c r="B1099" s="79">
        <v>2</v>
      </c>
      <c r="C1099" s="112">
        <v>0.0012535596732706714</v>
      </c>
      <c r="D1099" s="79" t="s">
        <v>1703</v>
      </c>
      <c r="E1099" s="79" t="b">
        <v>0</v>
      </c>
      <c r="F1099" s="79" t="b">
        <v>0</v>
      </c>
      <c r="G1099" s="79" t="b">
        <v>0</v>
      </c>
    </row>
    <row r="1100" spans="1:7" ht="15">
      <c r="A1100" s="111" t="s">
        <v>2254</v>
      </c>
      <c r="B1100" s="79">
        <v>2</v>
      </c>
      <c r="C1100" s="112">
        <v>0.0014160589961662079</v>
      </c>
      <c r="D1100" s="79" t="s">
        <v>1703</v>
      </c>
      <c r="E1100" s="79" t="b">
        <v>0</v>
      </c>
      <c r="F1100" s="79" t="b">
        <v>0</v>
      </c>
      <c r="G1100" s="79" t="b">
        <v>0</v>
      </c>
    </row>
    <row r="1101" spans="1:7" ht="15">
      <c r="A1101" s="111" t="s">
        <v>1968</v>
      </c>
      <c r="B1101" s="79">
        <v>2</v>
      </c>
      <c r="C1101" s="112">
        <v>0.0012535596732706714</v>
      </c>
      <c r="D1101" s="79" t="s">
        <v>1703</v>
      </c>
      <c r="E1101" s="79" t="b">
        <v>0</v>
      </c>
      <c r="F1101" s="79" t="b">
        <v>0</v>
      </c>
      <c r="G1101" s="79" t="b">
        <v>0</v>
      </c>
    </row>
    <row r="1102" spans="1:7" ht="15">
      <c r="A1102" s="111" t="s">
        <v>2255</v>
      </c>
      <c r="B1102" s="79">
        <v>2</v>
      </c>
      <c r="C1102" s="112">
        <v>0.0012535596732706714</v>
      </c>
      <c r="D1102" s="79" t="s">
        <v>1703</v>
      </c>
      <c r="E1102" s="79" t="b">
        <v>0</v>
      </c>
      <c r="F1102" s="79" t="b">
        <v>0</v>
      </c>
      <c r="G1102" s="79" t="b">
        <v>0</v>
      </c>
    </row>
    <row r="1103" spans="1:7" ht="15">
      <c r="A1103" s="111" t="s">
        <v>2256</v>
      </c>
      <c r="B1103" s="79">
        <v>2</v>
      </c>
      <c r="C1103" s="112">
        <v>0.0012535596732706714</v>
      </c>
      <c r="D1103" s="79" t="s">
        <v>1703</v>
      </c>
      <c r="E1103" s="79" t="b">
        <v>0</v>
      </c>
      <c r="F1103" s="79" t="b">
        <v>0</v>
      </c>
      <c r="G1103" s="79" t="b">
        <v>0</v>
      </c>
    </row>
    <row r="1104" spans="1:7" ht="15">
      <c r="A1104" s="111" t="s">
        <v>2257</v>
      </c>
      <c r="B1104" s="79">
        <v>2</v>
      </c>
      <c r="C1104" s="112">
        <v>0.0012535596732706714</v>
      </c>
      <c r="D1104" s="79" t="s">
        <v>1703</v>
      </c>
      <c r="E1104" s="79" t="b">
        <v>0</v>
      </c>
      <c r="F1104" s="79" t="b">
        <v>0</v>
      </c>
      <c r="G1104" s="79" t="b">
        <v>0</v>
      </c>
    </row>
    <row r="1105" spans="1:7" ht="15">
      <c r="A1105" s="111" t="s">
        <v>2258</v>
      </c>
      <c r="B1105" s="79">
        <v>2</v>
      </c>
      <c r="C1105" s="112">
        <v>0.0014160589961662079</v>
      </c>
      <c r="D1105" s="79" t="s">
        <v>1703</v>
      </c>
      <c r="E1105" s="79" t="b">
        <v>0</v>
      </c>
      <c r="F1105" s="79" t="b">
        <v>0</v>
      </c>
      <c r="G1105" s="79" t="b">
        <v>0</v>
      </c>
    </row>
    <row r="1106" spans="1:7" ht="15">
      <c r="A1106" s="111" t="s">
        <v>2259</v>
      </c>
      <c r="B1106" s="79">
        <v>2</v>
      </c>
      <c r="C1106" s="112">
        <v>0.0012535596732706714</v>
      </c>
      <c r="D1106" s="79" t="s">
        <v>1703</v>
      </c>
      <c r="E1106" s="79" t="b">
        <v>1</v>
      </c>
      <c r="F1106" s="79" t="b">
        <v>0</v>
      </c>
      <c r="G1106" s="79" t="b">
        <v>0</v>
      </c>
    </row>
    <row r="1107" spans="1:7" ht="15">
      <c r="A1107" s="111" t="s">
        <v>2260</v>
      </c>
      <c r="B1107" s="79">
        <v>2</v>
      </c>
      <c r="C1107" s="112">
        <v>0.0014160589961662079</v>
      </c>
      <c r="D1107" s="79" t="s">
        <v>1703</v>
      </c>
      <c r="E1107" s="79" t="b">
        <v>0</v>
      </c>
      <c r="F1107" s="79" t="b">
        <v>0</v>
      </c>
      <c r="G1107" s="79" t="b">
        <v>0</v>
      </c>
    </row>
    <row r="1108" spans="1:7" ht="15">
      <c r="A1108" s="111" t="s">
        <v>2261</v>
      </c>
      <c r="B1108" s="79">
        <v>2</v>
      </c>
      <c r="C1108" s="112">
        <v>0.0012535596732706714</v>
      </c>
      <c r="D1108" s="79" t="s">
        <v>1703</v>
      </c>
      <c r="E1108" s="79" t="b">
        <v>0</v>
      </c>
      <c r="F1108" s="79" t="b">
        <v>0</v>
      </c>
      <c r="G1108" s="79" t="b">
        <v>0</v>
      </c>
    </row>
    <row r="1109" spans="1:7" ht="15">
      <c r="A1109" s="111" t="s">
        <v>2262</v>
      </c>
      <c r="B1109" s="79">
        <v>2</v>
      </c>
      <c r="C1109" s="112">
        <v>0.0012535596732706714</v>
      </c>
      <c r="D1109" s="79" t="s">
        <v>1703</v>
      </c>
      <c r="E1109" s="79" t="b">
        <v>0</v>
      </c>
      <c r="F1109" s="79" t="b">
        <v>0</v>
      </c>
      <c r="G1109" s="79" t="b">
        <v>0</v>
      </c>
    </row>
    <row r="1110" spans="1:7" ht="15">
      <c r="A1110" s="111" t="s">
        <v>2263</v>
      </c>
      <c r="B1110" s="79">
        <v>2</v>
      </c>
      <c r="C1110" s="112">
        <v>0.0012535596732706714</v>
      </c>
      <c r="D1110" s="79" t="s">
        <v>1703</v>
      </c>
      <c r="E1110" s="79" t="b">
        <v>1</v>
      </c>
      <c r="F1110" s="79" t="b">
        <v>0</v>
      </c>
      <c r="G1110" s="79" t="b">
        <v>0</v>
      </c>
    </row>
    <row r="1111" spans="1:7" ht="15">
      <c r="A1111" s="111" t="s">
        <v>2264</v>
      </c>
      <c r="B1111" s="79">
        <v>2</v>
      </c>
      <c r="C1111" s="112">
        <v>0.0012535596732706714</v>
      </c>
      <c r="D1111" s="79" t="s">
        <v>1703</v>
      </c>
      <c r="E1111" s="79" t="b">
        <v>0</v>
      </c>
      <c r="F1111" s="79" t="b">
        <v>0</v>
      </c>
      <c r="G1111" s="79" t="b">
        <v>0</v>
      </c>
    </row>
    <row r="1112" spans="1:7" ht="15">
      <c r="A1112" s="111" t="s">
        <v>2265</v>
      </c>
      <c r="B1112" s="79">
        <v>2</v>
      </c>
      <c r="C1112" s="112">
        <v>0.0012535596732706714</v>
      </c>
      <c r="D1112" s="79" t="s">
        <v>1703</v>
      </c>
      <c r="E1112" s="79" t="b">
        <v>1</v>
      </c>
      <c r="F1112" s="79" t="b">
        <v>0</v>
      </c>
      <c r="G1112" s="79" t="b">
        <v>0</v>
      </c>
    </row>
    <row r="1113" spans="1:7" ht="15">
      <c r="A1113" s="111" t="s">
        <v>2266</v>
      </c>
      <c r="B1113" s="79">
        <v>2</v>
      </c>
      <c r="C1113" s="112">
        <v>0.0012535596732706714</v>
      </c>
      <c r="D1113" s="79" t="s">
        <v>1703</v>
      </c>
      <c r="E1113" s="79" t="b">
        <v>0</v>
      </c>
      <c r="F1113" s="79" t="b">
        <v>0</v>
      </c>
      <c r="G1113" s="79" t="b">
        <v>0</v>
      </c>
    </row>
    <row r="1114" spans="1:7" ht="15">
      <c r="A1114" s="111" t="s">
        <v>2267</v>
      </c>
      <c r="B1114" s="79">
        <v>2</v>
      </c>
      <c r="C1114" s="112">
        <v>0.0012535596732706714</v>
      </c>
      <c r="D1114" s="79" t="s">
        <v>1703</v>
      </c>
      <c r="E1114" s="79" t="b">
        <v>0</v>
      </c>
      <c r="F1114" s="79" t="b">
        <v>0</v>
      </c>
      <c r="G1114" s="79" t="b">
        <v>0</v>
      </c>
    </row>
    <row r="1115" spans="1:7" ht="15">
      <c r="A1115" s="111" t="s">
        <v>2268</v>
      </c>
      <c r="B1115" s="79">
        <v>2</v>
      </c>
      <c r="C1115" s="112">
        <v>0.0012535596732706714</v>
      </c>
      <c r="D1115" s="79" t="s">
        <v>1703</v>
      </c>
      <c r="E1115" s="79" t="b">
        <v>0</v>
      </c>
      <c r="F1115" s="79" t="b">
        <v>0</v>
      </c>
      <c r="G1115" s="79" t="b">
        <v>0</v>
      </c>
    </row>
    <row r="1116" spans="1:7" ht="15">
      <c r="A1116" s="111" t="s">
        <v>2269</v>
      </c>
      <c r="B1116" s="79">
        <v>2</v>
      </c>
      <c r="C1116" s="112">
        <v>0.0012535596732706714</v>
      </c>
      <c r="D1116" s="79" t="s">
        <v>1703</v>
      </c>
      <c r="E1116" s="79" t="b">
        <v>0</v>
      </c>
      <c r="F1116" s="79" t="b">
        <v>0</v>
      </c>
      <c r="G1116" s="79" t="b">
        <v>0</v>
      </c>
    </row>
    <row r="1117" spans="1:7" ht="15">
      <c r="A1117" s="111" t="s">
        <v>1847</v>
      </c>
      <c r="B1117" s="79">
        <v>2</v>
      </c>
      <c r="C1117" s="112">
        <v>0.0012535596732706714</v>
      </c>
      <c r="D1117" s="79" t="s">
        <v>1703</v>
      </c>
      <c r="E1117" s="79" t="b">
        <v>0</v>
      </c>
      <c r="F1117" s="79" t="b">
        <v>0</v>
      </c>
      <c r="G1117" s="79" t="b">
        <v>0</v>
      </c>
    </row>
    <row r="1118" spans="1:7" ht="15">
      <c r="A1118" s="111" t="s">
        <v>2270</v>
      </c>
      <c r="B1118" s="79">
        <v>2</v>
      </c>
      <c r="C1118" s="112">
        <v>0.0012535596732706714</v>
      </c>
      <c r="D1118" s="79" t="s">
        <v>1703</v>
      </c>
      <c r="E1118" s="79" t="b">
        <v>0</v>
      </c>
      <c r="F1118" s="79" t="b">
        <v>0</v>
      </c>
      <c r="G1118" s="79" t="b">
        <v>0</v>
      </c>
    </row>
    <row r="1119" spans="1:7" ht="15">
      <c r="A1119" s="111" t="s">
        <v>2271</v>
      </c>
      <c r="B1119" s="79">
        <v>2</v>
      </c>
      <c r="C1119" s="112">
        <v>0.0012535596732706714</v>
      </c>
      <c r="D1119" s="79" t="s">
        <v>1703</v>
      </c>
      <c r="E1119" s="79" t="b">
        <v>0</v>
      </c>
      <c r="F1119" s="79" t="b">
        <v>0</v>
      </c>
      <c r="G1119" s="79" t="b">
        <v>0</v>
      </c>
    </row>
    <row r="1120" spans="1:7" ht="15">
      <c r="A1120" s="111" t="s">
        <v>2272</v>
      </c>
      <c r="B1120" s="79">
        <v>2</v>
      </c>
      <c r="C1120" s="112">
        <v>0.0012535596732706714</v>
      </c>
      <c r="D1120" s="79" t="s">
        <v>1703</v>
      </c>
      <c r="E1120" s="79" t="b">
        <v>0</v>
      </c>
      <c r="F1120" s="79" t="b">
        <v>0</v>
      </c>
      <c r="G1120" s="79" t="b">
        <v>0</v>
      </c>
    </row>
    <row r="1121" spans="1:7" ht="15">
      <c r="A1121" s="111" t="s">
        <v>2273</v>
      </c>
      <c r="B1121" s="79">
        <v>2</v>
      </c>
      <c r="C1121" s="112">
        <v>0.0012535596732706714</v>
      </c>
      <c r="D1121" s="79" t="s">
        <v>1703</v>
      </c>
      <c r="E1121" s="79" t="b">
        <v>0</v>
      </c>
      <c r="F1121" s="79" t="b">
        <v>0</v>
      </c>
      <c r="G1121" s="79" t="b">
        <v>0</v>
      </c>
    </row>
    <row r="1122" spans="1:7" ht="15">
      <c r="A1122" s="111" t="s">
        <v>2274</v>
      </c>
      <c r="B1122" s="79">
        <v>2</v>
      </c>
      <c r="C1122" s="112">
        <v>0.0012535596732706714</v>
      </c>
      <c r="D1122" s="79" t="s">
        <v>1703</v>
      </c>
      <c r="E1122" s="79" t="b">
        <v>0</v>
      </c>
      <c r="F1122" s="79" t="b">
        <v>0</v>
      </c>
      <c r="G1122" s="79" t="b">
        <v>0</v>
      </c>
    </row>
    <row r="1123" spans="1:7" ht="15">
      <c r="A1123" s="111" t="s">
        <v>2275</v>
      </c>
      <c r="B1123" s="79">
        <v>2</v>
      </c>
      <c r="C1123" s="112">
        <v>0.0014160589961662079</v>
      </c>
      <c r="D1123" s="79" t="s">
        <v>1703</v>
      </c>
      <c r="E1123" s="79" t="b">
        <v>0</v>
      </c>
      <c r="F1123" s="79" t="b">
        <v>0</v>
      </c>
      <c r="G1123" s="79" t="b">
        <v>0</v>
      </c>
    </row>
    <row r="1124" spans="1:7" ht="15">
      <c r="A1124" s="111" t="s">
        <v>2276</v>
      </c>
      <c r="B1124" s="79">
        <v>2</v>
      </c>
      <c r="C1124" s="112">
        <v>0.0012535596732706714</v>
      </c>
      <c r="D1124" s="79" t="s">
        <v>1703</v>
      </c>
      <c r="E1124" s="79" t="b">
        <v>0</v>
      </c>
      <c r="F1124" s="79" t="b">
        <v>0</v>
      </c>
      <c r="G1124" s="79" t="b">
        <v>0</v>
      </c>
    </row>
    <row r="1125" spans="1:7" ht="15">
      <c r="A1125" s="111" t="s">
        <v>2277</v>
      </c>
      <c r="B1125" s="79">
        <v>2</v>
      </c>
      <c r="C1125" s="112">
        <v>0.0012535596732706714</v>
      </c>
      <c r="D1125" s="79" t="s">
        <v>1703</v>
      </c>
      <c r="E1125" s="79" t="b">
        <v>0</v>
      </c>
      <c r="F1125" s="79" t="b">
        <v>1</v>
      </c>
      <c r="G1125" s="79" t="b">
        <v>0</v>
      </c>
    </row>
    <row r="1126" spans="1:7" ht="15">
      <c r="A1126" s="111" t="s">
        <v>2278</v>
      </c>
      <c r="B1126" s="79">
        <v>2</v>
      </c>
      <c r="C1126" s="112">
        <v>0.0012535596732706714</v>
      </c>
      <c r="D1126" s="79" t="s">
        <v>1703</v>
      </c>
      <c r="E1126" s="79" t="b">
        <v>1</v>
      </c>
      <c r="F1126" s="79" t="b">
        <v>0</v>
      </c>
      <c r="G1126" s="79" t="b">
        <v>0</v>
      </c>
    </row>
    <row r="1127" spans="1:7" ht="15">
      <c r="A1127" s="111" t="s">
        <v>2279</v>
      </c>
      <c r="B1127" s="79">
        <v>2</v>
      </c>
      <c r="C1127" s="112">
        <v>0.0012535596732706714</v>
      </c>
      <c r="D1127" s="79" t="s">
        <v>1703</v>
      </c>
      <c r="E1127" s="79" t="b">
        <v>1</v>
      </c>
      <c r="F1127" s="79" t="b">
        <v>0</v>
      </c>
      <c r="G1127" s="79" t="b">
        <v>0</v>
      </c>
    </row>
    <row r="1128" spans="1:7" ht="15">
      <c r="A1128" s="111" t="s">
        <v>2280</v>
      </c>
      <c r="B1128" s="79">
        <v>2</v>
      </c>
      <c r="C1128" s="112">
        <v>0.0012535596732706714</v>
      </c>
      <c r="D1128" s="79" t="s">
        <v>1703</v>
      </c>
      <c r="E1128" s="79" t="b">
        <v>0</v>
      </c>
      <c r="F1128" s="79" t="b">
        <v>0</v>
      </c>
      <c r="G1128" s="79" t="b">
        <v>0</v>
      </c>
    </row>
    <row r="1129" spans="1:7" ht="15">
      <c r="A1129" s="111" t="s">
        <v>1983</v>
      </c>
      <c r="B1129" s="79">
        <v>2</v>
      </c>
      <c r="C1129" s="112">
        <v>0.0012535596732706714</v>
      </c>
      <c r="D1129" s="79" t="s">
        <v>1703</v>
      </c>
      <c r="E1129" s="79" t="b">
        <v>0</v>
      </c>
      <c r="F1129" s="79" t="b">
        <v>0</v>
      </c>
      <c r="G1129" s="79" t="b">
        <v>0</v>
      </c>
    </row>
    <row r="1130" spans="1:7" ht="15">
      <c r="A1130" s="111" t="s">
        <v>2281</v>
      </c>
      <c r="B1130" s="79">
        <v>2</v>
      </c>
      <c r="C1130" s="112">
        <v>0.0012535596732706714</v>
      </c>
      <c r="D1130" s="79" t="s">
        <v>1703</v>
      </c>
      <c r="E1130" s="79" t="b">
        <v>0</v>
      </c>
      <c r="F1130" s="79" t="b">
        <v>0</v>
      </c>
      <c r="G1130" s="79" t="b">
        <v>0</v>
      </c>
    </row>
    <row r="1131" spans="1:7" ht="15">
      <c r="A1131" s="111" t="s">
        <v>2282</v>
      </c>
      <c r="B1131" s="79">
        <v>2</v>
      </c>
      <c r="C1131" s="112">
        <v>0.0012535596732706714</v>
      </c>
      <c r="D1131" s="79" t="s">
        <v>1703</v>
      </c>
      <c r="E1131" s="79" t="b">
        <v>0</v>
      </c>
      <c r="F1131" s="79" t="b">
        <v>0</v>
      </c>
      <c r="G1131" s="79" t="b">
        <v>0</v>
      </c>
    </row>
    <row r="1132" spans="1:7" ht="15">
      <c r="A1132" s="111" t="s">
        <v>2283</v>
      </c>
      <c r="B1132" s="79">
        <v>2</v>
      </c>
      <c r="C1132" s="112">
        <v>0.0012535596732706714</v>
      </c>
      <c r="D1132" s="79" t="s">
        <v>1703</v>
      </c>
      <c r="E1132" s="79" t="b">
        <v>0</v>
      </c>
      <c r="F1132" s="79" t="b">
        <v>0</v>
      </c>
      <c r="G1132" s="79" t="b">
        <v>0</v>
      </c>
    </row>
    <row r="1133" spans="1:7" ht="15">
      <c r="A1133" s="111" t="s">
        <v>2284</v>
      </c>
      <c r="B1133" s="79">
        <v>2</v>
      </c>
      <c r="C1133" s="112">
        <v>0.0012535596732706714</v>
      </c>
      <c r="D1133" s="79" t="s">
        <v>1703</v>
      </c>
      <c r="E1133" s="79" t="b">
        <v>0</v>
      </c>
      <c r="F1133" s="79" t="b">
        <v>0</v>
      </c>
      <c r="G1133" s="79" t="b">
        <v>0</v>
      </c>
    </row>
    <row r="1134" spans="1:7" ht="15">
      <c r="A1134" s="111" t="s">
        <v>2285</v>
      </c>
      <c r="B1134" s="79">
        <v>2</v>
      </c>
      <c r="C1134" s="112">
        <v>0.0012535596732706714</v>
      </c>
      <c r="D1134" s="79" t="s">
        <v>1703</v>
      </c>
      <c r="E1134" s="79" t="b">
        <v>0</v>
      </c>
      <c r="F1134" s="79" t="b">
        <v>1</v>
      </c>
      <c r="G1134" s="79" t="b">
        <v>0</v>
      </c>
    </row>
    <row r="1135" spans="1:7" ht="15">
      <c r="A1135" s="111" t="s">
        <v>2286</v>
      </c>
      <c r="B1135" s="79">
        <v>2</v>
      </c>
      <c r="C1135" s="112">
        <v>0.0014160589961662079</v>
      </c>
      <c r="D1135" s="79" t="s">
        <v>1703</v>
      </c>
      <c r="E1135" s="79" t="b">
        <v>0</v>
      </c>
      <c r="F1135" s="79" t="b">
        <v>0</v>
      </c>
      <c r="G1135" s="79" t="b">
        <v>0</v>
      </c>
    </row>
    <row r="1136" spans="1:7" ht="15">
      <c r="A1136" s="111" t="s">
        <v>2287</v>
      </c>
      <c r="B1136" s="79">
        <v>2</v>
      </c>
      <c r="C1136" s="112">
        <v>0.0012535596732706714</v>
      </c>
      <c r="D1136" s="79" t="s">
        <v>1703</v>
      </c>
      <c r="E1136" s="79" t="b">
        <v>0</v>
      </c>
      <c r="F1136" s="79" t="b">
        <v>0</v>
      </c>
      <c r="G1136" s="79" t="b">
        <v>0</v>
      </c>
    </row>
    <row r="1137" spans="1:7" ht="15">
      <c r="A1137" s="111" t="s">
        <v>2288</v>
      </c>
      <c r="B1137" s="79">
        <v>2</v>
      </c>
      <c r="C1137" s="112">
        <v>0.0012535596732706714</v>
      </c>
      <c r="D1137" s="79" t="s">
        <v>1703</v>
      </c>
      <c r="E1137" s="79" t="b">
        <v>0</v>
      </c>
      <c r="F1137" s="79" t="b">
        <v>0</v>
      </c>
      <c r="G1137" s="79" t="b">
        <v>0</v>
      </c>
    </row>
    <row r="1138" spans="1:7" ht="15">
      <c r="A1138" s="111" t="s">
        <v>2289</v>
      </c>
      <c r="B1138" s="79">
        <v>2</v>
      </c>
      <c r="C1138" s="112">
        <v>0.0012535596732706714</v>
      </c>
      <c r="D1138" s="79" t="s">
        <v>1703</v>
      </c>
      <c r="E1138" s="79" t="b">
        <v>0</v>
      </c>
      <c r="F1138" s="79" t="b">
        <v>0</v>
      </c>
      <c r="G1138" s="79" t="b">
        <v>0</v>
      </c>
    </row>
    <row r="1139" spans="1:7" ht="15">
      <c r="A1139" s="111" t="s">
        <v>2290</v>
      </c>
      <c r="B1139" s="79">
        <v>2</v>
      </c>
      <c r="C1139" s="112">
        <v>0.0012535596732706714</v>
      </c>
      <c r="D1139" s="79" t="s">
        <v>1703</v>
      </c>
      <c r="E1139" s="79" t="b">
        <v>1</v>
      </c>
      <c r="F1139" s="79" t="b">
        <v>0</v>
      </c>
      <c r="G1139" s="79" t="b">
        <v>0</v>
      </c>
    </row>
    <row r="1140" spans="1:7" ht="15">
      <c r="A1140" s="111" t="s">
        <v>2291</v>
      </c>
      <c r="B1140" s="79">
        <v>2</v>
      </c>
      <c r="C1140" s="112">
        <v>0.0012535596732706714</v>
      </c>
      <c r="D1140" s="79" t="s">
        <v>1703</v>
      </c>
      <c r="E1140" s="79" t="b">
        <v>0</v>
      </c>
      <c r="F1140" s="79" t="b">
        <v>1</v>
      </c>
      <c r="G1140" s="79" t="b">
        <v>0</v>
      </c>
    </row>
    <row r="1141" spans="1:7" ht="15">
      <c r="A1141" s="111" t="s">
        <v>2292</v>
      </c>
      <c r="B1141" s="79">
        <v>2</v>
      </c>
      <c r="C1141" s="112">
        <v>0.0012535596732706714</v>
      </c>
      <c r="D1141" s="79" t="s">
        <v>1703</v>
      </c>
      <c r="E1141" s="79" t="b">
        <v>1</v>
      </c>
      <c r="F1141" s="79" t="b">
        <v>0</v>
      </c>
      <c r="G1141" s="79" t="b">
        <v>0</v>
      </c>
    </row>
    <row r="1142" spans="1:7" ht="15">
      <c r="A1142" s="111" t="s">
        <v>2293</v>
      </c>
      <c r="B1142" s="79">
        <v>2</v>
      </c>
      <c r="C1142" s="112">
        <v>0.0012535596732706714</v>
      </c>
      <c r="D1142" s="79" t="s">
        <v>1703</v>
      </c>
      <c r="E1142" s="79" t="b">
        <v>0</v>
      </c>
      <c r="F1142" s="79" t="b">
        <v>0</v>
      </c>
      <c r="G1142" s="79" t="b">
        <v>0</v>
      </c>
    </row>
    <row r="1143" spans="1:7" ht="15">
      <c r="A1143" s="111" t="s">
        <v>2294</v>
      </c>
      <c r="B1143" s="79">
        <v>2</v>
      </c>
      <c r="C1143" s="112">
        <v>0.0012535596732706714</v>
      </c>
      <c r="D1143" s="79" t="s">
        <v>1703</v>
      </c>
      <c r="E1143" s="79" t="b">
        <v>0</v>
      </c>
      <c r="F1143" s="79" t="b">
        <v>0</v>
      </c>
      <c r="G1143" s="79" t="b">
        <v>0</v>
      </c>
    </row>
    <row r="1144" spans="1:7" ht="15">
      <c r="A1144" s="111" t="s">
        <v>2295</v>
      </c>
      <c r="B1144" s="79">
        <v>2</v>
      </c>
      <c r="C1144" s="112">
        <v>0.0012535596732706714</v>
      </c>
      <c r="D1144" s="79" t="s">
        <v>1703</v>
      </c>
      <c r="E1144" s="79" t="b">
        <v>0</v>
      </c>
      <c r="F1144" s="79" t="b">
        <v>0</v>
      </c>
      <c r="G1144" s="79" t="b">
        <v>0</v>
      </c>
    </row>
    <row r="1145" spans="1:7" ht="15">
      <c r="A1145" s="111" t="s">
        <v>2296</v>
      </c>
      <c r="B1145" s="79">
        <v>2</v>
      </c>
      <c r="C1145" s="112">
        <v>0.0012535596732706714</v>
      </c>
      <c r="D1145" s="79" t="s">
        <v>1703</v>
      </c>
      <c r="E1145" s="79" t="b">
        <v>0</v>
      </c>
      <c r="F1145" s="79" t="b">
        <v>0</v>
      </c>
      <c r="G1145" s="79" t="b">
        <v>0</v>
      </c>
    </row>
    <row r="1146" spans="1:7" ht="15">
      <c r="A1146" s="111" t="s">
        <v>2297</v>
      </c>
      <c r="B1146" s="79">
        <v>2</v>
      </c>
      <c r="C1146" s="112">
        <v>0.0012535596732706714</v>
      </c>
      <c r="D1146" s="79" t="s">
        <v>1703</v>
      </c>
      <c r="E1146" s="79" t="b">
        <v>0</v>
      </c>
      <c r="F1146" s="79" t="b">
        <v>0</v>
      </c>
      <c r="G1146" s="79" t="b">
        <v>0</v>
      </c>
    </row>
    <row r="1147" spans="1:7" ht="15">
      <c r="A1147" s="111" t="s">
        <v>2298</v>
      </c>
      <c r="B1147" s="79">
        <v>2</v>
      </c>
      <c r="C1147" s="112">
        <v>0.0012535596732706714</v>
      </c>
      <c r="D1147" s="79" t="s">
        <v>1703</v>
      </c>
      <c r="E1147" s="79" t="b">
        <v>0</v>
      </c>
      <c r="F1147" s="79" t="b">
        <v>0</v>
      </c>
      <c r="G1147" s="79" t="b">
        <v>0</v>
      </c>
    </row>
    <row r="1148" spans="1:7" ht="15">
      <c r="A1148" s="111" t="s">
        <v>1978</v>
      </c>
      <c r="B1148" s="79">
        <v>2</v>
      </c>
      <c r="C1148" s="112">
        <v>0.0012535596732706714</v>
      </c>
      <c r="D1148" s="79" t="s">
        <v>1703</v>
      </c>
      <c r="E1148" s="79" t="b">
        <v>0</v>
      </c>
      <c r="F1148" s="79" t="b">
        <v>0</v>
      </c>
      <c r="G1148" s="79" t="b">
        <v>0</v>
      </c>
    </row>
    <row r="1149" spans="1:7" ht="15">
      <c r="A1149" s="111" t="s">
        <v>2299</v>
      </c>
      <c r="B1149" s="79">
        <v>2</v>
      </c>
      <c r="C1149" s="112">
        <v>0.0012535596732706714</v>
      </c>
      <c r="D1149" s="79" t="s">
        <v>1703</v>
      </c>
      <c r="E1149" s="79" t="b">
        <v>0</v>
      </c>
      <c r="F1149" s="79" t="b">
        <v>0</v>
      </c>
      <c r="G1149" s="79" t="b">
        <v>0</v>
      </c>
    </row>
    <row r="1150" spans="1:7" ht="15">
      <c r="A1150" s="111" t="s">
        <v>1995</v>
      </c>
      <c r="B1150" s="79">
        <v>2</v>
      </c>
      <c r="C1150" s="112">
        <v>0.0012535596732706714</v>
      </c>
      <c r="D1150" s="79" t="s">
        <v>1703</v>
      </c>
      <c r="E1150" s="79" t="b">
        <v>0</v>
      </c>
      <c r="F1150" s="79" t="b">
        <v>0</v>
      </c>
      <c r="G1150" s="79" t="b">
        <v>0</v>
      </c>
    </row>
    <row r="1151" spans="1:7" ht="15">
      <c r="A1151" s="111" t="s">
        <v>2309</v>
      </c>
      <c r="B1151" s="79">
        <v>2</v>
      </c>
      <c r="C1151" s="112">
        <v>0.0012535596732706714</v>
      </c>
      <c r="D1151" s="79" t="s">
        <v>1703</v>
      </c>
      <c r="E1151" s="79" t="b">
        <v>0</v>
      </c>
      <c r="F1151" s="79" t="b">
        <v>0</v>
      </c>
      <c r="G1151" s="79" t="b">
        <v>0</v>
      </c>
    </row>
    <row r="1152" spans="1:7" ht="15">
      <c r="A1152" s="111" t="s">
        <v>2304</v>
      </c>
      <c r="B1152" s="79">
        <v>2</v>
      </c>
      <c r="C1152" s="112">
        <v>0.0012535596732706714</v>
      </c>
      <c r="D1152" s="79" t="s">
        <v>1703</v>
      </c>
      <c r="E1152" s="79" t="b">
        <v>0</v>
      </c>
      <c r="F1152" s="79" t="b">
        <v>1</v>
      </c>
      <c r="G1152" s="79" t="b">
        <v>0</v>
      </c>
    </row>
    <row r="1153" spans="1:7" ht="15">
      <c r="A1153" s="111" t="s">
        <v>2308</v>
      </c>
      <c r="B1153" s="79">
        <v>2</v>
      </c>
      <c r="C1153" s="112">
        <v>0.0012535596732706714</v>
      </c>
      <c r="D1153" s="79" t="s">
        <v>1703</v>
      </c>
      <c r="E1153" s="79" t="b">
        <v>0</v>
      </c>
      <c r="F1153" s="79" t="b">
        <v>0</v>
      </c>
      <c r="G1153" s="79" t="b">
        <v>0</v>
      </c>
    </row>
    <row r="1154" spans="1:7" ht="15">
      <c r="A1154" s="111" t="s">
        <v>2305</v>
      </c>
      <c r="B1154" s="79">
        <v>2</v>
      </c>
      <c r="C1154" s="112">
        <v>0.0012535596732706714</v>
      </c>
      <c r="D1154" s="79" t="s">
        <v>1703</v>
      </c>
      <c r="E1154" s="79" t="b">
        <v>0</v>
      </c>
      <c r="F1154" s="79" t="b">
        <v>0</v>
      </c>
      <c r="G1154" s="79" t="b">
        <v>0</v>
      </c>
    </row>
    <row r="1155" spans="1:7" ht="15">
      <c r="A1155" s="111" t="s">
        <v>1992</v>
      </c>
      <c r="B1155" s="79">
        <v>2</v>
      </c>
      <c r="C1155" s="112">
        <v>0.0012535596732706714</v>
      </c>
      <c r="D1155" s="79" t="s">
        <v>1703</v>
      </c>
      <c r="E1155" s="79" t="b">
        <v>0</v>
      </c>
      <c r="F1155" s="79" t="b">
        <v>0</v>
      </c>
      <c r="G1155" s="79" t="b">
        <v>0</v>
      </c>
    </row>
    <row r="1156" spans="1:7" ht="15">
      <c r="A1156" s="111" t="s">
        <v>2306</v>
      </c>
      <c r="B1156" s="79">
        <v>2</v>
      </c>
      <c r="C1156" s="112">
        <v>0.0012535596732706714</v>
      </c>
      <c r="D1156" s="79" t="s">
        <v>1703</v>
      </c>
      <c r="E1156" s="79" t="b">
        <v>0</v>
      </c>
      <c r="F1156" s="79" t="b">
        <v>0</v>
      </c>
      <c r="G1156" s="79" t="b">
        <v>0</v>
      </c>
    </row>
    <row r="1157" spans="1:7" ht="15">
      <c r="A1157" s="111" t="s">
        <v>2307</v>
      </c>
      <c r="B1157" s="79">
        <v>2</v>
      </c>
      <c r="C1157" s="112">
        <v>0.0012535596732706714</v>
      </c>
      <c r="D1157" s="79" t="s">
        <v>1703</v>
      </c>
      <c r="E1157" s="79" t="b">
        <v>0</v>
      </c>
      <c r="F1157" s="79" t="b">
        <v>0</v>
      </c>
      <c r="G1157" s="79" t="b">
        <v>0</v>
      </c>
    </row>
    <row r="1158" spans="1:7" ht="15">
      <c r="A1158" s="111" t="s">
        <v>2302</v>
      </c>
      <c r="B1158" s="79">
        <v>2</v>
      </c>
      <c r="C1158" s="112">
        <v>0.0012535596732706714</v>
      </c>
      <c r="D1158" s="79" t="s">
        <v>1703</v>
      </c>
      <c r="E1158" s="79" t="b">
        <v>1</v>
      </c>
      <c r="F1158" s="79" t="b">
        <v>0</v>
      </c>
      <c r="G1158" s="79" t="b">
        <v>0</v>
      </c>
    </row>
    <row r="1159" spans="1:7" ht="15">
      <c r="A1159" s="111" t="s">
        <v>1976</v>
      </c>
      <c r="B1159" s="79">
        <v>2</v>
      </c>
      <c r="C1159" s="112">
        <v>0.0014160589961662079</v>
      </c>
      <c r="D1159" s="79" t="s">
        <v>1703</v>
      </c>
      <c r="E1159" s="79" t="b">
        <v>0</v>
      </c>
      <c r="F1159" s="79" t="b">
        <v>0</v>
      </c>
      <c r="G1159" s="79" t="b">
        <v>0</v>
      </c>
    </row>
    <row r="1160" spans="1:7" ht="15">
      <c r="A1160" s="111" t="s">
        <v>2303</v>
      </c>
      <c r="B1160" s="79">
        <v>2</v>
      </c>
      <c r="C1160" s="112">
        <v>0.0012535596732706714</v>
      </c>
      <c r="D1160" s="79" t="s">
        <v>1703</v>
      </c>
      <c r="E1160" s="79" t="b">
        <v>0</v>
      </c>
      <c r="F1160" s="79" t="b">
        <v>0</v>
      </c>
      <c r="G1160" s="79" t="b">
        <v>0</v>
      </c>
    </row>
    <row r="1161" spans="1:7" ht="15">
      <c r="A1161" s="111" t="s">
        <v>2300</v>
      </c>
      <c r="B1161" s="79">
        <v>2</v>
      </c>
      <c r="C1161" s="112">
        <v>0.0014160589961662079</v>
      </c>
      <c r="D1161" s="79" t="s">
        <v>1703</v>
      </c>
      <c r="E1161" s="79" t="b">
        <v>0</v>
      </c>
      <c r="F1161" s="79" t="b">
        <v>0</v>
      </c>
      <c r="G1161" s="79" t="b">
        <v>0</v>
      </c>
    </row>
    <row r="1162" spans="1:7" ht="15">
      <c r="A1162" s="111" t="s">
        <v>2301</v>
      </c>
      <c r="B1162" s="79">
        <v>2</v>
      </c>
      <c r="C1162" s="112">
        <v>0.0012535596732706714</v>
      </c>
      <c r="D1162" s="79" t="s">
        <v>1703</v>
      </c>
      <c r="E1162" s="79" t="b">
        <v>0</v>
      </c>
      <c r="F1162" s="79" t="b">
        <v>0</v>
      </c>
      <c r="G1162" s="79" t="b">
        <v>0</v>
      </c>
    </row>
    <row r="1163" spans="1:7" ht="15">
      <c r="A1163" s="111" t="s">
        <v>2310</v>
      </c>
      <c r="B1163" s="79">
        <v>2</v>
      </c>
      <c r="C1163" s="112">
        <v>0.0012535596732706714</v>
      </c>
      <c r="D1163" s="79" t="s">
        <v>1703</v>
      </c>
      <c r="E1163" s="79" t="b">
        <v>0</v>
      </c>
      <c r="F1163" s="79" t="b">
        <v>0</v>
      </c>
      <c r="G1163" s="79" t="b">
        <v>0</v>
      </c>
    </row>
    <row r="1164" spans="1:7" ht="15">
      <c r="A1164" s="111" t="s">
        <v>2319</v>
      </c>
      <c r="B1164" s="79">
        <v>2</v>
      </c>
      <c r="C1164" s="112">
        <v>0.0014160589961662079</v>
      </c>
      <c r="D1164" s="79" t="s">
        <v>1703</v>
      </c>
      <c r="E1164" s="79" t="b">
        <v>0</v>
      </c>
      <c r="F1164" s="79" t="b">
        <v>0</v>
      </c>
      <c r="G1164" s="79" t="b">
        <v>0</v>
      </c>
    </row>
    <row r="1165" spans="1:7" ht="15">
      <c r="A1165" s="111" t="s">
        <v>2320</v>
      </c>
      <c r="B1165" s="79">
        <v>2</v>
      </c>
      <c r="C1165" s="112">
        <v>0.0012535596732706714</v>
      </c>
      <c r="D1165" s="79" t="s">
        <v>1703</v>
      </c>
      <c r="E1165" s="79" t="b">
        <v>0</v>
      </c>
      <c r="F1165" s="79" t="b">
        <v>0</v>
      </c>
      <c r="G1165" s="79" t="b">
        <v>0</v>
      </c>
    </row>
    <row r="1166" spans="1:7" ht="15">
      <c r="A1166" s="111" t="s">
        <v>2314</v>
      </c>
      <c r="B1166" s="79">
        <v>2</v>
      </c>
      <c r="C1166" s="112">
        <v>0.0012535596732706714</v>
      </c>
      <c r="D1166" s="79" t="s">
        <v>1703</v>
      </c>
      <c r="E1166" s="79" t="b">
        <v>0</v>
      </c>
      <c r="F1166" s="79" t="b">
        <v>0</v>
      </c>
      <c r="G1166" s="79" t="b">
        <v>0</v>
      </c>
    </row>
    <row r="1167" spans="1:7" ht="15">
      <c r="A1167" s="111" t="s">
        <v>2321</v>
      </c>
      <c r="B1167" s="79">
        <v>2</v>
      </c>
      <c r="C1167" s="112">
        <v>0.0012535596732706714</v>
      </c>
      <c r="D1167" s="79" t="s">
        <v>1703</v>
      </c>
      <c r="E1167" s="79" t="b">
        <v>0</v>
      </c>
      <c r="F1167" s="79" t="b">
        <v>0</v>
      </c>
      <c r="G1167" s="79" t="b">
        <v>0</v>
      </c>
    </row>
    <row r="1168" spans="1:7" ht="15">
      <c r="A1168" s="111" t="s">
        <v>2322</v>
      </c>
      <c r="B1168" s="79">
        <v>2</v>
      </c>
      <c r="C1168" s="112">
        <v>0.0012535596732706714</v>
      </c>
      <c r="D1168" s="79" t="s">
        <v>1703</v>
      </c>
      <c r="E1168" s="79" t="b">
        <v>0</v>
      </c>
      <c r="F1168" s="79" t="b">
        <v>0</v>
      </c>
      <c r="G1168" s="79" t="b">
        <v>0</v>
      </c>
    </row>
    <row r="1169" spans="1:7" ht="15">
      <c r="A1169" s="111" t="s">
        <v>2318</v>
      </c>
      <c r="B1169" s="79">
        <v>2</v>
      </c>
      <c r="C1169" s="112">
        <v>0.0012535596732706714</v>
      </c>
      <c r="D1169" s="79" t="s">
        <v>1703</v>
      </c>
      <c r="E1169" s="79" t="b">
        <v>0</v>
      </c>
      <c r="F1169" s="79" t="b">
        <v>0</v>
      </c>
      <c r="G1169" s="79" t="b">
        <v>0</v>
      </c>
    </row>
    <row r="1170" spans="1:7" ht="15">
      <c r="A1170" s="111" t="s">
        <v>2315</v>
      </c>
      <c r="B1170" s="79">
        <v>2</v>
      </c>
      <c r="C1170" s="112">
        <v>0.0012535596732706714</v>
      </c>
      <c r="D1170" s="79" t="s">
        <v>1703</v>
      </c>
      <c r="E1170" s="79" t="b">
        <v>0</v>
      </c>
      <c r="F1170" s="79" t="b">
        <v>0</v>
      </c>
      <c r="G1170" s="79" t="b">
        <v>0</v>
      </c>
    </row>
    <row r="1171" spans="1:7" ht="15">
      <c r="A1171" s="111" t="s">
        <v>1914</v>
      </c>
      <c r="B1171" s="79">
        <v>2</v>
      </c>
      <c r="C1171" s="112">
        <v>0.0012535596732706714</v>
      </c>
      <c r="D1171" s="79" t="s">
        <v>1703</v>
      </c>
      <c r="E1171" s="79" t="b">
        <v>0</v>
      </c>
      <c r="F1171" s="79" t="b">
        <v>0</v>
      </c>
      <c r="G1171" s="79" t="b">
        <v>0</v>
      </c>
    </row>
    <row r="1172" spans="1:7" ht="15">
      <c r="A1172" s="111" t="s">
        <v>1843</v>
      </c>
      <c r="B1172" s="79">
        <v>2</v>
      </c>
      <c r="C1172" s="112">
        <v>0.0012535596732706714</v>
      </c>
      <c r="D1172" s="79" t="s">
        <v>1703</v>
      </c>
      <c r="E1172" s="79" t="b">
        <v>0</v>
      </c>
      <c r="F1172" s="79" t="b">
        <v>0</v>
      </c>
      <c r="G1172" s="79" t="b">
        <v>0</v>
      </c>
    </row>
    <row r="1173" spans="1:7" ht="15">
      <c r="A1173" s="111" t="s">
        <v>1975</v>
      </c>
      <c r="B1173" s="79">
        <v>2</v>
      </c>
      <c r="C1173" s="112">
        <v>0.0012535596732706714</v>
      </c>
      <c r="D1173" s="79" t="s">
        <v>1703</v>
      </c>
      <c r="E1173" s="79" t="b">
        <v>0</v>
      </c>
      <c r="F1173" s="79" t="b">
        <v>1</v>
      </c>
      <c r="G1173" s="79" t="b">
        <v>0</v>
      </c>
    </row>
    <row r="1174" spans="1:7" ht="15">
      <c r="A1174" s="111" t="s">
        <v>2317</v>
      </c>
      <c r="B1174" s="79">
        <v>2</v>
      </c>
      <c r="C1174" s="112">
        <v>0.0012535596732706714</v>
      </c>
      <c r="D1174" s="79" t="s">
        <v>1703</v>
      </c>
      <c r="E1174" s="79" t="b">
        <v>0</v>
      </c>
      <c r="F1174" s="79" t="b">
        <v>0</v>
      </c>
      <c r="G1174" s="79" t="b">
        <v>0</v>
      </c>
    </row>
    <row r="1175" spans="1:7" ht="15">
      <c r="A1175" s="111" t="s">
        <v>2316</v>
      </c>
      <c r="B1175" s="79">
        <v>2</v>
      </c>
      <c r="C1175" s="112">
        <v>0.0012535596732706714</v>
      </c>
      <c r="D1175" s="79" t="s">
        <v>1703</v>
      </c>
      <c r="E1175" s="79" t="b">
        <v>0</v>
      </c>
      <c r="F1175" s="79" t="b">
        <v>1</v>
      </c>
      <c r="G1175" s="79" t="b">
        <v>0</v>
      </c>
    </row>
    <row r="1176" spans="1:7" ht="15">
      <c r="A1176" s="111" t="s">
        <v>1970</v>
      </c>
      <c r="B1176" s="79">
        <v>2</v>
      </c>
      <c r="C1176" s="112">
        <v>0.0012535596732706714</v>
      </c>
      <c r="D1176" s="79" t="s">
        <v>1703</v>
      </c>
      <c r="E1176" s="79" t="b">
        <v>0</v>
      </c>
      <c r="F1176" s="79" t="b">
        <v>0</v>
      </c>
      <c r="G1176" s="79" t="b">
        <v>0</v>
      </c>
    </row>
    <row r="1177" spans="1:7" ht="15">
      <c r="A1177" s="111" t="s">
        <v>2312</v>
      </c>
      <c r="B1177" s="79">
        <v>2</v>
      </c>
      <c r="C1177" s="112">
        <v>0.0012535596732706714</v>
      </c>
      <c r="D1177" s="79" t="s">
        <v>1703</v>
      </c>
      <c r="E1177" s="79" t="b">
        <v>0</v>
      </c>
      <c r="F1177" s="79" t="b">
        <v>1</v>
      </c>
      <c r="G1177" s="79" t="b">
        <v>0</v>
      </c>
    </row>
    <row r="1178" spans="1:7" ht="15">
      <c r="A1178" s="111" t="s">
        <v>2313</v>
      </c>
      <c r="B1178" s="79">
        <v>2</v>
      </c>
      <c r="C1178" s="112">
        <v>0.0012535596732706714</v>
      </c>
      <c r="D1178" s="79" t="s">
        <v>1703</v>
      </c>
      <c r="E1178" s="79" t="b">
        <v>0</v>
      </c>
      <c r="F1178" s="79" t="b">
        <v>0</v>
      </c>
      <c r="G1178" s="79" t="b">
        <v>0</v>
      </c>
    </row>
    <row r="1179" spans="1:7" ht="15">
      <c r="A1179" s="111" t="s">
        <v>2311</v>
      </c>
      <c r="B1179" s="79">
        <v>2</v>
      </c>
      <c r="C1179" s="112">
        <v>0.0012535596732706714</v>
      </c>
      <c r="D1179" s="79" t="s">
        <v>1703</v>
      </c>
      <c r="E1179" s="79" t="b">
        <v>0</v>
      </c>
      <c r="F1179" s="79" t="b">
        <v>0</v>
      </c>
      <c r="G1179" s="79" t="b">
        <v>0</v>
      </c>
    </row>
    <row r="1180" spans="1:7" ht="15">
      <c r="A1180" s="111" t="s">
        <v>1993</v>
      </c>
      <c r="B1180" s="79">
        <v>2</v>
      </c>
      <c r="C1180" s="112">
        <v>0.0012535596732706714</v>
      </c>
      <c r="D1180" s="79" t="s">
        <v>1703</v>
      </c>
      <c r="E1180" s="79" t="b">
        <v>0</v>
      </c>
      <c r="F1180" s="79" t="b">
        <v>0</v>
      </c>
      <c r="G1180" s="79" t="b">
        <v>0</v>
      </c>
    </row>
    <row r="1181" spans="1:7" ht="15">
      <c r="A1181" s="111" t="s">
        <v>2323</v>
      </c>
      <c r="B1181" s="79">
        <v>2</v>
      </c>
      <c r="C1181" s="112">
        <v>0.0012535596732706714</v>
      </c>
      <c r="D1181" s="79" t="s">
        <v>1703</v>
      </c>
      <c r="E1181" s="79" t="b">
        <v>0</v>
      </c>
      <c r="F1181" s="79" t="b">
        <v>0</v>
      </c>
      <c r="G1181" s="79" t="b">
        <v>0</v>
      </c>
    </row>
    <row r="1182" spans="1:7" ht="15">
      <c r="A1182" s="111" t="s">
        <v>2325</v>
      </c>
      <c r="B1182" s="79">
        <v>2</v>
      </c>
      <c r="C1182" s="112">
        <v>0.0012535596732706714</v>
      </c>
      <c r="D1182" s="79" t="s">
        <v>1703</v>
      </c>
      <c r="E1182" s="79" t="b">
        <v>1</v>
      </c>
      <c r="F1182" s="79" t="b">
        <v>0</v>
      </c>
      <c r="G1182" s="79" t="b">
        <v>0</v>
      </c>
    </row>
    <row r="1183" spans="1:7" ht="15">
      <c r="A1183" s="111" t="s">
        <v>2324</v>
      </c>
      <c r="B1183" s="79">
        <v>2</v>
      </c>
      <c r="C1183" s="112">
        <v>0.0012535596732706714</v>
      </c>
      <c r="D1183" s="79" t="s">
        <v>1703</v>
      </c>
      <c r="E1183" s="79" t="b">
        <v>0</v>
      </c>
      <c r="F1183" s="79" t="b">
        <v>0</v>
      </c>
      <c r="G1183" s="79" t="b">
        <v>0</v>
      </c>
    </row>
    <row r="1184" spans="1:7" ht="15">
      <c r="A1184" s="111" t="s">
        <v>1989</v>
      </c>
      <c r="B1184" s="79">
        <v>2</v>
      </c>
      <c r="C1184" s="112">
        <v>0.0012535596732706714</v>
      </c>
      <c r="D1184" s="79" t="s">
        <v>1703</v>
      </c>
      <c r="E1184" s="79" t="b">
        <v>0</v>
      </c>
      <c r="F1184" s="79" t="b">
        <v>1</v>
      </c>
      <c r="G1184" s="79" t="b">
        <v>0</v>
      </c>
    </row>
    <row r="1185" spans="1:7" ht="15">
      <c r="A1185" s="111" t="s">
        <v>1897</v>
      </c>
      <c r="B1185" s="79">
        <v>2</v>
      </c>
      <c r="C1185" s="112">
        <v>0.0012535596732706714</v>
      </c>
      <c r="D1185" s="79" t="s">
        <v>1703</v>
      </c>
      <c r="E1185" s="79" t="b">
        <v>0</v>
      </c>
      <c r="F1185" s="79" t="b">
        <v>0</v>
      </c>
      <c r="G1185" s="79" t="b">
        <v>0</v>
      </c>
    </row>
    <row r="1186" spans="1:7" ht="15">
      <c r="A1186" s="111" t="s">
        <v>2326</v>
      </c>
      <c r="B1186" s="79">
        <v>2</v>
      </c>
      <c r="C1186" s="112">
        <v>0.0012535596732706714</v>
      </c>
      <c r="D1186" s="79" t="s">
        <v>1703</v>
      </c>
      <c r="E1186" s="79" t="b">
        <v>0</v>
      </c>
      <c r="F1186" s="79" t="b">
        <v>0</v>
      </c>
      <c r="G1186" s="79" t="b">
        <v>0</v>
      </c>
    </row>
    <row r="1187" spans="1:7" ht="15">
      <c r="A1187" s="111" t="s">
        <v>2327</v>
      </c>
      <c r="B1187" s="79">
        <v>2</v>
      </c>
      <c r="C1187" s="112">
        <v>0.0012535596732706714</v>
      </c>
      <c r="D1187" s="79" t="s">
        <v>1703</v>
      </c>
      <c r="E1187" s="79" t="b">
        <v>0</v>
      </c>
      <c r="F1187" s="79" t="b">
        <v>0</v>
      </c>
      <c r="G1187" s="79" t="b">
        <v>0</v>
      </c>
    </row>
    <row r="1188" spans="1:7" ht="15">
      <c r="A1188" s="111" t="s">
        <v>1896</v>
      </c>
      <c r="B1188" s="79">
        <v>2</v>
      </c>
      <c r="C1188" s="112">
        <v>0.0012535596732706714</v>
      </c>
      <c r="D1188" s="79" t="s">
        <v>1703</v>
      </c>
      <c r="E1188" s="79" t="b">
        <v>1</v>
      </c>
      <c r="F1188" s="79" t="b">
        <v>0</v>
      </c>
      <c r="G1188" s="79" t="b">
        <v>0</v>
      </c>
    </row>
    <row r="1189" spans="1:7" ht="15">
      <c r="A1189" s="111" t="s">
        <v>2328</v>
      </c>
      <c r="B1189" s="79">
        <v>2</v>
      </c>
      <c r="C1189" s="112">
        <v>0.0012535596732706714</v>
      </c>
      <c r="D1189" s="79" t="s">
        <v>1703</v>
      </c>
      <c r="E1189" s="79" t="b">
        <v>1</v>
      </c>
      <c r="F1189" s="79" t="b">
        <v>0</v>
      </c>
      <c r="G1189" s="79" t="b">
        <v>0</v>
      </c>
    </row>
    <row r="1190" spans="1:7" ht="15">
      <c r="A1190" s="111" t="s">
        <v>2329</v>
      </c>
      <c r="B1190" s="79">
        <v>2</v>
      </c>
      <c r="C1190" s="112">
        <v>0.0012535596732706714</v>
      </c>
      <c r="D1190" s="79" t="s">
        <v>1703</v>
      </c>
      <c r="E1190" s="79" t="b">
        <v>0</v>
      </c>
      <c r="F1190" s="79" t="b">
        <v>0</v>
      </c>
      <c r="G1190" s="79" t="b">
        <v>0</v>
      </c>
    </row>
    <row r="1191" spans="1:7" ht="15">
      <c r="A1191" s="111" t="s">
        <v>2330</v>
      </c>
      <c r="B1191" s="79">
        <v>2</v>
      </c>
      <c r="C1191" s="112">
        <v>0.0014160589961662079</v>
      </c>
      <c r="D1191" s="79" t="s">
        <v>1703</v>
      </c>
      <c r="E1191" s="79" t="b">
        <v>0</v>
      </c>
      <c r="F1191" s="79" t="b">
        <v>0</v>
      </c>
      <c r="G1191" s="79" t="b">
        <v>0</v>
      </c>
    </row>
    <row r="1192" spans="1:7" ht="15">
      <c r="A1192" s="111" t="s">
        <v>2331</v>
      </c>
      <c r="B1192" s="79">
        <v>2</v>
      </c>
      <c r="C1192" s="112">
        <v>0.0012535596732706714</v>
      </c>
      <c r="D1192" s="79" t="s">
        <v>1703</v>
      </c>
      <c r="E1192" s="79" t="b">
        <v>0</v>
      </c>
      <c r="F1192" s="79" t="b">
        <v>0</v>
      </c>
      <c r="G1192" s="79" t="b">
        <v>0</v>
      </c>
    </row>
    <row r="1193" spans="1:7" ht="15">
      <c r="A1193" s="111" t="s">
        <v>2332</v>
      </c>
      <c r="B1193" s="79">
        <v>2</v>
      </c>
      <c r="C1193" s="112">
        <v>0.0014160589961662079</v>
      </c>
      <c r="D1193" s="79" t="s">
        <v>1703</v>
      </c>
      <c r="E1193" s="79" t="b">
        <v>0</v>
      </c>
      <c r="F1193" s="79" t="b">
        <v>0</v>
      </c>
      <c r="G1193" s="79" t="b">
        <v>0</v>
      </c>
    </row>
    <row r="1194" spans="1:7" ht="15">
      <c r="A1194" s="111" t="s">
        <v>2333</v>
      </c>
      <c r="B1194" s="79">
        <v>2</v>
      </c>
      <c r="C1194" s="112">
        <v>0.0014160589961662079</v>
      </c>
      <c r="D1194" s="79" t="s">
        <v>1703</v>
      </c>
      <c r="E1194" s="79" t="b">
        <v>0</v>
      </c>
      <c r="F1194" s="79" t="b">
        <v>0</v>
      </c>
      <c r="G1194" s="79" t="b">
        <v>0</v>
      </c>
    </row>
    <row r="1195" spans="1:7" ht="15">
      <c r="A1195" s="111" t="s">
        <v>2334</v>
      </c>
      <c r="B1195" s="79">
        <v>2</v>
      </c>
      <c r="C1195" s="112">
        <v>0.0014160589961662079</v>
      </c>
      <c r="D1195" s="79" t="s">
        <v>1703</v>
      </c>
      <c r="E1195" s="79" t="b">
        <v>0</v>
      </c>
      <c r="F1195" s="79" t="b">
        <v>1</v>
      </c>
      <c r="G1195" s="79" t="b">
        <v>0</v>
      </c>
    </row>
    <row r="1196" spans="1:7" ht="15">
      <c r="A1196" s="111" t="s">
        <v>2335</v>
      </c>
      <c r="B1196" s="79">
        <v>2</v>
      </c>
      <c r="C1196" s="112">
        <v>0.0012535596732706714</v>
      </c>
      <c r="D1196" s="79" t="s">
        <v>1703</v>
      </c>
      <c r="E1196" s="79" t="b">
        <v>0</v>
      </c>
      <c r="F1196" s="79" t="b">
        <v>0</v>
      </c>
      <c r="G1196" s="79" t="b">
        <v>0</v>
      </c>
    </row>
    <row r="1197" spans="1:7" ht="15">
      <c r="A1197" s="111" t="s">
        <v>1972</v>
      </c>
      <c r="B1197" s="79">
        <v>2</v>
      </c>
      <c r="C1197" s="112">
        <v>0.0012535596732706714</v>
      </c>
      <c r="D1197" s="79" t="s">
        <v>1703</v>
      </c>
      <c r="E1197" s="79" t="b">
        <v>0</v>
      </c>
      <c r="F1197" s="79" t="b">
        <v>1</v>
      </c>
      <c r="G1197" s="79" t="b">
        <v>0</v>
      </c>
    </row>
    <row r="1198" spans="1:7" ht="15">
      <c r="A1198" s="111" t="s">
        <v>2336</v>
      </c>
      <c r="B1198" s="79">
        <v>2</v>
      </c>
      <c r="C1198" s="112">
        <v>0.0012535596732706714</v>
      </c>
      <c r="D1198" s="79" t="s">
        <v>1703</v>
      </c>
      <c r="E1198" s="79" t="b">
        <v>0</v>
      </c>
      <c r="F1198" s="79" t="b">
        <v>0</v>
      </c>
      <c r="G1198" s="79" t="b">
        <v>0</v>
      </c>
    </row>
    <row r="1199" spans="1:7" ht="15">
      <c r="A1199" s="111" t="s">
        <v>2337</v>
      </c>
      <c r="B1199" s="79">
        <v>2</v>
      </c>
      <c r="C1199" s="112">
        <v>0.0012535596732706714</v>
      </c>
      <c r="D1199" s="79" t="s">
        <v>1703</v>
      </c>
      <c r="E1199" s="79" t="b">
        <v>0</v>
      </c>
      <c r="F1199" s="79" t="b">
        <v>0</v>
      </c>
      <c r="G1199" s="79" t="b">
        <v>0</v>
      </c>
    </row>
    <row r="1200" spans="1:7" ht="15">
      <c r="A1200" s="111" t="s">
        <v>1986</v>
      </c>
      <c r="B1200" s="79">
        <v>2</v>
      </c>
      <c r="C1200" s="112">
        <v>0.0012535596732706714</v>
      </c>
      <c r="D1200" s="79" t="s">
        <v>1703</v>
      </c>
      <c r="E1200" s="79" t="b">
        <v>0</v>
      </c>
      <c r="F1200" s="79" t="b">
        <v>0</v>
      </c>
      <c r="G1200" s="79" t="b">
        <v>0</v>
      </c>
    </row>
    <row r="1201" spans="1:7" ht="15">
      <c r="A1201" s="111" t="s">
        <v>2338</v>
      </c>
      <c r="B1201" s="79">
        <v>2</v>
      </c>
      <c r="C1201" s="112">
        <v>0.0014160589961662079</v>
      </c>
      <c r="D1201" s="79" t="s">
        <v>1703</v>
      </c>
      <c r="E1201" s="79" t="b">
        <v>0</v>
      </c>
      <c r="F1201" s="79" t="b">
        <v>0</v>
      </c>
      <c r="G1201" s="79" t="b">
        <v>0</v>
      </c>
    </row>
    <row r="1202" spans="1:7" ht="15">
      <c r="A1202" s="111" t="s">
        <v>2339</v>
      </c>
      <c r="B1202" s="79">
        <v>2</v>
      </c>
      <c r="C1202" s="112">
        <v>0.0012535596732706714</v>
      </c>
      <c r="D1202" s="79" t="s">
        <v>1703</v>
      </c>
      <c r="E1202" s="79" t="b">
        <v>1</v>
      </c>
      <c r="F1202" s="79" t="b">
        <v>0</v>
      </c>
      <c r="G1202" s="79" t="b">
        <v>0</v>
      </c>
    </row>
    <row r="1203" spans="1:7" ht="15">
      <c r="A1203" s="111" t="s">
        <v>2340</v>
      </c>
      <c r="B1203" s="79">
        <v>2</v>
      </c>
      <c r="C1203" s="112">
        <v>0.0012535596732706714</v>
      </c>
      <c r="D1203" s="79" t="s">
        <v>1703</v>
      </c>
      <c r="E1203" s="79" t="b">
        <v>0</v>
      </c>
      <c r="F1203" s="79" t="b">
        <v>0</v>
      </c>
      <c r="G1203" s="79" t="b">
        <v>0</v>
      </c>
    </row>
    <row r="1204" spans="1:7" ht="15">
      <c r="A1204" s="111" t="s">
        <v>2341</v>
      </c>
      <c r="B1204" s="79">
        <v>2</v>
      </c>
      <c r="C1204" s="112">
        <v>0.0012535596732706714</v>
      </c>
      <c r="D1204" s="79" t="s">
        <v>1703</v>
      </c>
      <c r="E1204" s="79" t="b">
        <v>0</v>
      </c>
      <c r="F1204" s="79" t="b">
        <v>0</v>
      </c>
      <c r="G1204" s="79" t="b">
        <v>0</v>
      </c>
    </row>
    <row r="1205" spans="1:7" ht="15">
      <c r="A1205" s="111" t="s">
        <v>2350</v>
      </c>
      <c r="B1205" s="79">
        <v>2</v>
      </c>
      <c r="C1205" s="112">
        <v>0.0012535596732706714</v>
      </c>
      <c r="D1205" s="79" t="s">
        <v>1703</v>
      </c>
      <c r="E1205" s="79" t="b">
        <v>0</v>
      </c>
      <c r="F1205" s="79" t="b">
        <v>0</v>
      </c>
      <c r="G1205" s="79" t="b">
        <v>0</v>
      </c>
    </row>
    <row r="1206" spans="1:7" ht="15">
      <c r="A1206" s="111" t="s">
        <v>2351</v>
      </c>
      <c r="B1206" s="79">
        <v>2</v>
      </c>
      <c r="C1206" s="112">
        <v>0.0012535596732706714</v>
      </c>
      <c r="D1206" s="79" t="s">
        <v>1703</v>
      </c>
      <c r="E1206" s="79" t="b">
        <v>0</v>
      </c>
      <c r="F1206" s="79" t="b">
        <v>0</v>
      </c>
      <c r="G1206" s="79" t="b">
        <v>0</v>
      </c>
    </row>
    <row r="1207" spans="1:7" ht="15">
      <c r="A1207" s="111" t="s">
        <v>2347</v>
      </c>
      <c r="B1207" s="79">
        <v>2</v>
      </c>
      <c r="C1207" s="112">
        <v>0.0012535596732706714</v>
      </c>
      <c r="D1207" s="79" t="s">
        <v>1703</v>
      </c>
      <c r="E1207" s="79" t="b">
        <v>0</v>
      </c>
      <c r="F1207" s="79" t="b">
        <v>0</v>
      </c>
      <c r="G1207" s="79" t="b">
        <v>0</v>
      </c>
    </row>
    <row r="1208" spans="1:7" ht="15">
      <c r="A1208" s="111" t="s">
        <v>2348</v>
      </c>
      <c r="B1208" s="79">
        <v>2</v>
      </c>
      <c r="C1208" s="112">
        <v>0.0012535596732706714</v>
      </c>
      <c r="D1208" s="79" t="s">
        <v>1703</v>
      </c>
      <c r="E1208" s="79" t="b">
        <v>0</v>
      </c>
      <c r="F1208" s="79" t="b">
        <v>0</v>
      </c>
      <c r="G1208" s="79" t="b">
        <v>0</v>
      </c>
    </row>
    <row r="1209" spans="1:7" ht="15">
      <c r="A1209" s="111" t="s">
        <v>2352</v>
      </c>
      <c r="B1209" s="79">
        <v>2</v>
      </c>
      <c r="C1209" s="112">
        <v>0.0012535596732706714</v>
      </c>
      <c r="D1209" s="79" t="s">
        <v>1703</v>
      </c>
      <c r="E1209" s="79" t="b">
        <v>0</v>
      </c>
      <c r="F1209" s="79" t="b">
        <v>0</v>
      </c>
      <c r="G1209" s="79" t="b">
        <v>0</v>
      </c>
    </row>
    <row r="1210" spans="1:7" ht="15">
      <c r="A1210" s="111" t="s">
        <v>1974</v>
      </c>
      <c r="B1210" s="79">
        <v>2</v>
      </c>
      <c r="C1210" s="112">
        <v>0.0012535596732706714</v>
      </c>
      <c r="D1210" s="79" t="s">
        <v>1703</v>
      </c>
      <c r="E1210" s="79" t="b">
        <v>0</v>
      </c>
      <c r="F1210" s="79" t="b">
        <v>0</v>
      </c>
      <c r="G1210" s="79" t="b">
        <v>0</v>
      </c>
    </row>
    <row r="1211" spans="1:7" ht="15">
      <c r="A1211" s="111" t="s">
        <v>2353</v>
      </c>
      <c r="B1211" s="79">
        <v>2</v>
      </c>
      <c r="C1211" s="112">
        <v>0.0012535596732706714</v>
      </c>
      <c r="D1211" s="79" t="s">
        <v>1703</v>
      </c>
      <c r="E1211" s="79" t="b">
        <v>0</v>
      </c>
      <c r="F1211" s="79" t="b">
        <v>0</v>
      </c>
      <c r="G1211" s="79" t="b">
        <v>0</v>
      </c>
    </row>
    <row r="1212" spans="1:7" ht="15">
      <c r="A1212" s="111" t="s">
        <v>2349</v>
      </c>
      <c r="B1212" s="79">
        <v>2</v>
      </c>
      <c r="C1212" s="112">
        <v>0.0012535596732706714</v>
      </c>
      <c r="D1212" s="79" t="s">
        <v>1703</v>
      </c>
      <c r="E1212" s="79" t="b">
        <v>0</v>
      </c>
      <c r="F1212" s="79" t="b">
        <v>0</v>
      </c>
      <c r="G1212" s="79" t="b">
        <v>0</v>
      </c>
    </row>
    <row r="1213" spans="1:7" ht="15">
      <c r="A1213" s="111" t="s">
        <v>2342</v>
      </c>
      <c r="B1213" s="79">
        <v>2</v>
      </c>
      <c r="C1213" s="112">
        <v>0.0012535596732706714</v>
      </c>
      <c r="D1213" s="79" t="s">
        <v>1703</v>
      </c>
      <c r="E1213" s="79" t="b">
        <v>0</v>
      </c>
      <c r="F1213" s="79" t="b">
        <v>0</v>
      </c>
      <c r="G1213" s="79" t="b">
        <v>0</v>
      </c>
    </row>
    <row r="1214" spans="1:7" ht="15">
      <c r="A1214" s="111" t="s">
        <v>2346</v>
      </c>
      <c r="B1214" s="79">
        <v>2</v>
      </c>
      <c r="C1214" s="112">
        <v>0.0012535596732706714</v>
      </c>
      <c r="D1214" s="79" t="s">
        <v>1703</v>
      </c>
      <c r="E1214" s="79" t="b">
        <v>0</v>
      </c>
      <c r="F1214" s="79" t="b">
        <v>0</v>
      </c>
      <c r="G1214" s="79" t="b">
        <v>0</v>
      </c>
    </row>
    <row r="1215" spans="1:7" ht="15">
      <c r="A1215" s="111" t="s">
        <v>2343</v>
      </c>
      <c r="B1215" s="79">
        <v>2</v>
      </c>
      <c r="C1215" s="112">
        <v>0.0014160589961662079</v>
      </c>
      <c r="D1215" s="79" t="s">
        <v>1703</v>
      </c>
      <c r="E1215" s="79" t="b">
        <v>0</v>
      </c>
      <c r="F1215" s="79" t="b">
        <v>0</v>
      </c>
      <c r="G1215" s="79" t="b">
        <v>0</v>
      </c>
    </row>
    <row r="1216" spans="1:7" ht="15">
      <c r="A1216" s="111" t="s">
        <v>2344</v>
      </c>
      <c r="B1216" s="79">
        <v>2</v>
      </c>
      <c r="C1216" s="112">
        <v>0.0012535596732706714</v>
      </c>
      <c r="D1216" s="79" t="s">
        <v>1703</v>
      </c>
      <c r="E1216" s="79" t="b">
        <v>0</v>
      </c>
      <c r="F1216" s="79" t="b">
        <v>0</v>
      </c>
      <c r="G1216" s="79" t="b">
        <v>0</v>
      </c>
    </row>
    <row r="1217" spans="1:7" ht="15">
      <c r="A1217" s="111" t="s">
        <v>2345</v>
      </c>
      <c r="B1217" s="79">
        <v>2</v>
      </c>
      <c r="C1217" s="112">
        <v>0.0012535596732706714</v>
      </c>
      <c r="D1217" s="79" t="s">
        <v>1703</v>
      </c>
      <c r="E1217" s="79" t="b">
        <v>0</v>
      </c>
      <c r="F1217" s="79" t="b">
        <v>0</v>
      </c>
      <c r="G1217" s="79" t="b">
        <v>0</v>
      </c>
    </row>
    <row r="1218" spans="1:7" ht="15">
      <c r="A1218" s="111" t="s">
        <v>2354</v>
      </c>
      <c r="B1218" s="79">
        <v>2</v>
      </c>
      <c r="C1218" s="112">
        <v>0.0012535596732706714</v>
      </c>
      <c r="D1218" s="79" t="s">
        <v>1703</v>
      </c>
      <c r="E1218" s="79" t="b">
        <v>0</v>
      </c>
      <c r="F1218" s="79" t="b">
        <v>0</v>
      </c>
      <c r="G1218" s="79" t="b">
        <v>0</v>
      </c>
    </row>
    <row r="1219" spans="1:7" ht="15">
      <c r="A1219" s="111" t="s">
        <v>1967</v>
      </c>
      <c r="B1219" s="79">
        <v>2</v>
      </c>
      <c r="C1219" s="112">
        <v>0.0014160589961662079</v>
      </c>
      <c r="D1219" s="79" t="s">
        <v>1703</v>
      </c>
      <c r="E1219" s="79" t="b">
        <v>0</v>
      </c>
      <c r="F1219" s="79" t="b">
        <v>0</v>
      </c>
      <c r="G1219" s="79" t="b">
        <v>0</v>
      </c>
    </row>
    <row r="1220" spans="1:7" ht="15">
      <c r="A1220" s="111" t="s">
        <v>2355</v>
      </c>
      <c r="B1220" s="79">
        <v>2</v>
      </c>
      <c r="C1220" s="112">
        <v>0.0012535596732706714</v>
      </c>
      <c r="D1220" s="79" t="s">
        <v>1703</v>
      </c>
      <c r="E1220" s="79" t="b">
        <v>1</v>
      </c>
      <c r="F1220" s="79" t="b">
        <v>0</v>
      </c>
      <c r="G1220" s="79" t="b">
        <v>0</v>
      </c>
    </row>
    <row r="1221" spans="1:7" ht="15">
      <c r="A1221" s="111" t="s">
        <v>2356</v>
      </c>
      <c r="B1221" s="79">
        <v>2</v>
      </c>
      <c r="C1221" s="112">
        <v>0.0012535596732706714</v>
      </c>
      <c r="D1221" s="79" t="s">
        <v>1703</v>
      </c>
      <c r="E1221" s="79" t="b">
        <v>0</v>
      </c>
      <c r="F1221" s="79" t="b">
        <v>0</v>
      </c>
      <c r="G1221" s="79" t="b">
        <v>0</v>
      </c>
    </row>
    <row r="1222" spans="1:7" ht="15">
      <c r="A1222" s="111" t="s">
        <v>2357</v>
      </c>
      <c r="B1222" s="79">
        <v>2</v>
      </c>
      <c r="C1222" s="112">
        <v>0.0012535596732706714</v>
      </c>
      <c r="D1222" s="79" t="s">
        <v>1703</v>
      </c>
      <c r="E1222" s="79" t="b">
        <v>0</v>
      </c>
      <c r="F1222" s="79" t="b">
        <v>0</v>
      </c>
      <c r="G1222" s="79" t="b">
        <v>0</v>
      </c>
    </row>
    <row r="1223" spans="1:7" ht="15">
      <c r="A1223" s="111" t="s">
        <v>2358</v>
      </c>
      <c r="B1223" s="79">
        <v>2</v>
      </c>
      <c r="C1223" s="112">
        <v>0.0014160589961662079</v>
      </c>
      <c r="D1223" s="79" t="s">
        <v>1703</v>
      </c>
      <c r="E1223" s="79" t="b">
        <v>0</v>
      </c>
      <c r="F1223" s="79" t="b">
        <v>0</v>
      </c>
      <c r="G1223" s="79" t="b">
        <v>0</v>
      </c>
    </row>
    <row r="1224" spans="1:7" ht="15">
      <c r="A1224" s="111" t="s">
        <v>2359</v>
      </c>
      <c r="B1224" s="79">
        <v>2</v>
      </c>
      <c r="C1224" s="112">
        <v>0.0012535596732706714</v>
      </c>
      <c r="D1224" s="79" t="s">
        <v>1703</v>
      </c>
      <c r="E1224" s="79" t="b">
        <v>0</v>
      </c>
      <c r="F1224" s="79" t="b">
        <v>0</v>
      </c>
      <c r="G1224" s="79" t="b">
        <v>0</v>
      </c>
    </row>
    <row r="1225" spans="1:7" ht="15">
      <c r="A1225" s="111" t="s">
        <v>2360</v>
      </c>
      <c r="B1225" s="79">
        <v>2</v>
      </c>
      <c r="C1225" s="112">
        <v>0.0012535596732706714</v>
      </c>
      <c r="D1225" s="79" t="s">
        <v>1703</v>
      </c>
      <c r="E1225" s="79" t="b">
        <v>0</v>
      </c>
      <c r="F1225" s="79" t="b">
        <v>0</v>
      </c>
      <c r="G1225" s="79" t="b">
        <v>0</v>
      </c>
    </row>
    <row r="1226" spans="1:7" ht="15">
      <c r="A1226" s="111" t="s">
        <v>2361</v>
      </c>
      <c r="B1226" s="79">
        <v>2</v>
      </c>
      <c r="C1226" s="112">
        <v>0.0014160589961662079</v>
      </c>
      <c r="D1226" s="79" t="s">
        <v>1703</v>
      </c>
      <c r="E1226" s="79" t="b">
        <v>0</v>
      </c>
      <c r="F1226" s="79" t="b">
        <v>0</v>
      </c>
      <c r="G1226" s="79" t="b">
        <v>0</v>
      </c>
    </row>
    <row r="1227" spans="1:7" ht="15">
      <c r="A1227" s="111" t="s">
        <v>2362</v>
      </c>
      <c r="B1227" s="79">
        <v>2</v>
      </c>
      <c r="C1227" s="112">
        <v>0.0014160589961662079</v>
      </c>
      <c r="D1227" s="79" t="s">
        <v>1703</v>
      </c>
      <c r="E1227" s="79" t="b">
        <v>0</v>
      </c>
      <c r="F1227" s="79" t="b">
        <v>0</v>
      </c>
      <c r="G1227" s="79" t="b">
        <v>0</v>
      </c>
    </row>
    <row r="1228" spans="1:7" ht="15">
      <c r="A1228" s="111" t="s">
        <v>2363</v>
      </c>
      <c r="B1228" s="79">
        <v>2</v>
      </c>
      <c r="C1228" s="112">
        <v>0.0012535596732706714</v>
      </c>
      <c r="D1228" s="79" t="s">
        <v>1703</v>
      </c>
      <c r="E1228" s="79" t="b">
        <v>1</v>
      </c>
      <c r="F1228" s="79" t="b">
        <v>0</v>
      </c>
      <c r="G1228" s="79" t="b">
        <v>0</v>
      </c>
    </row>
    <row r="1229" spans="1:7" ht="15">
      <c r="A1229" s="111" t="s">
        <v>2364</v>
      </c>
      <c r="B1229" s="79">
        <v>2</v>
      </c>
      <c r="C1229" s="112">
        <v>0.0012535596732706714</v>
      </c>
      <c r="D1229" s="79" t="s">
        <v>1703</v>
      </c>
      <c r="E1229" s="79" t="b">
        <v>0</v>
      </c>
      <c r="F1229" s="79" t="b">
        <v>0</v>
      </c>
      <c r="G1229" s="79" t="b">
        <v>0</v>
      </c>
    </row>
    <row r="1230" spans="1:7" ht="15">
      <c r="A1230" s="111" t="s">
        <v>2365</v>
      </c>
      <c r="B1230" s="79">
        <v>2</v>
      </c>
      <c r="C1230" s="112">
        <v>0.0012535596732706714</v>
      </c>
      <c r="D1230" s="79" t="s">
        <v>1703</v>
      </c>
      <c r="E1230" s="79" t="b">
        <v>1</v>
      </c>
      <c r="F1230" s="79" t="b">
        <v>0</v>
      </c>
      <c r="G1230" s="79" t="b">
        <v>0</v>
      </c>
    </row>
    <row r="1231" spans="1:7" ht="15">
      <c r="A1231" s="111" t="s">
        <v>2366</v>
      </c>
      <c r="B1231" s="79">
        <v>2</v>
      </c>
      <c r="C1231" s="112">
        <v>0.0012535596732706714</v>
      </c>
      <c r="D1231" s="79" t="s">
        <v>1703</v>
      </c>
      <c r="E1231" s="79" t="b">
        <v>0</v>
      </c>
      <c r="F1231" s="79" t="b">
        <v>0</v>
      </c>
      <c r="G1231" s="79" t="b">
        <v>0</v>
      </c>
    </row>
    <row r="1232" spans="1:7" ht="15">
      <c r="A1232" s="111" t="s">
        <v>2367</v>
      </c>
      <c r="B1232" s="79">
        <v>2</v>
      </c>
      <c r="C1232" s="112">
        <v>0.0014160589961662079</v>
      </c>
      <c r="D1232" s="79" t="s">
        <v>1703</v>
      </c>
      <c r="E1232" s="79" t="b">
        <v>0</v>
      </c>
      <c r="F1232" s="79" t="b">
        <v>0</v>
      </c>
      <c r="G1232" s="79" t="b">
        <v>0</v>
      </c>
    </row>
    <row r="1233" spans="1:7" ht="15">
      <c r="A1233" s="111" t="s">
        <v>2368</v>
      </c>
      <c r="B1233" s="79">
        <v>2</v>
      </c>
      <c r="C1233" s="112">
        <v>0.0012535596732706714</v>
      </c>
      <c r="D1233" s="79" t="s">
        <v>1703</v>
      </c>
      <c r="E1233" s="79" t="b">
        <v>0</v>
      </c>
      <c r="F1233" s="79" t="b">
        <v>0</v>
      </c>
      <c r="G1233" s="79" t="b">
        <v>0</v>
      </c>
    </row>
    <row r="1234" spans="1:7" ht="15">
      <c r="A1234" s="111" t="s">
        <v>2369</v>
      </c>
      <c r="B1234" s="79">
        <v>2</v>
      </c>
      <c r="C1234" s="112">
        <v>0.0012535596732706714</v>
      </c>
      <c r="D1234" s="79" t="s">
        <v>1703</v>
      </c>
      <c r="E1234" s="79" t="b">
        <v>0</v>
      </c>
      <c r="F1234" s="79" t="b">
        <v>0</v>
      </c>
      <c r="G1234" s="79" t="b">
        <v>0</v>
      </c>
    </row>
    <row r="1235" spans="1:7" ht="15">
      <c r="A1235" s="111" t="s">
        <v>2370</v>
      </c>
      <c r="B1235" s="79">
        <v>2</v>
      </c>
      <c r="C1235" s="112">
        <v>0.0012535596732706714</v>
      </c>
      <c r="D1235" s="79" t="s">
        <v>1703</v>
      </c>
      <c r="E1235" s="79" t="b">
        <v>0</v>
      </c>
      <c r="F1235" s="79" t="b">
        <v>0</v>
      </c>
      <c r="G1235" s="79" t="b">
        <v>0</v>
      </c>
    </row>
    <row r="1236" spans="1:7" ht="15">
      <c r="A1236" s="111" t="s">
        <v>2371</v>
      </c>
      <c r="B1236" s="79">
        <v>2</v>
      </c>
      <c r="C1236" s="112">
        <v>0.0012535596732706714</v>
      </c>
      <c r="D1236" s="79" t="s">
        <v>1703</v>
      </c>
      <c r="E1236" s="79" t="b">
        <v>0</v>
      </c>
      <c r="F1236" s="79" t="b">
        <v>1</v>
      </c>
      <c r="G1236" s="79" t="b">
        <v>0</v>
      </c>
    </row>
    <row r="1237" spans="1:7" ht="15">
      <c r="A1237" s="111" t="s">
        <v>2372</v>
      </c>
      <c r="B1237" s="79">
        <v>2</v>
      </c>
      <c r="C1237" s="112">
        <v>0.0014160589961662079</v>
      </c>
      <c r="D1237" s="79" t="s">
        <v>1703</v>
      </c>
      <c r="E1237" s="79" t="b">
        <v>0</v>
      </c>
      <c r="F1237" s="79" t="b">
        <v>0</v>
      </c>
      <c r="G1237" s="79" t="b">
        <v>0</v>
      </c>
    </row>
    <row r="1238" spans="1:7" ht="15">
      <c r="A1238" s="111" t="s">
        <v>2373</v>
      </c>
      <c r="B1238" s="79">
        <v>2</v>
      </c>
      <c r="C1238" s="112">
        <v>0.0012535596732706714</v>
      </c>
      <c r="D1238" s="79" t="s">
        <v>1703</v>
      </c>
      <c r="E1238" s="79" t="b">
        <v>0</v>
      </c>
      <c r="F1238" s="79" t="b">
        <v>0</v>
      </c>
      <c r="G1238" s="79" t="b">
        <v>0</v>
      </c>
    </row>
    <row r="1239" spans="1:7" ht="15">
      <c r="A1239" s="111" t="s">
        <v>2374</v>
      </c>
      <c r="B1239" s="79">
        <v>2</v>
      </c>
      <c r="C1239" s="112">
        <v>0.0012535596732706714</v>
      </c>
      <c r="D1239" s="79" t="s">
        <v>1703</v>
      </c>
      <c r="E1239" s="79" t="b">
        <v>0</v>
      </c>
      <c r="F1239" s="79" t="b">
        <v>0</v>
      </c>
      <c r="G1239" s="79" t="b">
        <v>0</v>
      </c>
    </row>
    <row r="1240" spans="1:7" ht="15">
      <c r="A1240" s="111" t="s">
        <v>2375</v>
      </c>
      <c r="B1240" s="79">
        <v>2</v>
      </c>
      <c r="C1240" s="112">
        <v>0.0012535596732706714</v>
      </c>
      <c r="D1240" s="79" t="s">
        <v>1703</v>
      </c>
      <c r="E1240" s="79" t="b">
        <v>0</v>
      </c>
      <c r="F1240" s="79" t="b">
        <v>0</v>
      </c>
      <c r="G1240" s="79" t="b">
        <v>0</v>
      </c>
    </row>
    <row r="1241" spans="1:7" ht="15">
      <c r="A1241" s="111" t="s">
        <v>1964</v>
      </c>
      <c r="B1241" s="79">
        <v>2</v>
      </c>
      <c r="C1241" s="112">
        <v>0.0012535596732706714</v>
      </c>
      <c r="D1241" s="79" t="s">
        <v>1703</v>
      </c>
      <c r="E1241" s="79" t="b">
        <v>0</v>
      </c>
      <c r="F1241" s="79" t="b">
        <v>0</v>
      </c>
      <c r="G1241" s="79" t="b">
        <v>0</v>
      </c>
    </row>
    <row r="1242" spans="1:7" ht="15">
      <c r="A1242" s="111" t="s">
        <v>2376</v>
      </c>
      <c r="B1242" s="79">
        <v>2</v>
      </c>
      <c r="C1242" s="112">
        <v>0.0012535596732706714</v>
      </c>
      <c r="D1242" s="79" t="s">
        <v>1703</v>
      </c>
      <c r="E1242" s="79" t="b">
        <v>0</v>
      </c>
      <c r="F1242" s="79" t="b">
        <v>0</v>
      </c>
      <c r="G1242" s="79" t="b">
        <v>0</v>
      </c>
    </row>
    <row r="1243" spans="1:7" ht="15">
      <c r="A1243" s="111" t="s">
        <v>2377</v>
      </c>
      <c r="B1243" s="79">
        <v>2</v>
      </c>
      <c r="C1243" s="112">
        <v>0.0014160589961662079</v>
      </c>
      <c r="D1243" s="79" t="s">
        <v>1703</v>
      </c>
      <c r="E1243" s="79" t="b">
        <v>0</v>
      </c>
      <c r="F1243" s="79" t="b">
        <v>0</v>
      </c>
      <c r="G1243" s="79" t="b">
        <v>0</v>
      </c>
    </row>
    <row r="1244" spans="1:7" ht="15">
      <c r="A1244" s="111" t="s">
        <v>2378</v>
      </c>
      <c r="B1244" s="79">
        <v>2</v>
      </c>
      <c r="C1244" s="112">
        <v>0.0012535596732706714</v>
      </c>
      <c r="D1244" s="79" t="s">
        <v>1703</v>
      </c>
      <c r="E1244" s="79" t="b">
        <v>0</v>
      </c>
      <c r="F1244" s="79" t="b">
        <v>0</v>
      </c>
      <c r="G1244" s="79" t="b">
        <v>0</v>
      </c>
    </row>
    <row r="1245" spans="1:7" ht="15">
      <c r="A1245" s="111" t="s">
        <v>2379</v>
      </c>
      <c r="B1245" s="79">
        <v>2</v>
      </c>
      <c r="C1245" s="112">
        <v>0.0012535596732706714</v>
      </c>
      <c r="D1245" s="79" t="s">
        <v>1703</v>
      </c>
      <c r="E1245" s="79" t="b">
        <v>0</v>
      </c>
      <c r="F1245" s="79" t="b">
        <v>0</v>
      </c>
      <c r="G1245" s="79" t="b">
        <v>0</v>
      </c>
    </row>
    <row r="1246" spans="1:7" ht="15">
      <c r="A1246" s="111" t="s">
        <v>2380</v>
      </c>
      <c r="B1246" s="79">
        <v>2</v>
      </c>
      <c r="C1246" s="112">
        <v>0.0012535596732706714</v>
      </c>
      <c r="D1246" s="79" t="s">
        <v>1703</v>
      </c>
      <c r="E1246" s="79" t="b">
        <v>0</v>
      </c>
      <c r="F1246" s="79" t="b">
        <v>0</v>
      </c>
      <c r="G1246" s="79" t="b">
        <v>0</v>
      </c>
    </row>
    <row r="1247" spans="1:7" ht="15">
      <c r="A1247" s="111" t="s">
        <v>2388</v>
      </c>
      <c r="B1247" s="79">
        <v>2</v>
      </c>
      <c r="C1247" s="112">
        <v>0.0012535596732706714</v>
      </c>
      <c r="D1247" s="79" t="s">
        <v>1703</v>
      </c>
      <c r="E1247" s="79" t="b">
        <v>0</v>
      </c>
      <c r="F1247" s="79" t="b">
        <v>0</v>
      </c>
      <c r="G1247" s="79" t="b">
        <v>0</v>
      </c>
    </row>
    <row r="1248" spans="1:7" ht="15">
      <c r="A1248" s="111" t="s">
        <v>2384</v>
      </c>
      <c r="B1248" s="79">
        <v>2</v>
      </c>
      <c r="C1248" s="112">
        <v>0.0012535596732706714</v>
      </c>
      <c r="D1248" s="79" t="s">
        <v>1703</v>
      </c>
      <c r="E1248" s="79" t="b">
        <v>0</v>
      </c>
      <c r="F1248" s="79" t="b">
        <v>0</v>
      </c>
      <c r="G1248" s="79" t="b">
        <v>0</v>
      </c>
    </row>
    <row r="1249" spans="1:7" ht="15">
      <c r="A1249" s="111" t="s">
        <v>2393</v>
      </c>
      <c r="B1249" s="79">
        <v>2</v>
      </c>
      <c r="C1249" s="112">
        <v>0.0012535596732706714</v>
      </c>
      <c r="D1249" s="79" t="s">
        <v>1703</v>
      </c>
      <c r="E1249" s="79" t="b">
        <v>0</v>
      </c>
      <c r="F1249" s="79" t="b">
        <v>0</v>
      </c>
      <c r="G1249" s="79" t="b">
        <v>0</v>
      </c>
    </row>
    <row r="1250" spans="1:7" ht="15">
      <c r="A1250" s="111" t="s">
        <v>2392</v>
      </c>
      <c r="B1250" s="79">
        <v>2</v>
      </c>
      <c r="C1250" s="112">
        <v>0.0012535596732706714</v>
      </c>
      <c r="D1250" s="79" t="s">
        <v>1703</v>
      </c>
      <c r="E1250" s="79" t="b">
        <v>0</v>
      </c>
      <c r="F1250" s="79" t="b">
        <v>0</v>
      </c>
      <c r="G1250" s="79" t="b">
        <v>0</v>
      </c>
    </row>
    <row r="1251" spans="1:7" ht="15">
      <c r="A1251" s="111" t="s">
        <v>2390</v>
      </c>
      <c r="B1251" s="79">
        <v>2</v>
      </c>
      <c r="C1251" s="112">
        <v>0.0014160589961662079</v>
      </c>
      <c r="D1251" s="79" t="s">
        <v>1703</v>
      </c>
      <c r="E1251" s="79" t="b">
        <v>0</v>
      </c>
      <c r="F1251" s="79" t="b">
        <v>0</v>
      </c>
      <c r="G1251" s="79" t="b">
        <v>0</v>
      </c>
    </row>
    <row r="1252" spans="1:7" ht="15">
      <c r="A1252" s="111" t="s">
        <v>2391</v>
      </c>
      <c r="B1252" s="79">
        <v>2</v>
      </c>
      <c r="C1252" s="112">
        <v>0.0012535596732706714</v>
      </c>
      <c r="D1252" s="79" t="s">
        <v>1703</v>
      </c>
      <c r="E1252" s="79" t="b">
        <v>1</v>
      </c>
      <c r="F1252" s="79" t="b">
        <v>0</v>
      </c>
      <c r="G1252" s="79" t="b">
        <v>0</v>
      </c>
    </row>
    <row r="1253" spans="1:7" ht="15">
      <c r="A1253" s="111" t="s">
        <v>2386</v>
      </c>
      <c r="B1253" s="79">
        <v>2</v>
      </c>
      <c r="C1253" s="112">
        <v>0.0014160589961662079</v>
      </c>
      <c r="D1253" s="79" t="s">
        <v>1703</v>
      </c>
      <c r="E1253" s="79" t="b">
        <v>0</v>
      </c>
      <c r="F1253" s="79" t="b">
        <v>0</v>
      </c>
      <c r="G1253" s="79" t="b">
        <v>0</v>
      </c>
    </row>
    <row r="1254" spans="1:7" ht="15">
      <c r="A1254" s="111" t="s">
        <v>2387</v>
      </c>
      <c r="B1254" s="79">
        <v>2</v>
      </c>
      <c r="C1254" s="112">
        <v>0.0014160589961662079</v>
      </c>
      <c r="D1254" s="79" t="s">
        <v>1703</v>
      </c>
      <c r="E1254" s="79" t="b">
        <v>0</v>
      </c>
      <c r="F1254" s="79" t="b">
        <v>0</v>
      </c>
      <c r="G1254" s="79" t="b">
        <v>0</v>
      </c>
    </row>
    <row r="1255" spans="1:7" ht="15">
      <c r="A1255" s="111" t="s">
        <v>2389</v>
      </c>
      <c r="B1255" s="79">
        <v>2</v>
      </c>
      <c r="C1255" s="112">
        <v>0.0014160589961662079</v>
      </c>
      <c r="D1255" s="79" t="s">
        <v>1703</v>
      </c>
      <c r="E1255" s="79" t="b">
        <v>0</v>
      </c>
      <c r="F1255" s="79" t="b">
        <v>0</v>
      </c>
      <c r="G1255" s="79" t="b">
        <v>0</v>
      </c>
    </row>
    <row r="1256" spans="1:7" ht="15">
      <c r="A1256" s="111" t="s">
        <v>2381</v>
      </c>
      <c r="B1256" s="79">
        <v>2</v>
      </c>
      <c r="C1256" s="112">
        <v>0.0012535596732706714</v>
      </c>
      <c r="D1256" s="79" t="s">
        <v>1703</v>
      </c>
      <c r="E1256" s="79" t="b">
        <v>0</v>
      </c>
      <c r="F1256" s="79" t="b">
        <v>0</v>
      </c>
      <c r="G1256" s="79" t="b">
        <v>0</v>
      </c>
    </row>
    <row r="1257" spans="1:7" ht="15">
      <c r="A1257" s="111" t="s">
        <v>2382</v>
      </c>
      <c r="B1257" s="79">
        <v>2</v>
      </c>
      <c r="C1257" s="112">
        <v>0.0014160589961662079</v>
      </c>
      <c r="D1257" s="79" t="s">
        <v>1703</v>
      </c>
      <c r="E1257" s="79" t="b">
        <v>0</v>
      </c>
      <c r="F1257" s="79" t="b">
        <v>0</v>
      </c>
      <c r="G1257" s="79" t="b">
        <v>0</v>
      </c>
    </row>
    <row r="1258" spans="1:7" ht="15">
      <c r="A1258" s="111" t="s">
        <v>2383</v>
      </c>
      <c r="B1258" s="79">
        <v>2</v>
      </c>
      <c r="C1258" s="112">
        <v>0.0012535596732706714</v>
      </c>
      <c r="D1258" s="79" t="s">
        <v>1703</v>
      </c>
      <c r="E1258" s="79" t="b">
        <v>0</v>
      </c>
      <c r="F1258" s="79" t="b">
        <v>0</v>
      </c>
      <c r="G1258" s="79" t="b">
        <v>0</v>
      </c>
    </row>
    <row r="1259" spans="1:7" ht="15">
      <c r="A1259" s="111" t="s">
        <v>2385</v>
      </c>
      <c r="B1259" s="79">
        <v>2</v>
      </c>
      <c r="C1259" s="112">
        <v>0.0014160589961662079</v>
      </c>
      <c r="D1259" s="79" t="s">
        <v>1703</v>
      </c>
      <c r="E1259" s="79" t="b">
        <v>0</v>
      </c>
      <c r="F1259" s="79" t="b">
        <v>0</v>
      </c>
      <c r="G1259" s="79" t="b">
        <v>0</v>
      </c>
    </row>
    <row r="1260" spans="1:7" ht="15">
      <c r="A1260" s="111" t="s">
        <v>2394</v>
      </c>
      <c r="B1260" s="79">
        <v>2</v>
      </c>
      <c r="C1260" s="112">
        <v>0.0012535596732706714</v>
      </c>
      <c r="D1260" s="79" t="s">
        <v>1703</v>
      </c>
      <c r="E1260" s="79" t="b">
        <v>0</v>
      </c>
      <c r="F1260" s="79" t="b">
        <v>0</v>
      </c>
      <c r="G1260" s="79" t="b">
        <v>0</v>
      </c>
    </row>
    <row r="1261" spans="1:7" ht="15">
      <c r="A1261" s="111" t="s">
        <v>2395</v>
      </c>
      <c r="B1261" s="79">
        <v>2</v>
      </c>
      <c r="C1261" s="112">
        <v>0.0014160589961662079</v>
      </c>
      <c r="D1261" s="79" t="s">
        <v>1703</v>
      </c>
      <c r="E1261" s="79" t="b">
        <v>0</v>
      </c>
      <c r="F1261" s="79" t="b">
        <v>0</v>
      </c>
      <c r="G1261" s="79" t="b">
        <v>0</v>
      </c>
    </row>
    <row r="1262" spans="1:7" ht="15">
      <c r="A1262" s="111" t="s">
        <v>2399</v>
      </c>
      <c r="B1262" s="79">
        <v>2</v>
      </c>
      <c r="C1262" s="112">
        <v>0.0012535596732706714</v>
      </c>
      <c r="D1262" s="79" t="s">
        <v>1703</v>
      </c>
      <c r="E1262" s="79" t="b">
        <v>0</v>
      </c>
      <c r="F1262" s="79" t="b">
        <v>0</v>
      </c>
      <c r="G1262" s="79" t="b">
        <v>0</v>
      </c>
    </row>
    <row r="1263" spans="1:7" ht="15">
      <c r="A1263" s="111" t="s">
        <v>2398</v>
      </c>
      <c r="B1263" s="79">
        <v>2</v>
      </c>
      <c r="C1263" s="112">
        <v>0.0014160589961662079</v>
      </c>
      <c r="D1263" s="79" t="s">
        <v>1703</v>
      </c>
      <c r="E1263" s="79" t="b">
        <v>0</v>
      </c>
      <c r="F1263" s="79" t="b">
        <v>0</v>
      </c>
      <c r="G1263" s="79" t="b">
        <v>0</v>
      </c>
    </row>
    <row r="1264" spans="1:7" ht="15">
      <c r="A1264" s="111" t="s">
        <v>2397</v>
      </c>
      <c r="B1264" s="79">
        <v>2</v>
      </c>
      <c r="C1264" s="112">
        <v>0.0012535596732706714</v>
      </c>
      <c r="D1264" s="79" t="s">
        <v>1703</v>
      </c>
      <c r="E1264" s="79" t="b">
        <v>0</v>
      </c>
      <c r="F1264" s="79" t="b">
        <v>0</v>
      </c>
      <c r="G1264" s="79" t="b">
        <v>0</v>
      </c>
    </row>
    <row r="1265" spans="1:7" ht="15">
      <c r="A1265" s="111" t="s">
        <v>2396</v>
      </c>
      <c r="B1265" s="79">
        <v>2</v>
      </c>
      <c r="C1265" s="112">
        <v>0.0012535596732706714</v>
      </c>
      <c r="D1265" s="79" t="s">
        <v>1703</v>
      </c>
      <c r="E1265" s="79" t="b">
        <v>1</v>
      </c>
      <c r="F1265" s="79" t="b">
        <v>0</v>
      </c>
      <c r="G1265" s="79" t="b">
        <v>0</v>
      </c>
    </row>
    <row r="1266" spans="1:7" ht="15">
      <c r="A1266" s="111" t="s">
        <v>2400</v>
      </c>
      <c r="B1266" s="79">
        <v>2</v>
      </c>
      <c r="C1266" s="112">
        <v>0.0012535596732706714</v>
      </c>
      <c r="D1266" s="79" t="s">
        <v>1703</v>
      </c>
      <c r="E1266" s="79" t="b">
        <v>0</v>
      </c>
      <c r="F1266" s="79" t="b">
        <v>0</v>
      </c>
      <c r="G1266" s="79" t="b">
        <v>0</v>
      </c>
    </row>
    <row r="1267" spans="1:7" ht="15">
      <c r="A1267" s="111" t="s">
        <v>2401</v>
      </c>
      <c r="B1267" s="79">
        <v>2</v>
      </c>
      <c r="C1267" s="112">
        <v>0.0014160589961662079</v>
      </c>
      <c r="D1267" s="79" t="s">
        <v>1703</v>
      </c>
      <c r="E1267" s="79" t="b">
        <v>0</v>
      </c>
      <c r="F1267" s="79" t="b">
        <v>1</v>
      </c>
      <c r="G1267" s="79" t="b">
        <v>0</v>
      </c>
    </row>
    <row r="1268" spans="1:7" ht="15">
      <c r="A1268" s="111" t="s">
        <v>2402</v>
      </c>
      <c r="B1268" s="79">
        <v>2</v>
      </c>
      <c r="C1268" s="112">
        <v>0.0012535596732706714</v>
      </c>
      <c r="D1268" s="79" t="s">
        <v>1703</v>
      </c>
      <c r="E1268" s="79" t="b">
        <v>0</v>
      </c>
      <c r="F1268" s="79" t="b">
        <v>0</v>
      </c>
      <c r="G1268" s="79" t="b">
        <v>0</v>
      </c>
    </row>
    <row r="1269" spans="1:7" ht="15">
      <c r="A1269" s="111" t="s">
        <v>1969</v>
      </c>
      <c r="B1269" s="79">
        <v>2</v>
      </c>
      <c r="C1269" s="112">
        <v>0.0012535596732706714</v>
      </c>
      <c r="D1269" s="79" t="s">
        <v>1703</v>
      </c>
      <c r="E1269" s="79" t="b">
        <v>0</v>
      </c>
      <c r="F1269" s="79" t="b">
        <v>0</v>
      </c>
      <c r="G1269" s="79" t="b">
        <v>0</v>
      </c>
    </row>
    <row r="1270" spans="1:7" ht="15">
      <c r="A1270" s="111" t="s">
        <v>2403</v>
      </c>
      <c r="B1270" s="79">
        <v>2</v>
      </c>
      <c r="C1270" s="112">
        <v>0.0012535596732706714</v>
      </c>
      <c r="D1270" s="79" t="s">
        <v>1703</v>
      </c>
      <c r="E1270" s="79" t="b">
        <v>0</v>
      </c>
      <c r="F1270" s="79" t="b">
        <v>0</v>
      </c>
      <c r="G1270" s="79" t="b">
        <v>0</v>
      </c>
    </row>
    <row r="1271" spans="1:7" ht="15">
      <c r="A1271" s="111" t="s">
        <v>2404</v>
      </c>
      <c r="B1271" s="79">
        <v>2</v>
      </c>
      <c r="C1271" s="112">
        <v>0.0012535596732706714</v>
      </c>
      <c r="D1271" s="79" t="s">
        <v>1703</v>
      </c>
      <c r="E1271" s="79" t="b">
        <v>0</v>
      </c>
      <c r="F1271" s="79" t="b">
        <v>0</v>
      </c>
      <c r="G1271" s="79" t="b">
        <v>0</v>
      </c>
    </row>
    <row r="1272" spans="1:7" ht="15">
      <c r="A1272" s="111" t="s">
        <v>2405</v>
      </c>
      <c r="B1272" s="79">
        <v>2</v>
      </c>
      <c r="C1272" s="112">
        <v>0.0014160589961662079</v>
      </c>
      <c r="D1272" s="79" t="s">
        <v>1703</v>
      </c>
      <c r="E1272" s="79" t="b">
        <v>0</v>
      </c>
      <c r="F1272" s="79" t="b">
        <v>1</v>
      </c>
      <c r="G1272" s="79" t="b">
        <v>0</v>
      </c>
    </row>
    <row r="1273" spans="1:7" ht="15">
      <c r="A1273" s="111" t="s">
        <v>2406</v>
      </c>
      <c r="B1273" s="79">
        <v>2</v>
      </c>
      <c r="C1273" s="112">
        <v>0.0012535596732706714</v>
      </c>
      <c r="D1273" s="79" t="s">
        <v>1703</v>
      </c>
      <c r="E1273" s="79" t="b">
        <v>0</v>
      </c>
      <c r="F1273" s="79" t="b">
        <v>0</v>
      </c>
      <c r="G1273" s="79" t="b">
        <v>0</v>
      </c>
    </row>
    <row r="1274" spans="1:7" ht="15">
      <c r="A1274" s="111" t="s">
        <v>2407</v>
      </c>
      <c r="B1274" s="79">
        <v>2</v>
      </c>
      <c r="C1274" s="112">
        <v>0.0012535596732706714</v>
      </c>
      <c r="D1274" s="79" t="s">
        <v>1703</v>
      </c>
      <c r="E1274" s="79" t="b">
        <v>0</v>
      </c>
      <c r="F1274" s="79" t="b">
        <v>1</v>
      </c>
      <c r="G1274" s="79" t="b">
        <v>0</v>
      </c>
    </row>
    <row r="1275" spans="1:7" ht="15">
      <c r="A1275" s="111" t="s">
        <v>2408</v>
      </c>
      <c r="B1275" s="79">
        <v>2</v>
      </c>
      <c r="C1275" s="112">
        <v>0.0012535596732706714</v>
      </c>
      <c r="D1275" s="79" t="s">
        <v>1703</v>
      </c>
      <c r="E1275" s="79" t="b">
        <v>0</v>
      </c>
      <c r="F1275" s="79" t="b">
        <v>1</v>
      </c>
      <c r="G1275" s="79" t="b">
        <v>0</v>
      </c>
    </row>
    <row r="1276" spans="1:7" ht="15">
      <c r="A1276" s="111" t="s">
        <v>1990</v>
      </c>
      <c r="B1276" s="79">
        <v>2</v>
      </c>
      <c r="C1276" s="112">
        <v>0.0012535596732706714</v>
      </c>
      <c r="D1276" s="79" t="s">
        <v>1703</v>
      </c>
      <c r="E1276" s="79" t="b">
        <v>0</v>
      </c>
      <c r="F1276" s="79" t="b">
        <v>1</v>
      </c>
      <c r="G1276" s="79" t="b">
        <v>0</v>
      </c>
    </row>
    <row r="1277" spans="1:7" ht="15">
      <c r="A1277" s="111" t="s">
        <v>2409</v>
      </c>
      <c r="B1277" s="79">
        <v>2</v>
      </c>
      <c r="C1277" s="112">
        <v>0.0014160589961662079</v>
      </c>
      <c r="D1277" s="79" t="s">
        <v>1703</v>
      </c>
      <c r="E1277" s="79" t="b">
        <v>1</v>
      </c>
      <c r="F1277" s="79" t="b">
        <v>0</v>
      </c>
      <c r="G1277" s="79" t="b">
        <v>0</v>
      </c>
    </row>
    <row r="1278" spans="1:7" ht="15">
      <c r="A1278" s="111" t="s">
        <v>2410</v>
      </c>
      <c r="B1278" s="79">
        <v>2</v>
      </c>
      <c r="C1278" s="112">
        <v>0.0012535596732706714</v>
      </c>
      <c r="D1278" s="79" t="s">
        <v>1703</v>
      </c>
      <c r="E1278" s="79" t="b">
        <v>0</v>
      </c>
      <c r="F1278" s="79" t="b">
        <v>0</v>
      </c>
      <c r="G1278" s="79" t="b">
        <v>0</v>
      </c>
    </row>
    <row r="1279" spans="1:7" ht="15">
      <c r="A1279" s="111" t="s">
        <v>2411</v>
      </c>
      <c r="B1279" s="79">
        <v>2</v>
      </c>
      <c r="C1279" s="112">
        <v>0.0012535596732706714</v>
      </c>
      <c r="D1279" s="79" t="s">
        <v>1703</v>
      </c>
      <c r="E1279" s="79" t="b">
        <v>0</v>
      </c>
      <c r="F1279" s="79" t="b">
        <v>0</v>
      </c>
      <c r="G1279" s="79" t="b">
        <v>0</v>
      </c>
    </row>
    <row r="1280" spans="1:7" ht="15">
      <c r="A1280" s="111" t="s">
        <v>2412</v>
      </c>
      <c r="B1280" s="79">
        <v>2</v>
      </c>
      <c r="C1280" s="112">
        <v>0.0014160589961662079</v>
      </c>
      <c r="D1280" s="79" t="s">
        <v>1703</v>
      </c>
      <c r="E1280" s="79" t="b">
        <v>0</v>
      </c>
      <c r="F1280" s="79" t="b">
        <v>0</v>
      </c>
      <c r="G1280" s="79" t="b">
        <v>0</v>
      </c>
    </row>
    <row r="1281" spans="1:7" ht="15">
      <c r="A1281" s="111" t="s">
        <v>2413</v>
      </c>
      <c r="B1281" s="79">
        <v>2</v>
      </c>
      <c r="C1281" s="112">
        <v>0.0012535596732706714</v>
      </c>
      <c r="D1281" s="79" t="s">
        <v>1703</v>
      </c>
      <c r="E1281" s="79" t="b">
        <v>0</v>
      </c>
      <c r="F1281" s="79" t="b">
        <v>0</v>
      </c>
      <c r="G1281" s="79" t="b">
        <v>0</v>
      </c>
    </row>
    <row r="1282" spans="1:7" ht="15">
      <c r="A1282" s="111" t="s">
        <v>2414</v>
      </c>
      <c r="B1282" s="79">
        <v>2</v>
      </c>
      <c r="C1282" s="112">
        <v>0.0014160589961662079</v>
      </c>
      <c r="D1282" s="79" t="s">
        <v>1703</v>
      </c>
      <c r="E1282" s="79" t="b">
        <v>0</v>
      </c>
      <c r="F1282" s="79" t="b">
        <v>0</v>
      </c>
      <c r="G1282" s="79" t="b">
        <v>0</v>
      </c>
    </row>
    <row r="1283" spans="1:7" ht="15">
      <c r="A1283" s="111" t="s">
        <v>2415</v>
      </c>
      <c r="B1283" s="79">
        <v>2</v>
      </c>
      <c r="C1283" s="112">
        <v>0.0012535596732706714</v>
      </c>
      <c r="D1283" s="79" t="s">
        <v>1703</v>
      </c>
      <c r="E1283" s="79" t="b">
        <v>0</v>
      </c>
      <c r="F1283" s="79" t="b">
        <v>0</v>
      </c>
      <c r="G1283" s="79" t="b">
        <v>0</v>
      </c>
    </row>
    <row r="1284" spans="1:7" ht="15">
      <c r="A1284" s="111" t="s">
        <v>2421</v>
      </c>
      <c r="B1284" s="79">
        <v>2</v>
      </c>
      <c r="C1284" s="112">
        <v>0.0014160589961662079</v>
      </c>
      <c r="D1284" s="79" t="s">
        <v>1703</v>
      </c>
      <c r="E1284" s="79" t="b">
        <v>0</v>
      </c>
      <c r="F1284" s="79" t="b">
        <v>0</v>
      </c>
      <c r="G1284" s="79" t="b">
        <v>0</v>
      </c>
    </row>
    <row r="1285" spans="1:7" ht="15">
      <c r="A1285" s="111" t="s">
        <v>2416</v>
      </c>
      <c r="B1285" s="79">
        <v>2</v>
      </c>
      <c r="C1285" s="112">
        <v>0.0014160589961662079</v>
      </c>
      <c r="D1285" s="79" t="s">
        <v>1703</v>
      </c>
      <c r="E1285" s="79" t="b">
        <v>0</v>
      </c>
      <c r="F1285" s="79" t="b">
        <v>1</v>
      </c>
      <c r="G1285" s="79" t="b">
        <v>0</v>
      </c>
    </row>
    <row r="1286" spans="1:7" ht="15">
      <c r="A1286" s="111" t="s">
        <v>2417</v>
      </c>
      <c r="B1286" s="79">
        <v>2</v>
      </c>
      <c r="C1286" s="112">
        <v>0.0014160589961662079</v>
      </c>
      <c r="D1286" s="79" t="s">
        <v>1703</v>
      </c>
      <c r="E1286" s="79" t="b">
        <v>1</v>
      </c>
      <c r="F1286" s="79" t="b">
        <v>0</v>
      </c>
      <c r="G1286" s="79" t="b">
        <v>0</v>
      </c>
    </row>
    <row r="1287" spans="1:7" ht="15">
      <c r="A1287" s="111" t="s">
        <v>2418</v>
      </c>
      <c r="B1287" s="79">
        <v>2</v>
      </c>
      <c r="C1287" s="112">
        <v>0.0014160589961662079</v>
      </c>
      <c r="D1287" s="79" t="s">
        <v>1703</v>
      </c>
      <c r="E1287" s="79" t="b">
        <v>0</v>
      </c>
      <c r="F1287" s="79" t="b">
        <v>0</v>
      </c>
      <c r="G1287" s="79" t="b">
        <v>0</v>
      </c>
    </row>
    <row r="1288" spans="1:7" ht="15">
      <c r="A1288" s="111" t="s">
        <v>2419</v>
      </c>
      <c r="B1288" s="79">
        <v>2</v>
      </c>
      <c r="C1288" s="112">
        <v>0.0014160589961662079</v>
      </c>
      <c r="D1288" s="79" t="s">
        <v>1703</v>
      </c>
      <c r="E1288" s="79" t="b">
        <v>0</v>
      </c>
      <c r="F1288" s="79" t="b">
        <v>0</v>
      </c>
      <c r="G1288" s="79" t="b">
        <v>0</v>
      </c>
    </row>
    <row r="1289" spans="1:7" ht="15">
      <c r="A1289" s="111" t="s">
        <v>2420</v>
      </c>
      <c r="B1289" s="79">
        <v>2</v>
      </c>
      <c r="C1289" s="112">
        <v>0.0012535596732706714</v>
      </c>
      <c r="D1289" s="79" t="s">
        <v>1703</v>
      </c>
      <c r="E1289" s="79" t="b">
        <v>0</v>
      </c>
      <c r="F1289" s="79" t="b">
        <v>1</v>
      </c>
      <c r="G1289" s="79" t="b">
        <v>0</v>
      </c>
    </row>
    <row r="1290" spans="1:7" ht="15">
      <c r="A1290" s="111" t="s">
        <v>1988</v>
      </c>
      <c r="B1290" s="79">
        <v>2</v>
      </c>
      <c r="C1290" s="112">
        <v>0.0014160589961662079</v>
      </c>
      <c r="D1290" s="79" t="s">
        <v>1703</v>
      </c>
      <c r="E1290" s="79" t="b">
        <v>0</v>
      </c>
      <c r="F1290" s="79" t="b">
        <v>0</v>
      </c>
      <c r="G1290" s="79" t="b">
        <v>0</v>
      </c>
    </row>
    <row r="1291" spans="1:7" ht="15">
      <c r="A1291" s="111" t="s">
        <v>2423</v>
      </c>
      <c r="B1291" s="79">
        <v>2</v>
      </c>
      <c r="C1291" s="112">
        <v>0.0014160589961662079</v>
      </c>
      <c r="D1291" s="79" t="s">
        <v>1703</v>
      </c>
      <c r="E1291" s="79" t="b">
        <v>0</v>
      </c>
      <c r="F1291" s="79" t="b">
        <v>1</v>
      </c>
      <c r="G1291" s="79" t="b">
        <v>0</v>
      </c>
    </row>
    <row r="1292" spans="1:7" ht="15">
      <c r="A1292" s="111" t="s">
        <v>2422</v>
      </c>
      <c r="B1292" s="79">
        <v>2</v>
      </c>
      <c r="C1292" s="112">
        <v>0.0012535596732706714</v>
      </c>
      <c r="D1292" s="79" t="s">
        <v>1703</v>
      </c>
      <c r="E1292" s="79" t="b">
        <v>0</v>
      </c>
      <c r="F1292" s="79" t="b">
        <v>0</v>
      </c>
      <c r="G1292" s="79" t="b">
        <v>0</v>
      </c>
    </row>
    <row r="1293" spans="1:7" ht="15">
      <c r="A1293" s="111" t="s">
        <v>2424</v>
      </c>
      <c r="B1293" s="79">
        <v>2</v>
      </c>
      <c r="C1293" s="112">
        <v>0.0014160589961662079</v>
      </c>
      <c r="D1293" s="79" t="s">
        <v>1703</v>
      </c>
      <c r="E1293" s="79" t="b">
        <v>0</v>
      </c>
      <c r="F1293" s="79" t="b">
        <v>0</v>
      </c>
      <c r="G1293" s="79" t="b">
        <v>0</v>
      </c>
    </row>
    <row r="1294" spans="1:7" ht="15">
      <c r="A1294" s="111" t="s">
        <v>2425</v>
      </c>
      <c r="B1294" s="79">
        <v>2</v>
      </c>
      <c r="C1294" s="112">
        <v>0.0012535596732706714</v>
      </c>
      <c r="D1294" s="79" t="s">
        <v>1703</v>
      </c>
      <c r="E1294" s="79" t="b">
        <v>0</v>
      </c>
      <c r="F1294" s="79" t="b">
        <v>1</v>
      </c>
      <c r="G1294" s="79" t="b">
        <v>0</v>
      </c>
    </row>
    <row r="1295" spans="1:7" ht="15">
      <c r="A1295" s="111" t="s">
        <v>1984</v>
      </c>
      <c r="B1295" s="79">
        <v>2</v>
      </c>
      <c r="C1295" s="112">
        <v>0.0014160589961662079</v>
      </c>
      <c r="D1295" s="79" t="s">
        <v>1703</v>
      </c>
      <c r="E1295" s="79" t="b">
        <v>1</v>
      </c>
      <c r="F1295" s="79" t="b">
        <v>0</v>
      </c>
      <c r="G1295" s="79" t="b">
        <v>0</v>
      </c>
    </row>
    <row r="1296" spans="1:7" ht="15">
      <c r="A1296" s="111" t="s">
        <v>1748</v>
      </c>
      <c r="B1296" s="79">
        <v>13</v>
      </c>
      <c r="C1296" s="112">
        <v>0.022886948446614104</v>
      </c>
      <c r="D1296" s="79" t="s">
        <v>1704</v>
      </c>
      <c r="E1296" s="79" t="b">
        <v>0</v>
      </c>
      <c r="F1296" s="79" t="b">
        <v>0</v>
      </c>
      <c r="G1296" s="79" t="b">
        <v>0</v>
      </c>
    </row>
    <row r="1297" spans="1:7" ht="15">
      <c r="A1297" s="111" t="s">
        <v>1738</v>
      </c>
      <c r="B1297" s="79">
        <v>12</v>
      </c>
      <c r="C1297" s="112">
        <v>0.02432565621527121</v>
      </c>
      <c r="D1297" s="79" t="s">
        <v>1704</v>
      </c>
      <c r="E1297" s="79" t="b">
        <v>0</v>
      </c>
      <c r="F1297" s="79" t="b">
        <v>0</v>
      </c>
      <c r="G1297" s="79" t="b">
        <v>0</v>
      </c>
    </row>
    <row r="1298" spans="1:7" ht="15">
      <c r="A1298" s="111" t="s">
        <v>1747</v>
      </c>
      <c r="B1298" s="79">
        <v>9</v>
      </c>
      <c r="C1298" s="112">
        <v>0.021180909222303604</v>
      </c>
      <c r="D1298" s="79" t="s">
        <v>1704</v>
      </c>
      <c r="E1298" s="79" t="b">
        <v>0</v>
      </c>
      <c r="F1298" s="79" t="b">
        <v>0</v>
      </c>
      <c r="G1298" s="79" t="b">
        <v>0</v>
      </c>
    </row>
    <row r="1299" spans="1:7" ht="15">
      <c r="A1299" s="111" t="s">
        <v>1737</v>
      </c>
      <c r="B1299" s="79">
        <v>9</v>
      </c>
      <c r="C1299" s="112">
        <v>0.018244242161453407</v>
      </c>
      <c r="D1299" s="79" t="s">
        <v>1704</v>
      </c>
      <c r="E1299" s="79" t="b">
        <v>0</v>
      </c>
      <c r="F1299" s="79" t="b">
        <v>0</v>
      </c>
      <c r="G1299" s="79" t="b">
        <v>0</v>
      </c>
    </row>
    <row r="1300" spans="1:7" ht="15">
      <c r="A1300" s="111" t="s">
        <v>1767</v>
      </c>
      <c r="B1300" s="79">
        <v>8</v>
      </c>
      <c r="C1300" s="112">
        <v>0.016217104143514138</v>
      </c>
      <c r="D1300" s="79" t="s">
        <v>1704</v>
      </c>
      <c r="E1300" s="79" t="b">
        <v>0</v>
      </c>
      <c r="F1300" s="79" t="b">
        <v>0</v>
      </c>
      <c r="G1300" s="79" t="b">
        <v>0</v>
      </c>
    </row>
    <row r="1301" spans="1:7" ht="15">
      <c r="A1301" s="111" t="s">
        <v>1744</v>
      </c>
      <c r="B1301" s="79">
        <v>8</v>
      </c>
      <c r="C1301" s="112">
        <v>0.018827474864269868</v>
      </c>
      <c r="D1301" s="79" t="s">
        <v>1704</v>
      </c>
      <c r="E1301" s="79" t="b">
        <v>0</v>
      </c>
      <c r="F1301" s="79" t="b">
        <v>0</v>
      </c>
      <c r="G1301" s="79" t="b">
        <v>0</v>
      </c>
    </row>
    <row r="1302" spans="1:7" ht="15">
      <c r="A1302" s="111" t="s">
        <v>1792</v>
      </c>
      <c r="B1302" s="79">
        <v>8</v>
      </c>
      <c r="C1302" s="112">
        <v>0.026936026936026935</v>
      </c>
      <c r="D1302" s="79" t="s">
        <v>1704</v>
      </c>
      <c r="E1302" s="79" t="b">
        <v>0</v>
      </c>
      <c r="F1302" s="79" t="b">
        <v>0</v>
      </c>
      <c r="G1302" s="79" t="b">
        <v>0</v>
      </c>
    </row>
    <row r="1303" spans="1:7" ht="15">
      <c r="A1303" s="111" t="s">
        <v>1768</v>
      </c>
      <c r="B1303" s="79">
        <v>4</v>
      </c>
      <c r="C1303" s="112">
        <v>0.011096414019452104</v>
      </c>
      <c r="D1303" s="79" t="s">
        <v>1704</v>
      </c>
      <c r="E1303" s="79" t="b">
        <v>0</v>
      </c>
      <c r="F1303" s="79" t="b">
        <v>0</v>
      </c>
      <c r="G1303" s="79" t="b">
        <v>0</v>
      </c>
    </row>
    <row r="1304" spans="1:7" ht="15">
      <c r="A1304" s="111" t="s">
        <v>1743</v>
      </c>
      <c r="B1304" s="79">
        <v>4</v>
      </c>
      <c r="C1304" s="112">
        <v>0.011096414019452104</v>
      </c>
      <c r="D1304" s="79" t="s">
        <v>1704</v>
      </c>
      <c r="E1304" s="79" t="b">
        <v>0</v>
      </c>
      <c r="F1304" s="79" t="b">
        <v>0</v>
      </c>
      <c r="G1304" s="79" t="b">
        <v>0</v>
      </c>
    </row>
    <row r="1305" spans="1:7" ht="15">
      <c r="A1305" s="111" t="s">
        <v>1848</v>
      </c>
      <c r="B1305" s="79">
        <v>4</v>
      </c>
      <c r="C1305" s="112">
        <v>0.013468013468013467</v>
      </c>
      <c r="D1305" s="79" t="s">
        <v>1704</v>
      </c>
      <c r="E1305" s="79" t="b">
        <v>0</v>
      </c>
      <c r="F1305" s="79" t="b">
        <v>0</v>
      </c>
      <c r="G1305" s="79" t="b">
        <v>0</v>
      </c>
    </row>
    <row r="1306" spans="1:7" ht="15">
      <c r="A1306" s="111" t="s">
        <v>1736</v>
      </c>
      <c r="B1306" s="79">
        <v>3</v>
      </c>
      <c r="C1306" s="112">
        <v>0.008322310514589079</v>
      </c>
      <c r="D1306" s="79" t="s">
        <v>1704</v>
      </c>
      <c r="E1306" s="79" t="b">
        <v>0</v>
      </c>
      <c r="F1306" s="79" t="b">
        <v>0</v>
      </c>
      <c r="G1306" s="79" t="b">
        <v>0</v>
      </c>
    </row>
    <row r="1307" spans="1:7" ht="15">
      <c r="A1307" s="111" t="s">
        <v>1994</v>
      </c>
      <c r="B1307" s="79">
        <v>3</v>
      </c>
      <c r="C1307" s="112">
        <v>0.008322310514589079</v>
      </c>
      <c r="D1307" s="79" t="s">
        <v>1704</v>
      </c>
      <c r="E1307" s="79" t="b">
        <v>0</v>
      </c>
      <c r="F1307" s="79" t="b">
        <v>0</v>
      </c>
      <c r="G1307" s="79" t="b">
        <v>0</v>
      </c>
    </row>
    <row r="1308" spans="1:7" ht="15">
      <c r="A1308" s="111" t="s">
        <v>1825</v>
      </c>
      <c r="B1308" s="79">
        <v>3</v>
      </c>
      <c r="C1308" s="112">
        <v>0.010101010101010102</v>
      </c>
      <c r="D1308" s="79" t="s">
        <v>1704</v>
      </c>
      <c r="E1308" s="79" t="b">
        <v>0</v>
      </c>
      <c r="F1308" s="79" t="b">
        <v>0</v>
      </c>
      <c r="G1308" s="79" t="b">
        <v>0</v>
      </c>
    </row>
    <row r="1309" spans="1:7" ht="15">
      <c r="A1309" s="111" t="s">
        <v>1847</v>
      </c>
      <c r="B1309" s="79">
        <v>3</v>
      </c>
      <c r="C1309" s="112">
        <v>0.010101010101010102</v>
      </c>
      <c r="D1309" s="79" t="s">
        <v>1704</v>
      </c>
      <c r="E1309" s="79" t="b">
        <v>0</v>
      </c>
      <c r="F1309" s="79" t="b">
        <v>0</v>
      </c>
      <c r="G1309" s="79" t="b">
        <v>0</v>
      </c>
    </row>
    <row r="1310" spans="1:7" ht="15">
      <c r="A1310" s="111" t="s">
        <v>1819</v>
      </c>
      <c r="B1310" s="79">
        <v>3</v>
      </c>
      <c r="C1310" s="112">
        <v>0.010101010101010102</v>
      </c>
      <c r="D1310" s="79" t="s">
        <v>1704</v>
      </c>
      <c r="E1310" s="79" t="b">
        <v>0</v>
      </c>
      <c r="F1310" s="79" t="b">
        <v>0</v>
      </c>
      <c r="G1310" s="79" t="b">
        <v>0</v>
      </c>
    </row>
    <row r="1311" spans="1:7" ht="15">
      <c r="A1311" s="111" t="s">
        <v>1894</v>
      </c>
      <c r="B1311" s="79">
        <v>2</v>
      </c>
      <c r="C1311" s="112">
        <v>0.006734006734006734</v>
      </c>
      <c r="D1311" s="79" t="s">
        <v>1704</v>
      </c>
      <c r="E1311" s="79" t="b">
        <v>0</v>
      </c>
      <c r="F1311" s="79" t="b">
        <v>0</v>
      </c>
      <c r="G1311" s="79" t="b">
        <v>0</v>
      </c>
    </row>
    <row r="1312" spans="1:7" ht="15">
      <c r="A1312" s="111" t="s">
        <v>1890</v>
      </c>
      <c r="B1312" s="79">
        <v>2</v>
      </c>
      <c r="C1312" s="112">
        <v>0.006734006734006734</v>
      </c>
      <c r="D1312" s="79" t="s">
        <v>1704</v>
      </c>
      <c r="E1312" s="79" t="b">
        <v>0</v>
      </c>
      <c r="F1312" s="79" t="b">
        <v>0</v>
      </c>
      <c r="G1312" s="79" t="b">
        <v>0</v>
      </c>
    </row>
    <row r="1313" spans="1:7" ht="15">
      <c r="A1313" s="111" t="s">
        <v>2117</v>
      </c>
      <c r="B1313" s="79">
        <v>2</v>
      </c>
      <c r="C1313" s="112">
        <v>0.008761144751946</v>
      </c>
      <c r="D1313" s="79" t="s">
        <v>1704</v>
      </c>
      <c r="E1313" s="79" t="b">
        <v>0</v>
      </c>
      <c r="F1313" s="79" t="b">
        <v>1</v>
      </c>
      <c r="G1313" s="79" t="b">
        <v>0</v>
      </c>
    </row>
    <row r="1314" spans="1:7" ht="15">
      <c r="A1314" s="111" t="s">
        <v>1766</v>
      </c>
      <c r="B1314" s="79">
        <v>2</v>
      </c>
      <c r="C1314" s="112">
        <v>0.006734006734006734</v>
      </c>
      <c r="D1314" s="79" t="s">
        <v>1704</v>
      </c>
      <c r="E1314" s="79" t="b">
        <v>0</v>
      </c>
      <c r="F1314" s="79" t="b">
        <v>0</v>
      </c>
      <c r="G1314" s="79" t="b">
        <v>0</v>
      </c>
    </row>
    <row r="1315" spans="1:7" ht="15">
      <c r="A1315" s="111" t="s">
        <v>1971</v>
      </c>
      <c r="B1315" s="79">
        <v>2</v>
      </c>
      <c r="C1315" s="112">
        <v>0.006734006734006734</v>
      </c>
      <c r="D1315" s="79" t="s">
        <v>1704</v>
      </c>
      <c r="E1315" s="79" t="b">
        <v>0</v>
      </c>
      <c r="F1315" s="79" t="b">
        <v>0</v>
      </c>
      <c r="G1315" s="79" t="b">
        <v>0</v>
      </c>
    </row>
    <row r="1316" spans="1:7" ht="15">
      <c r="A1316" s="111" t="s">
        <v>2120</v>
      </c>
      <c r="B1316" s="79">
        <v>2</v>
      </c>
      <c r="C1316" s="112">
        <v>0.006734006734006734</v>
      </c>
      <c r="D1316" s="79" t="s">
        <v>1704</v>
      </c>
      <c r="E1316" s="79" t="b">
        <v>0</v>
      </c>
      <c r="F1316" s="79" t="b">
        <v>0</v>
      </c>
      <c r="G1316" s="79" t="b">
        <v>0</v>
      </c>
    </row>
    <row r="1317" spans="1:7" ht="15">
      <c r="A1317" s="111" t="s">
        <v>1741</v>
      </c>
      <c r="B1317" s="79">
        <v>2</v>
      </c>
      <c r="C1317" s="112">
        <v>0.006734006734006734</v>
      </c>
      <c r="D1317" s="79" t="s">
        <v>1704</v>
      </c>
      <c r="E1317" s="79" t="b">
        <v>0</v>
      </c>
      <c r="F1317" s="79" t="b">
        <v>0</v>
      </c>
      <c r="G1317" s="79" t="b">
        <v>0</v>
      </c>
    </row>
    <row r="1318" spans="1:7" ht="15">
      <c r="A1318" s="111" t="s">
        <v>1846</v>
      </c>
      <c r="B1318" s="79">
        <v>2</v>
      </c>
      <c r="C1318" s="112">
        <v>0.008761144751946</v>
      </c>
      <c r="D1318" s="79" t="s">
        <v>1704</v>
      </c>
      <c r="E1318" s="79" t="b">
        <v>0</v>
      </c>
      <c r="F1318" s="79" t="b">
        <v>0</v>
      </c>
      <c r="G1318" s="79" t="b">
        <v>0</v>
      </c>
    </row>
    <row r="1319" spans="1:7" ht="15">
      <c r="A1319" s="111" t="s">
        <v>1783</v>
      </c>
      <c r="B1319" s="79">
        <v>2</v>
      </c>
      <c r="C1319" s="112">
        <v>0.008761144751946</v>
      </c>
      <c r="D1319" s="79" t="s">
        <v>1704</v>
      </c>
      <c r="E1319" s="79" t="b">
        <v>0</v>
      </c>
      <c r="F1319" s="79" t="b">
        <v>0</v>
      </c>
      <c r="G1319" s="79" t="b">
        <v>0</v>
      </c>
    </row>
    <row r="1320" spans="1:7" ht="15">
      <c r="A1320" s="111" t="s">
        <v>1818</v>
      </c>
      <c r="B1320" s="79">
        <v>2</v>
      </c>
      <c r="C1320" s="112">
        <v>0.006734006734006734</v>
      </c>
      <c r="D1320" s="79" t="s">
        <v>1704</v>
      </c>
      <c r="E1320" s="79" t="b">
        <v>0</v>
      </c>
      <c r="F1320" s="79" t="b">
        <v>0</v>
      </c>
      <c r="G1320" s="79" t="b">
        <v>0</v>
      </c>
    </row>
    <row r="1321" spans="1:7" ht="15">
      <c r="A1321" s="111" t="s">
        <v>1973</v>
      </c>
      <c r="B1321" s="79">
        <v>2</v>
      </c>
      <c r="C1321" s="112">
        <v>0.006734006734006734</v>
      </c>
      <c r="D1321" s="79" t="s">
        <v>1704</v>
      </c>
      <c r="E1321" s="79" t="b">
        <v>0</v>
      </c>
      <c r="F1321" s="79" t="b">
        <v>0</v>
      </c>
      <c r="G1321" s="79" t="b">
        <v>0</v>
      </c>
    </row>
    <row r="1322" spans="1:7" ht="15">
      <c r="A1322" s="111" t="s">
        <v>1784</v>
      </c>
      <c r="B1322" s="79">
        <v>2</v>
      </c>
      <c r="C1322" s="112">
        <v>0.006734006734006734</v>
      </c>
      <c r="D1322" s="79" t="s">
        <v>1704</v>
      </c>
      <c r="E1322" s="79" t="b">
        <v>0</v>
      </c>
      <c r="F1322" s="79" t="b">
        <v>0</v>
      </c>
      <c r="G1322" s="79" t="b">
        <v>0</v>
      </c>
    </row>
    <row r="1323" spans="1:7" ht="15">
      <c r="A1323" s="111" t="s">
        <v>1996</v>
      </c>
      <c r="B1323" s="79">
        <v>2</v>
      </c>
      <c r="C1323" s="112">
        <v>0.008761144751946</v>
      </c>
      <c r="D1323" s="79" t="s">
        <v>1704</v>
      </c>
      <c r="E1323" s="79" t="b">
        <v>0</v>
      </c>
      <c r="F1323" s="79" t="b">
        <v>0</v>
      </c>
      <c r="G1323" s="79" t="b">
        <v>0</v>
      </c>
    </row>
    <row r="1324" spans="1:7" ht="15">
      <c r="A1324" s="111" t="s">
        <v>1771</v>
      </c>
      <c r="B1324" s="79">
        <v>2</v>
      </c>
      <c r="C1324" s="112">
        <v>0.008761144751946</v>
      </c>
      <c r="D1324" s="79" t="s">
        <v>1704</v>
      </c>
      <c r="E1324" s="79" t="b">
        <v>0</v>
      </c>
      <c r="F1324" s="79" t="b">
        <v>0</v>
      </c>
      <c r="G1324" s="79" t="b">
        <v>0</v>
      </c>
    </row>
    <row r="1325" spans="1:7" ht="15">
      <c r="A1325" s="111" t="s">
        <v>1800</v>
      </c>
      <c r="B1325" s="79">
        <v>2</v>
      </c>
      <c r="C1325" s="112">
        <v>0.006734006734006734</v>
      </c>
      <c r="D1325" s="79" t="s">
        <v>1704</v>
      </c>
      <c r="E1325" s="79" t="b">
        <v>1</v>
      </c>
      <c r="F1325" s="79" t="b">
        <v>0</v>
      </c>
      <c r="G1325" s="79" t="b">
        <v>0</v>
      </c>
    </row>
    <row r="1326" spans="1:7" ht="15">
      <c r="A1326" s="111" t="s">
        <v>1998</v>
      </c>
      <c r="B1326" s="79">
        <v>2</v>
      </c>
      <c r="C1326" s="112">
        <v>0.006734006734006734</v>
      </c>
      <c r="D1326" s="79" t="s">
        <v>1704</v>
      </c>
      <c r="E1326" s="79" t="b">
        <v>0</v>
      </c>
      <c r="F1326" s="79" t="b">
        <v>0</v>
      </c>
      <c r="G1326" s="79" t="b">
        <v>0</v>
      </c>
    </row>
    <row r="1327" spans="1:7" ht="15">
      <c r="A1327" s="111" t="s">
        <v>2164</v>
      </c>
      <c r="B1327" s="79">
        <v>2</v>
      </c>
      <c r="C1327" s="112">
        <v>0.006734006734006734</v>
      </c>
      <c r="D1327" s="79" t="s">
        <v>1704</v>
      </c>
      <c r="E1327" s="79" t="b">
        <v>0</v>
      </c>
      <c r="F1327" s="79" t="b">
        <v>0</v>
      </c>
      <c r="G1327" s="79" t="b">
        <v>0</v>
      </c>
    </row>
    <row r="1328" spans="1:7" ht="15">
      <c r="A1328" s="111" t="s">
        <v>1997</v>
      </c>
      <c r="B1328" s="79">
        <v>2</v>
      </c>
      <c r="C1328" s="112">
        <v>0.006734006734006734</v>
      </c>
      <c r="D1328" s="79" t="s">
        <v>1704</v>
      </c>
      <c r="E1328" s="79" t="b">
        <v>0</v>
      </c>
      <c r="F1328" s="79" t="b">
        <v>0</v>
      </c>
      <c r="G1328" s="79" t="b">
        <v>0</v>
      </c>
    </row>
    <row r="1329" spans="1:7" ht="15">
      <c r="A1329" s="111" t="s">
        <v>1801</v>
      </c>
      <c r="B1329" s="79">
        <v>2</v>
      </c>
      <c r="C1329" s="112">
        <v>0.006734006734006734</v>
      </c>
      <c r="D1329" s="79" t="s">
        <v>1704</v>
      </c>
      <c r="E1329" s="79" t="b">
        <v>0</v>
      </c>
      <c r="F1329" s="79" t="b">
        <v>0</v>
      </c>
      <c r="G1329" s="79" t="b">
        <v>0</v>
      </c>
    </row>
    <row r="1330" spans="1:7" ht="15">
      <c r="A1330" s="111" t="s">
        <v>2162</v>
      </c>
      <c r="B1330" s="79">
        <v>2</v>
      </c>
      <c r="C1330" s="112">
        <v>0.008761144751946</v>
      </c>
      <c r="D1330" s="79" t="s">
        <v>1704</v>
      </c>
      <c r="E1330" s="79" t="b">
        <v>0</v>
      </c>
      <c r="F1330" s="79" t="b">
        <v>1</v>
      </c>
      <c r="G1330" s="79" t="b">
        <v>0</v>
      </c>
    </row>
    <row r="1331" spans="1:7" ht="15">
      <c r="A1331" s="111" t="s">
        <v>2160</v>
      </c>
      <c r="B1331" s="79">
        <v>2</v>
      </c>
      <c r="C1331" s="112">
        <v>0.008761144751946</v>
      </c>
      <c r="D1331" s="79" t="s">
        <v>1704</v>
      </c>
      <c r="E1331" s="79" t="b">
        <v>0</v>
      </c>
      <c r="F1331" s="79" t="b">
        <v>0</v>
      </c>
      <c r="G1331" s="79" t="b">
        <v>0</v>
      </c>
    </row>
    <row r="1332" spans="1:7" ht="15">
      <c r="A1332" s="111" t="s">
        <v>1896</v>
      </c>
      <c r="B1332" s="79">
        <v>2</v>
      </c>
      <c r="C1332" s="112">
        <v>0.006734006734006734</v>
      </c>
      <c r="D1332" s="79" t="s">
        <v>1704</v>
      </c>
      <c r="E1332" s="79" t="b">
        <v>1</v>
      </c>
      <c r="F1332" s="79" t="b">
        <v>0</v>
      </c>
      <c r="G1332" s="79" t="b">
        <v>0</v>
      </c>
    </row>
    <row r="1333" spans="1:7" ht="15">
      <c r="A1333" s="111" t="s">
        <v>2122</v>
      </c>
      <c r="B1333" s="79">
        <v>2</v>
      </c>
      <c r="C1333" s="112">
        <v>0.006734006734006734</v>
      </c>
      <c r="D1333" s="79" t="s">
        <v>1704</v>
      </c>
      <c r="E1333" s="79" t="b">
        <v>0</v>
      </c>
      <c r="F1333" s="79" t="b">
        <v>0</v>
      </c>
      <c r="G1333" s="79" t="b">
        <v>0</v>
      </c>
    </row>
    <row r="1334" spans="1:7" ht="15">
      <c r="A1334" s="111" t="s">
        <v>2125</v>
      </c>
      <c r="B1334" s="79">
        <v>2</v>
      </c>
      <c r="C1334" s="112">
        <v>0.006734006734006734</v>
      </c>
      <c r="D1334" s="79" t="s">
        <v>1704</v>
      </c>
      <c r="E1334" s="79" t="b">
        <v>0</v>
      </c>
      <c r="F1334" s="79" t="b">
        <v>0</v>
      </c>
      <c r="G1334" s="79" t="b">
        <v>0</v>
      </c>
    </row>
    <row r="1335" spans="1:7" ht="15">
      <c r="A1335" s="111" t="s">
        <v>2129</v>
      </c>
      <c r="B1335" s="79">
        <v>2</v>
      </c>
      <c r="C1335" s="112">
        <v>0.008761144751946</v>
      </c>
      <c r="D1335" s="79" t="s">
        <v>1704</v>
      </c>
      <c r="E1335" s="79" t="b">
        <v>0</v>
      </c>
      <c r="F1335" s="79" t="b">
        <v>0</v>
      </c>
      <c r="G1335" s="79" t="b">
        <v>0</v>
      </c>
    </row>
    <row r="1336" spans="1:7" ht="15">
      <c r="A1336" s="111" t="s">
        <v>2142</v>
      </c>
      <c r="B1336" s="79">
        <v>2</v>
      </c>
      <c r="C1336" s="112">
        <v>0.006734006734006734</v>
      </c>
      <c r="D1336" s="79" t="s">
        <v>1704</v>
      </c>
      <c r="E1336" s="79" t="b">
        <v>0</v>
      </c>
      <c r="F1336" s="79" t="b">
        <v>0</v>
      </c>
      <c r="G1336" s="79" t="b">
        <v>0</v>
      </c>
    </row>
    <row r="1337" spans="1:7" ht="15">
      <c r="A1337" s="111" t="s">
        <v>1750</v>
      </c>
      <c r="B1337" s="79">
        <v>2</v>
      </c>
      <c r="C1337" s="112">
        <v>0.04838611213150694</v>
      </c>
      <c r="D1337" s="79" t="s">
        <v>1705</v>
      </c>
      <c r="E1337" s="79" t="b">
        <v>1</v>
      </c>
      <c r="F1337" s="79" t="b">
        <v>0</v>
      </c>
      <c r="G1337" s="79" t="b">
        <v>0</v>
      </c>
    </row>
    <row r="1338" spans="1:7" ht="15">
      <c r="A1338" s="111" t="s">
        <v>1770</v>
      </c>
      <c r="B1338" s="79">
        <v>2</v>
      </c>
      <c r="C1338" s="112">
        <v>0.04838611213150694</v>
      </c>
      <c r="D1338" s="79" t="s">
        <v>1705</v>
      </c>
      <c r="E1338" s="79" t="b">
        <v>0</v>
      </c>
      <c r="F1338" s="79" t="b">
        <v>0</v>
      </c>
      <c r="G1338" s="79" t="b">
        <v>0</v>
      </c>
    </row>
    <row r="1339" spans="1:7" ht="15">
      <c r="A1339" s="111" t="s">
        <v>1738</v>
      </c>
      <c r="B1339" s="79">
        <v>2</v>
      </c>
      <c r="C1339" s="112">
        <v>0.04838611213150694</v>
      </c>
      <c r="D1339" s="79" t="s">
        <v>1705</v>
      </c>
      <c r="E1339" s="79" t="b">
        <v>0</v>
      </c>
      <c r="F1339" s="79" t="b">
        <v>0</v>
      </c>
      <c r="G1339" s="79" t="b">
        <v>0</v>
      </c>
    </row>
    <row r="1340" spans="1:7" ht="15">
      <c r="A1340" s="111" t="s">
        <v>1741</v>
      </c>
      <c r="B1340" s="79">
        <v>3</v>
      </c>
      <c r="C1340" s="112">
        <v>0.00559427178843134</v>
      </c>
      <c r="D1340" s="79" t="s">
        <v>1706</v>
      </c>
      <c r="E1340" s="79" t="b">
        <v>0</v>
      </c>
      <c r="F1340" s="79" t="b">
        <v>0</v>
      </c>
      <c r="G1340" s="79" t="b">
        <v>0</v>
      </c>
    </row>
    <row r="1341" spans="1:7" ht="15">
      <c r="A1341" s="111" t="s">
        <v>1754</v>
      </c>
      <c r="B1341" s="79">
        <v>2</v>
      </c>
      <c r="C1341" s="112">
        <v>0.008985970019820334</v>
      </c>
      <c r="D1341" s="79" t="s">
        <v>1706</v>
      </c>
      <c r="E1341" s="79" t="b">
        <v>0</v>
      </c>
      <c r="F1341" s="79" t="b">
        <v>0</v>
      </c>
      <c r="G1341" s="79" t="b">
        <v>0</v>
      </c>
    </row>
    <row r="1342" spans="1:7" ht="15">
      <c r="A1342" s="111" t="s">
        <v>2110</v>
      </c>
      <c r="B1342" s="79">
        <v>2</v>
      </c>
      <c r="C1342" s="112">
        <v>0.008985970019820334</v>
      </c>
      <c r="D1342" s="79" t="s">
        <v>1706</v>
      </c>
      <c r="E1342" s="79" t="b">
        <v>0</v>
      </c>
      <c r="F1342" s="79" t="b">
        <v>0</v>
      </c>
      <c r="G1342" s="79" t="b">
        <v>0</v>
      </c>
    </row>
    <row r="1343" spans="1:7" ht="15">
      <c r="A1343" s="111" t="s">
        <v>1824</v>
      </c>
      <c r="B1343" s="79">
        <v>2</v>
      </c>
      <c r="C1343" s="112">
        <v>0.017971940039640668</v>
      </c>
      <c r="D1343" s="79" t="s">
        <v>1706</v>
      </c>
      <c r="E1343" s="79" t="b">
        <v>1</v>
      </c>
      <c r="F1343" s="79" t="b">
        <v>0</v>
      </c>
      <c r="G1343" s="79" t="b">
        <v>0</v>
      </c>
    </row>
    <row r="1344" spans="1:7" ht="15">
      <c r="A1344" s="111" t="s">
        <v>1758</v>
      </c>
      <c r="B1344" s="79">
        <v>2</v>
      </c>
      <c r="C1344" s="112">
        <v>0.017971940039640668</v>
      </c>
      <c r="D1344" s="79" t="s">
        <v>1706</v>
      </c>
      <c r="E1344" s="79" t="b">
        <v>0</v>
      </c>
      <c r="F1344" s="79" t="b">
        <v>0</v>
      </c>
      <c r="G1344" s="79" t="b">
        <v>0</v>
      </c>
    </row>
    <row r="1345" spans="1:7" ht="15">
      <c r="A1345" s="111" t="s">
        <v>2101</v>
      </c>
      <c r="B1345" s="79">
        <v>2</v>
      </c>
      <c r="C1345" s="112">
        <v>0.008985970019820334</v>
      </c>
      <c r="D1345" s="79" t="s">
        <v>1706</v>
      </c>
      <c r="E1345" s="79" t="b">
        <v>0</v>
      </c>
      <c r="F1345" s="79" t="b">
        <v>0</v>
      </c>
      <c r="G1345" s="79" t="b">
        <v>0</v>
      </c>
    </row>
    <row r="1346" spans="1:7" ht="15">
      <c r="A1346" s="111" t="s">
        <v>2104</v>
      </c>
      <c r="B1346" s="79">
        <v>2</v>
      </c>
      <c r="C1346" s="112">
        <v>0.017971940039640668</v>
      </c>
      <c r="D1346" s="79" t="s">
        <v>1706</v>
      </c>
      <c r="E1346" s="79" t="b">
        <v>1</v>
      </c>
      <c r="F1346" s="79" t="b">
        <v>0</v>
      </c>
      <c r="G1346" s="79" t="b">
        <v>0</v>
      </c>
    </row>
    <row r="1347" spans="1:7" ht="15">
      <c r="A1347" s="111" t="s">
        <v>2108</v>
      </c>
      <c r="B1347" s="79">
        <v>2</v>
      </c>
      <c r="C1347" s="112">
        <v>0.017971940039640668</v>
      </c>
      <c r="D1347" s="79" t="s">
        <v>1706</v>
      </c>
      <c r="E1347" s="79" t="b">
        <v>1</v>
      </c>
      <c r="F1347" s="79" t="b">
        <v>0</v>
      </c>
      <c r="G1347" s="79" t="b">
        <v>0</v>
      </c>
    </row>
    <row r="1348" spans="1:7" ht="15">
      <c r="A1348" s="111" t="s">
        <v>1740</v>
      </c>
      <c r="B1348" s="79">
        <v>5</v>
      </c>
      <c r="C1348" s="112">
        <v>0.024674589808523047</v>
      </c>
      <c r="D1348" s="79" t="s">
        <v>1707</v>
      </c>
      <c r="E1348" s="79" t="b">
        <v>0</v>
      </c>
      <c r="F1348" s="79" t="b">
        <v>1</v>
      </c>
      <c r="G1348" s="79" t="b">
        <v>0</v>
      </c>
    </row>
    <row r="1349" spans="1:7" ht="15">
      <c r="A1349" s="111" t="s">
        <v>1738</v>
      </c>
      <c r="B1349" s="79">
        <v>2</v>
      </c>
      <c r="C1349" s="112">
        <v>0.0255131557502834</v>
      </c>
      <c r="D1349" s="79" t="s">
        <v>1707</v>
      </c>
      <c r="E1349" s="79" t="b">
        <v>0</v>
      </c>
      <c r="F1349" s="79" t="b">
        <v>0</v>
      </c>
      <c r="G1349" s="79" t="b">
        <v>0</v>
      </c>
    </row>
    <row r="1350" spans="1:7" ht="15">
      <c r="A1350" s="111" t="s">
        <v>2132</v>
      </c>
      <c r="B1350" s="79">
        <v>2</v>
      </c>
      <c r="C1350" s="112">
        <v>0.01564331982687418</v>
      </c>
      <c r="D1350" s="79" t="s">
        <v>1707</v>
      </c>
      <c r="E1350" s="79" t="b">
        <v>0</v>
      </c>
      <c r="F1350" s="79" t="b">
        <v>0</v>
      </c>
      <c r="G1350" s="79" t="b">
        <v>0</v>
      </c>
    </row>
    <row r="1351" spans="1:7" ht="15">
      <c r="A1351" s="111" t="s">
        <v>1980</v>
      </c>
      <c r="B1351" s="79">
        <v>2</v>
      </c>
      <c r="C1351" s="112">
        <v>0.0255131557502834</v>
      </c>
      <c r="D1351" s="79" t="s">
        <v>1707</v>
      </c>
      <c r="E1351" s="79" t="b">
        <v>0</v>
      </c>
      <c r="F1351" s="79" t="b">
        <v>0</v>
      </c>
      <c r="G1351" s="79" t="b">
        <v>0</v>
      </c>
    </row>
    <row r="1352" spans="1:7" ht="15">
      <c r="A1352" s="111" t="s">
        <v>1739</v>
      </c>
      <c r="B1352" s="79">
        <v>2</v>
      </c>
      <c r="C1352" s="112">
        <v>0.01564331982687418</v>
      </c>
      <c r="D1352" s="79" t="s">
        <v>1707</v>
      </c>
      <c r="E1352" s="79" t="b">
        <v>0</v>
      </c>
      <c r="F1352" s="79" t="b">
        <v>0</v>
      </c>
      <c r="G1352" s="79" t="b">
        <v>0</v>
      </c>
    </row>
    <row r="1353" spans="1:7" ht="15">
      <c r="A1353" s="111" t="s">
        <v>1751</v>
      </c>
      <c r="B1353" s="79">
        <v>2</v>
      </c>
      <c r="C1353" s="112">
        <v>0.0255131557502834</v>
      </c>
      <c r="D1353" s="79" t="s">
        <v>1707</v>
      </c>
      <c r="E1353" s="79" t="b">
        <v>0</v>
      </c>
      <c r="F1353" s="79" t="b">
        <v>0</v>
      </c>
      <c r="G1353" s="79" t="b">
        <v>0</v>
      </c>
    </row>
    <row r="1354" spans="1:7" ht="15">
      <c r="A1354" s="111" t="s">
        <v>1981</v>
      </c>
      <c r="B1354" s="79">
        <v>2</v>
      </c>
      <c r="C1354" s="112">
        <v>0.0255131557502834</v>
      </c>
      <c r="D1354" s="79" t="s">
        <v>1707</v>
      </c>
      <c r="E1354" s="79" t="b">
        <v>0</v>
      </c>
      <c r="F1354" s="79" t="b">
        <v>0</v>
      </c>
      <c r="G1354" s="79" t="b">
        <v>0</v>
      </c>
    </row>
    <row r="1355" spans="1:7" ht="15">
      <c r="A1355" s="111" t="s">
        <v>1815</v>
      </c>
      <c r="B1355" s="79">
        <v>3</v>
      </c>
      <c r="C1355" s="112">
        <v>0.021502142547427227</v>
      </c>
      <c r="D1355" s="79" t="s">
        <v>1708</v>
      </c>
      <c r="E1355" s="79" t="b">
        <v>0</v>
      </c>
      <c r="F1355" s="79" t="b">
        <v>0</v>
      </c>
      <c r="G1355" s="79" t="b">
        <v>0</v>
      </c>
    </row>
    <row r="1356" spans="1:7" ht="15">
      <c r="A1356" s="111" t="s">
        <v>1966</v>
      </c>
      <c r="B1356" s="79">
        <v>2</v>
      </c>
      <c r="C1356" s="112">
        <v>0.022720059748555354</v>
      </c>
      <c r="D1356" s="79" t="s">
        <v>1708</v>
      </c>
      <c r="E1356" s="79" t="b">
        <v>0</v>
      </c>
      <c r="F1356" s="79" t="b">
        <v>0</v>
      </c>
      <c r="G1356" s="79" t="b">
        <v>0</v>
      </c>
    </row>
    <row r="1357" spans="1:7" ht="15">
      <c r="A1357" s="111" t="s">
        <v>2111</v>
      </c>
      <c r="B1357" s="79">
        <v>2</v>
      </c>
      <c r="C1357" s="112">
        <v>0.03705482144684017</v>
      </c>
      <c r="D1357" s="79" t="s">
        <v>1708</v>
      </c>
      <c r="E1357" s="79" t="b">
        <v>0</v>
      </c>
      <c r="F1357" s="79" t="b">
        <v>0</v>
      </c>
      <c r="G1357" s="79" t="b">
        <v>0</v>
      </c>
    </row>
    <row r="1358" spans="1:7" ht="15">
      <c r="A1358" s="111" t="s">
        <v>1914</v>
      </c>
      <c r="B1358" s="79">
        <v>2</v>
      </c>
      <c r="C1358" s="112">
        <v>0.03705482144684017</v>
      </c>
      <c r="D1358" s="79" t="s">
        <v>1708</v>
      </c>
      <c r="E1358" s="79" t="b">
        <v>0</v>
      </c>
      <c r="F1358" s="79" t="b">
        <v>0</v>
      </c>
      <c r="G1358" s="79" t="b">
        <v>0</v>
      </c>
    </row>
    <row r="1359" spans="1:7" ht="15">
      <c r="A1359" s="111" t="s">
        <v>1741</v>
      </c>
      <c r="B1359" s="79">
        <v>2</v>
      </c>
      <c r="C1359" s="112">
        <v>0.022720059748555354</v>
      </c>
      <c r="D1359" s="79" t="s">
        <v>1708</v>
      </c>
      <c r="E1359" s="79" t="b">
        <v>0</v>
      </c>
      <c r="F1359" s="79" t="b">
        <v>0</v>
      </c>
      <c r="G1359" s="79" t="b">
        <v>0</v>
      </c>
    </row>
    <row r="1360" spans="1:7" ht="15">
      <c r="A1360" s="111" t="s">
        <v>1791</v>
      </c>
      <c r="B1360" s="79">
        <v>2</v>
      </c>
      <c r="C1360" s="112">
        <v>0.025155894150811604</v>
      </c>
      <c r="D1360" s="79" t="s">
        <v>1709</v>
      </c>
      <c r="E1360" s="79" t="b">
        <v>0</v>
      </c>
      <c r="F1360" s="79" t="b">
        <v>0</v>
      </c>
      <c r="G1360" s="79" t="b">
        <v>0</v>
      </c>
    </row>
    <row r="1361" spans="1:7" ht="15">
      <c r="A1361" s="111" t="s">
        <v>1738</v>
      </c>
      <c r="B1361" s="79">
        <v>4</v>
      </c>
      <c r="C1361" s="112">
        <v>0.014909232770470219</v>
      </c>
      <c r="D1361" s="79" t="s">
        <v>1710</v>
      </c>
      <c r="E1361" s="79" t="b">
        <v>0</v>
      </c>
      <c r="F1361" s="79" t="b">
        <v>0</v>
      </c>
      <c r="G1361" s="79" t="b">
        <v>0</v>
      </c>
    </row>
    <row r="1362" spans="1:7" ht="15">
      <c r="A1362" s="111" t="s">
        <v>1904</v>
      </c>
      <c r="B1362" s="79">
        <v>3</v>
      </c>
      <c r="C1362" s="112">
        <v>0.011013292524291994</v>
      </c>
      <c r="D1362" s="79" t="s">
        <v>1711</v>
      </c>
      <c r="E1362" s="79" t="b">
        <v>0</v>
      </c>
      <c r="F1362" s="79" t="b">
        <v>0</v>
      </c>
      <c r="G1362" s="79" t="b">
        <v>0</v>
      </c>
    </row>
    <row r="1363" spans="1:7" ht="15">
      <c r="A1363" s="111" t="s">
        <v>1736</v>
      </c>
      <c r="B1363" s="79">
        <v>3</v>
      </c>
      <c r="C1363" s="112">
        <v>0.011013292524291994</v>
      </c>
      <c r="D1363" s="79" t="s">
        <v>1711</v>
      </c>
      <c r="E1363" s="79" t="b">
        <v>0</v>
      </c>
      <c r="F1363" s="79" t="b">
        <v>0</v>
      </c>
      <c r="G1363" s="79" t="b">
        <v>0</v>
      </c>
    </row>
    <row r="1364" spans="1:7" ht="15">
      <c r="A1364" s="111" t="s">
        <v>1902</v>
      </c>
      <c r="B1364" s="79">
        <v>2</v>
      </c>
      <c r="C1364" s="112">
        <v>0.014684390032389328</v>
      </c>
      <c r="D1364" s="79" t="s">
        <v>1711</v>
      </c>
      <c r="E1364" s="79" t="b">
        <v>0</v>
      </c>
      <c r="F1364" s="79" t="b">
        <v>0</v>
      </c>
      <c r="G1364" s="79" t="b">
        <v>0</v>
      </c>
    </row>
    <row r="1365" spans="1:7" ht="15">
      <c r="A1365" s="111" t="s">
        <v>1982</v>
      </c>
      <c r="B1365" s="79">
        <v>2</v>
      </c>
      <c r="C1365" s="112">
        <v>0.014684390032389328</v>
      </c>
      <c r="D1365" s="79" t="s">
        <v>1711</v>
      </c>
      <c r="E1365" s="79" t="b">
        <v>0</v>
      </c>
      <c r="F1365" s="79" t="b">
        <v>0</v>
      </c>
      <c r="G1365" s="79" t="b">
        <v>0</v>
      </c>
    </row>
    <row r="1366" spans="1:7" ht="15">
      <c r="A1366" s="111" t="s">
        <v>1740</v>
      </c>
      <c r="B1366" s="79">
        <v>2</v>
      </c>
      <c r="C1366" s="112">
        <v>0.007342195016194664</v>
      </c>
      <c r="D1366" s="79" t="s">
        <v>1711</v>
      </c>
      <c r="E1366" s="79" t="b">
        <v>0</v>
      </c>
      <c r="F1366" s="79" t="b">
        <v>1</v>
      </c>
      <c r="G1366" s="79" t="b">
        <v>0</v>
      </c>
    </row>
    <row r="1367" spans="1:7" ht="15">
      <c r="A1367" s="111" t="s">
        <v>2137</v>
      </c>
      <c r="B1367" s="79">
        <v>2</v>
      </c>
      <c r="C1367" s="112">
        <v>0.007342195016194664</v>
      </c>
      <c r="D1367" s="79" t="s">
        <v>1711</v>
      </c>
      <c r="E1367" s="79" t="b">
        <v>0</v>
      </c>
      <c r="F1367" s="79" t="b">
        <v>0</v>
      </c>
      <c r="G1367" s="79" t="b">
        <v>0</v>
      </c>
    </row>
    <row r="1368" spans="1:7" ht="15">
      <c r="A1368" s="111" t="s">
        <v>1999</v>
      </c>
      <c r="B1368" s="79">
        <v>2</v>
      </c>
      <c r="C1368" s="112">
        <v>0.014684390032389328</v>
      </c>
      <c r="D1368" s="79" t="s">
        <v>1711</v>
      </c>
      <c r="E1368" s="79" t="b">
        <v>0</v>
      </c>
      <c r="F1368" s="79" t="b">
        <v>0</v>
      </c>
      <c r="G1368" s="79" t="b">
        <v>0</v>
      </c>
    </row>
    <row r="1369" spans="1:7" ht="15">
      <c r="A1369" s="111" t="s">
        <v>2166</v>
      </c>
      <c r="B1369" s="79">
        <v>2</v>
      </c>
      <c r="C1369" s="112">
        <v>0.014684390032389328</v>
      </c>
      <c r="D1369" s="79" t="s">
        <v>1711</v>
      </c>
      <c r="E1369" s="79" t="b">
        <v>0</v>
      </c>
      <c r="F1369" s="79" t="b">
        <v>0</v>
      </c>
      <c r="G1369" s="79" t="b">
        <v>0</v>
      </c>
    </row>
    <row r="1370" spans="1:7" ht="15">
      <c r="A1370" s="111" t="s">
        <v>2151</v>
      </c>
      <c r="B1370" s="79">
        <v>2</v>
      </c>
      <c r="C1370" s="112">
        <v>0.014684390032389328</v>
      </c>
      <c r="D1370" s="79" t="s">
        <v>1711</v>
      </c>
      <c r="E1370" s="79" t="b">
        <v>0</v>
      </c>
      <c r="F1370" s="79" t="b">
        <v>0</v>
      </c>
      <c r="G1370" s="79" t="b">
        <v>0</v>
      </c>
    </row>
    <row r="1371" spans="1:7" ht="15">
      <c r="A1371" s="111" t="s">
        <v>2153</v>
      </c>
      <c r="B1371" s="79">
        <v>2</v>
      </c>
      <c r="C1371" s="112">
        <v>0.014684390032389328</v>
      </c>
      <c r="D1371" s="79" t="s">
        <v>1711</v>
      </c>
      <c r="E1371" s="79" t="b">
        <v>1</v>
      </c>
      <c r="F1371" s="79" t="b">
        <v>0</v>
      </c>
      <c r="G1371" s="79" t="b">
        <v>0</v>
      </c>
    </row>
    <row r="1372" spans="1:7" ht="15">
      <c r="A1372" s="111" t="s">
        <v>1800</v>
      </c>
      <c r="B1372" s="79">
        <v>2</v>
      </c>
      <c r="C1372" s="112">
        <v>0.014684390032389328</v>
      </c>
      <c r="D1372" s="79" t="s">
        <v>1711</v>
      </c>
      <c r="E1372" s="79" t="b">
        <v>1</v>
      </c>
      <c r="F1372" s="79" t="b">
        <v>0</v>
      </c>
      <c r="G1372" s="79" t="b">
        <v>0</v>
      </c>
    </row>
    <row r="1373" spans="1:7" ht="15">
      <c r="A1373" s="111" t="s">
        <v>1991</v>
      </c>
      <c r="B1373" s="79">
        <v>2</v>
      </c>
      <c r="C1373" s="112">
        <v>0.014684390032389328</v>
      </c>
      <c r="D1373" s="79" t="s">
        <v>1711</v>
      </c>
      <c r="E1373" s="79" t="b">
        <v>0</v>
      </c>
      <c r="F1373" s="79" t="b">
        <v>0</v>
      </c>
      <c r="G1373" s="79" t="b">
        <v>0</v>
      </c>
    </row>
    <row r="1374" spans="1:7" ht="15">
      <c r="A1374" s="111" t="s">
        <v>1906</v>
      </c>
      <c r="B1374" s="79">
        <v>2</v>
      </c>
      <c r="C1374" s="112">
        <v>0.014684390032389328</v>
      </c>
      <c r="D1374" s="79" t="s">
        <v>1711</v>
      </c>
      <c r="E1374" s="79" t="b">
        <v>0</v>
      </c>
      <c r="F1374" s="79" t="b">
        <v>0</v>
      </c>
      <c r="G1374" s="79" t="b">
        <v>0</v>
      </c>
    </row>
    <row r="1375" spans="1:7" ht="15">
      <c r="A1375" s="111" t="s">
        <v>1985</v>
      </c>
      <c r="B1375" s="79">
        <v>2</v>
      </c>
      <c r="C1375" s="112">
        <v>0.053058667822938346</v>
      </c>
      <c r="D1375" s="79" t="s">
        <v>1712</v>
      </c>
      <c r="E1375" s="79" t="b">
        <v>0</v>
      </c>
      <c r="F1375" s="79" t="b">
        <v>0</v>
      </c>
      <c r="G1375" s="79" t="b">
        <v>0</v>
      </c>
    </row>
    <row r="1376" spans="1:7" ht="15">
      <c r="A1376" s="111" t="s">
        <v>1737</v>
      </c>
      <c r="B1376" s="79">
        <v>2</v>
      </c>
      <c r="C1376" s="112">
        <v>0.053058667822938346</v>
      </c>
      <c r="D1376" s="79" t="s">
        <v>1712</v>
      </c>
      <c r="E1376" s="79" t="b">
        <v>0</v>
      </c>
      <c r="F1376" s="79" t="b">
        <v>0</v>
      </c>
      <c r="G1376" s="79" t="b">
        <v>0</v>
      </c>
    </row>
    <row r="1377" spans="1:7" ht="15">
      <c r="A1377" s="111" t="s">
        <v>1778</v>
      </c>
      <c r="B1377" s="79">
        <v>2</v>
      </c>
      <c r="C1377" s="112">
        <v>0.053058667822938346</v>
      </c>
      <c r="D1377" s="79" t="s">
        <v>1712</v>
      </c>
      <c r="E1377" s="79" t="b">
        <v>0</v>
      </c>
      <c r="F1377" s="79" t="b">
        <v>0</v>
      </c>
      <c r="G1377" s="79" t="b">
        <v>0</v>
      </c>
    </row>
    <row r="1378" spans="1:7" ht="15">
      <c r="A1378" s="111" t="s">
        <v>1769</v>
      </c>
      <c r="B1378" s="79">
        <v>2</v>
      </c>
      <c r="C1378" s="112">
        <v>0.053058667822938346</v>
      </c>
      <c r="D1378" s="79" t="s">
        <v>1712</v>
      </c>
      <c r="E1378" s="79" t="b">
        <v>0</v>
      </c>
      <c r="F1378" s="79" t="b">
        <v>0</v>
      </c>
      <c r="G1378" s="79" t="b">
        <v>0</v>
      </c>
    </row>
    <row r="1379" spans="1:7" ht="15">
      <c r="A1379" s="111" t="s">
        <v>1738</v>
      </c>
      <c r="B1379" s="79">
        <v>2</v>
      </c>
      <c r="C1379" s="112">
        <v>0</v>
      </c>
      <c r="D1379" s="79" t="s">
        <v>1713</v>
      </c>
      <c r="E1379" s="79" t="b">
        <v>0</v>
      </c>
      <c r="F1379" s="79" t="b">
        <v>0</v>
      </c>
      <c r="G1379" s="79" t="b">
        <v>0</v>
      </c>
    </row>
    <row r="1380" spans="1:7" ht="15">
      <c r="A1380" s="111" t="s">
        <v>2147</v>
      </c>
      <c r="B1380" s="79">
        <v>2</v>
      </c>
      <c r="C1380" s="112">
        <v>0.07952020911994373</v>
      </c>
      <c r="D1380" s="79" t="s">
        <v>1714</v>
      </c>
      <c r="E1380" s="79" t="b">
        <v>0</v>
      </c>
      <c r="F1380" s="79" t="b">
        <v>1</v>
      </c>
      <c r="G1380" s="79" t="b">
        <v>0</v>
      </c>
    </row>
    <row r="1381" spans="1:7" ht="15">
      <c r="A1381" s="111" t="s">
        <v>1737</v>
      </c>
      <c r="B1381" s="79">
        <v>2</v>
      </c>
      <c r="C1381" s="112">
        <v>0.07952020911994373</v>
      </c>
      <c r="D1381" s="79" t="s">
        <v>1714</v>
      </c>
      <c r="E1381" s="79" t="b">
        <v>0</v>
      </c>
      <c r="F1381" s="79" t="b">
        <v>0</v>
      </c>
      <c r="G1381" s="7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29A4E-49F2-4704-891D-04E9DA544DA7}">
  <dimension ref="A1:L26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2432</v>
      </c>
      <c r="B1" s="13" t="s">
        <v>2433</v>
      </c>
      <c r="C1" s="13" t="s">
        <v>2426</v>
      </c>
      <c r="D1" s="13" t="s">
        <v>2427</v>
      </c>
      <c r="E1" s="13" t="s">
        <v>2434</v>
      </c>
      <c r="F1" s="13" t="s">
        <v>144</v>
      </c>
      <c r="G1" s="13" t="s">
        <v>2435</v>
      </c>
      <c r="H1" s="13" t="s">
        <v>2436</v>
      </c>
      <c r="I1" s="13" t="s">
        <v>2437</v>
      </c>
      <c r="J1" s="13" t="s">
        <v>2438</v>
      </c>
      <c r="K1" s="13" t="s">
        <v>2439</v>
      </c>
      <c r="L1" s="13" t="s">
        <v>2440</v>
      </c>
    </row>
    <row r="2" spans="1:12" ht="15">
      <c r="A2" s="111" t="s">
        <v>1737</v>
      </c>
      <c r="B2" s="111" t="s">
        <v>1778</v>
      </c>
      <c r="C2" s="111">
        <v>7</v>
      </c>
      <c r="D2" s="113">
        <v>0.0029532897752238708</v>
      </c>
      <c r="E2" s="113">
        <v>1.6799535901344558</v>
      </c>
      <c r="F2" s="111" t="s">
        <v>2428</v>
      </c>
      <c r="G2" s="111" t="b">
        <v>0</v>
      </c>
      <c r="H2" s="111" t="b">
        <v>0</v>
      </c>
      <c r="I2" s="111" t="b">
        <v>0</v>
      </c>
      <c r="J2" s="111" t="b">
        <v>0</v>
      </c>
      <c r="K2" s="111" t="b">
        <v>0</v>
      </c>
      <c r="L2" s="111" t="b">
        <v>0</v>
      </c>
    </row>
    <row r="3" spans="1:12" ht="15">
      <c r="A3" s="111" t="s">
        <v>1737</v>
      </c>
      <c r="B3" s="111" t="s">
        <v>1759</v>
      </c>
      <c r="C3" s="79">
        <v>6</v>
      </c>
      <c r="D3" s="112">
        <v>0.002623372169678485</v>
      </c>
      <c r="E3" s="112">
        <v>1.5338255544562178</v>
      </c>
      <c r="F3" s="79" t="s">
        <v>2428</v>
      </c>
      <c r="G3" s="79" t="b">
        <v>0</v>
      </c>
      <c r="H3" s="79" t="b">
        <v>0</v>
      </c>
      <c r="I3" s="79" t="b">
        <v>0</v>
      </c>
      <c r="J3" s="79" t="b">
        <v>0</v>
      </c>
      <c r="K3" s="79" t="b">
        <v>0</v>
      </c>
      <c r="L3" s="79" t="b">
        <v>0</v>
      </c>
    </row>
    <row r="4" spans="1:12" ht="15">
      <c r="A4" s="111" t="s">
        <v>1767</v>
      </c>
      <c r="B4" s="111" t="s">
        <v>1748</v>
      </c>
      <c r="C4" s="79">
        <v>5</v>
      </c>
      <c r="D4" s="112">
        <v>0.00227680210313558</v>
      </c>
      <c r="E4" s="112">
        <v>2.0592514887504354</v>
      </c>
      <c r="F4" s="79" t="s">
        <v>2428</v>
      </c>
      <c r="G4" s="79" t="b">
        <v>0</v>
      </c>
      <c r="H4" s="79" t="b">
        <v>0</v>
      </c>
      <c r="I4" s="79" t="b">
        <v>0</v>
      </c>
      <c r="J4" s="79" t="b">
        <v>0</v>
      </c>
      <c r="K4" s="79" t="b">
        <v>0</v>
      </c>
      <c r="L4" s="79" t="b">
        <v>0</v>
      </c>
    </row>
    <row r="5" spans="1:12" ht="15">
      <c r="A5" s="111" t="s">
        <v>1742</v>
      </c>
      <c r="B5" s="111" t="s">
        <v>1738</v>
      </c>
      <c r="C5" s="79">
        <v>4</v>
      </c>
      <c r="D5" s="112">
        <v>0.001910207437496379</v>
      </c>
      <c r="E5" s="112">
        <v>1.403915281345236</v>
      </c>
      <c r="F5" s="79" t="s">
        <v>2428</v>
      </c>
      <c r="G5" s="79" t="b">
        <v>0</v>
      </c>
      <c r="H5" s="79" t="b">
        <v>0</v>
      </c>
      <c r="I5" s="79" t="b">
        <v>0</v>
      </c>
      <c r="J5" s="79" t="b">
        <v>0</v>
      </c>
      <c r="K5" s="79" t="b">
        <v>0</v>
      </c>
      <c r="L5" s="79" t="b">
        <v>0</v>
      </c>
    </row>
    <row r="6" spans="1:12" ht="15">
      <c r="A6" s="111" t="s">
        <v>1736</v>
      </c>
      <c r="B6" s="111" t="s">
        <v>1788</v>
      </c>
      <c r="C6" s="79">
        <v>4</v>
      </c>
      <c r="D6" s="112">
        <v>0.002024646399354222</v>
      </c>
      <c r="E6" s="112">
        <v>1.3142686016194463</v>
      </c>
      <c r="F6" s="79" t="s">
        <v>2428</v>
      </c>
      <c r="G6" s="79" t="b">
        <v>0</v>
      </c>
      <c r="H6" s="79" t="b">
        <v>0</v>
      </c>
      <c r="I6" s="79" t="b">
        <v>0</v>
      </c>
      <c r="J6" s="79" t="b">
        <v>0</v>
      </c>
      <c r="K6" s="79" t="b">
        <v>1</v>
      </c>
      <c r="L6" s="79" t="b">
        <v>0</v>
      </c>
    </row>
    <row r="7" spans="1:12" ht="15">
      <c r="A7" s="111" t="s">
        <v>1939</v>
      </c>
      <c r="B7" s="111" t="s">
        <v>1940</v>
      </c>
      <c r="C7" s="79">
        <v>4</v>
      </c>
      <c r="D7" s="112">
        <v>0.001910207437496379</v>
      </c>
      <c r="E7" s="112">
        <v>2.988670414464728</v>
      </c>
      <c r="F7" s="79" t="s">
        <v>2428</v>
      </c>
      <c r="G7" s="79" t="b">
        <v>0</v>
      </c>
      <c r="H7" s="79" t="b">
        <v>0</v>
      </c>
      <c r="I7" s="79" t="b">
        <v>0</v>
      </c>
      <c r="J7" s="79" t="b">
        <v>0</v>
      </c>
      <c r="K7" s="79" t="b">
        <v>0</v>
      </c>
      <c r="L7" s="79" t="b">
        <v>0</v>
      </c>
    </row>
    <row r="8" spans="1:12" ht="15">
      <c r="A8" s="111" t="s">
        <v>1836</v>
      </c>
      <c r="B8" s="111" t="s">
        <v>1763</v>
      </c>
      <c r="C8" s="79">
        <v>4</v>
      </c>
      <c r="D8" s="112">
        <v>0.002024646399354222</v>
      </c>
      <c r="E8" s="112">
        <v>2.3354579006893843</v>
      </c>
      <c r="F8" s="79" t="s">
        <v>2428</v>
      </c>
      <c r="G8" s="79" t="b">
        <v>0</v>
      </c>
      <c r="H8" s="79" t="b">
        <v>0</v>
      </c>
      <c r="I8" s="79" t="b">
        <v>0</v>
      </c>
      <c r="J8" s="79" t="b">
        <v>0</v>
      </c>
      <c r="K8" s="79" t="b">
        <v>0</v>
      </c>
      <c r="L8" s="79" t="b">
        <v>0</v>
      </c>
    </row>
    <row r="9" spans="1:12" ht="15">
      <c r="A9" s="111" t="s">
        <v>1773</v>
      </c>
      <c r="B9" s="111" t="s">
        <v>1736</v>
      </c>
      <c r="C9" s="79">
        <v>4</v>
      </c>
      <c r="D9" s="112">
        <v>0.0021859390570649444</v>
      </c>
      <c r="E9" s="112">
        <v>1.21689926071886</v>
      </c>
      <c r="F9" s="79" t="s">
        <v>2428</v>
      </c>
      <c r="G9" s="79" t="b">
        <v>0</v>
      </c>
      <c r="H9" s="79" t="b">
        <v>1</v>
      </c>
      <c r="I9" s="79" t="b">
        <v>0</v>
      </c>
      <c r="J9" s="79" t="b">
        <v>0</v>
      </c>
      <c r="K9" s="79" t="b">
        <v>0</v>
      </c>
      <c r="L9" s="79" t="b">
        <v>0</v>
      </c>
    </row>
    <row r="10" spans="1:12" ht="15">
      <c r="A10" s="111" t="s">
        <v>1792</v>
      </c>
      <c r="B10" s="111" t="s">
        <v>1747</v>
      </c>
      <c r="C10" s="79">
        <v>3</v>
      </c>
      <c r="D10" s="112">
        <v>0.0016394542927987085</v>
      </c>
      <c r="E10" s="112">
        <v>1.9343127521421353</v>
      </c>
      <c r="F10" s="79" t="s">
        <v>2428</v>
      </c>
      <c r="G10" s="79" t="b">
        <v>0</v>
      </c>
      <c r="H10" s="79" t="b">
        <v>0</v>
      </c>
      <c r="I10" s="79" t="b">
        <v>0</v>
      </c>
      <c r="J10" s="79" t="b">
        <v>0</v>
      </c>
      <c r="K10" s="79" t="b">
        <v>0</v>
      </c>
      <c r="L10" s="79" t="b">
        <v>0</v>
      </c>
    </row>
    <row r="11" spans="1:12" ht="15">
      <c r="A11" s="111" t="s">
        <v>1740</v>
      </c>
      <c r="B11" s="111" t="s">
        <v>1749</v>
      </c>
      <c r="C11" s="79">
        <v>3</v>
      </c>
      <c r="D11" s="112">
        <v>0.0015184847995156666</v>
      </c>
      <c r="E11" s="112">
        <v>1.3723699840221553</v>
      </c>
      <c r="F11" s="79" t="s">
        <v>2428</v>
      </c>
      <c r="G11" s="79" t="b">
        <v>0</v>
      </c>
      <c r="H11" s="79" t="b">
        <v>1</v>
      </c>
      <c r="I11" s="79" t="b">
        <v>0</v>
      </c>
      <c r="J11" s="79" t="b">
        <v>0</v>
      </c>
      <c r="K11" s="79" t="b">
        <v>0</v>
      </c>
      <c r="L11" s="79" t="b">
        <v>0</v>
      </c>
    </row>
    <row r="12" spans="1:12" ht="15">
      <c r="A12" s="111" t="s">
        <v>1747</v>
      </c>
      <c r="B12" s="111" t="s">
        <v>1792</v>
      </c>
      <c r="C12" s="79">
        <v>3</v>
      </c>
      <c r="D12" s="112">
        <v>0.0018462530074751324</v>
      </c>
      <c r="E12" s="112">
        <v>1.9343127521421353</v>
      </c>
      <c r="F12" s="79" t="s">
        <v>2428</v>
      </c>
      <c r="G12" s="79" t="b">
        <v>0</v>
      </c>
      <c r="H12" s="79" t="b">
        <v>0</v>
      </c>
      <c r="I12" s="79" t="b">
        <v>0</v>
      </c>
      <c r="J12" s="79" t="b">
        <v>0</v>
      </c>
      <c r="K12" s="79" t="b">
        <v>0</v>
      </c>
      <c r="L12" s="79" t="b">
        <v>0</v>
      </c>
    </row>
    <row r="13" spans="1:12" ht="15">
      <c r="A13" s="111" t="s">
        <v>1737</v>
      </c>
      <c r="B13" s="111" t="s">
        <v>1744</v>
      </c>
      <c r="C13" s="79">
        <v>3</v>
      </c>
      <c r="D13" s="112">
        <v>0.0015184847995156666</v>
      </c>
      <c r="E13" s="112">
        <v>1.0567042997365552</v>
      </c>
      <c r="F13" s="79" t="s">
        <v>2428</v>
      </c>
      <c r="G13" s="79" t="b">
        <v>0</v>
      </c>
      <c r="H13" s="79" t="b">
        <v>0</v>
      </c>
      <c r="I13" s="79" t="b">
        <v>0</v>
      </c>
      <c r="J13" s="79" t="b">
        <v>0</v>
      </c>
      <c r="K13" s="79" t="b">
        <v>0</v>
      </c>
      <c r="L13" s="79" t="b">
        <v>0</v>
      </c>
    </row>
    <row r="14" spans="1:12" ht="15">
      <c r="A14" s="111" t="s">
        <v>1738</v>
      </c>
      <c r="B14" s="111" t="s">
        <v>1744</v>
      </c>
      <c r="C14" s="79">
        <v>3</v>
      </c>
      <c r="D14" s="112">
        <v>0.0016394542927987085</v>
      </c>
      <c r="E14" s="112">
        <v>1.1691264789228593</v>
      </c>
      <c r="F14" s="79" t="s">
        <v>2428</v>
      </c>
      <c r="G14" s="79" t="b">
        <v>0</v>
      </c>
      <c r="H14" s="79" t="b">
        <v>0</v>
      </c>
      <c r="I14" s="79" t="b">
        <v>0</v>
      </c>
      <c r="J14" s="79" t="b">
        <v>0</v>
      </c>
      <c r="K14" s="79" t="b">
        <v>0</v>
      </c>
      <c r="L14" s="79" t="b">
        <v>0</v>
      </c>
    </row>
    <row r="15" spans="1:12" ht="15">
      <c r="A15" s="111" t="s">
        <v>1917</v>
      </c>
      <c r="B15" s="111" t="s">
        <v>1828</v>
      </c>
      <c r="C15" s="79">
        <v>3</v>
      </c>
      <c r="D15" s="112">
        <v>0.0015184847995156666</v>
      </c>
      <c r="E15" s="112">
        <v>2.6876404188007466</v>
      </c>
      <c r="F15" s="79" t="s">
        <v>2428</v>
      </c>
      <c r="G15" s="79" t="b">
        <v>0</v>
      </c>
      <c r="H15" s="79" t="b">
        <v>0</v>
      </c>
      <c r="I15" s="79" t="b">
        <v>0</v>
      </c>
      <c r="J15" s="79" t="b">
        <v>0</v>
      </c>
      <c r="K15" s="79" t="b">
        <v>0</v>
      </c>
      <c r="L15" s="79" t="b">
        <v>0</v>
      </c>
    </row>
    <row r="16" spans="1:12" ht="15">
      <c r="A16" s="111" t="s">
        <v>1737</v>
      </c>
      <c r="B16" s="111" t="s">
        <v>1747</v>
      </c>
      <c r="C16" s="79">
        <v>3</v>
      </c>
      <c r="D16" s="112">
        <v>0.0015184847995156666</v>
      </c>
      <c r="E16" s="112">
        <v>1.0815278834615873</v>
      </c>
      <c r="F16" s="79" t="s">
        <v>2428</v>
      </c>
      <c r="G16" s="79" t="b">
        <v>0</v>
      </c>
      <c r="H16" s="79" t="b">
        <v>0</v>
      </c>
      <c r="I16" s="79" t="b">
        <v>0</v>
      </c>
      <c r="J16" s="79" t="b">
        <v>0</v>
      </c>
      <c r="K16" s="79" t="b">
        <v>0</v>
      </c>
      <c r="L16" s="79" t="b">
        <v>0</v>
      </c>
    </row>
    <row r="17" spans="1:12" ht="15">
      <c r="A17" s="111" t="s">
        <v>1737</v>
      </c>
      <c r="B17" s="111" t="s">
        <v>2027</v>
      </c>
      <c r="C17" s="79">
        <v>3</v>
      </c>
      <c r="D17" s="112">
        <v>0.0015184847995156666</v>
      </c>
      <c r="E17" s="112">
        <v>1.834855550120199</v>
      </c>
      <c r="F17" s="79" t="s">
        <v>2428</v>
      </c>
      <c r="G17" s="79" t="b">
        <v>0</v>
      </c>
      <c r="H17" s="79" t="b">
        <v>0</v>
      </c>
      <c r="I17" s="79" t="b">
        <v>0</v>
      </c>
      <c r="J17" s="79" t="b">
        <v>0</v>
      </c>
      <c r="K17" s="79" t="b">
        <v>0</v>
      </c>
      <c r="L17" s="79" t="b">
        <v>0</v>
      </c>
    </row>
    <row r="18" spans="1:12" ht="15">
      <c r="A18" s="111" t="s">
        <v>1935</v>
      </c>
      <c r="B18" s="111" t="s">
        <v>1781</v>
      </c>
      <c r="C18" s="79">
        <v>3</v>
      </c>
      <c r="D18" s="112">
        <v>0.0015184847995156666</v>
      </c>
      <c r="E18" s="112">
        <v>2.6364878963533656</v>
      </c>
      <c r="F18" s="79" t="s">
        <v>2428</v>
      </c>
      <c r="G18" s="79" t="b">
        <v>0</v>
      </c>
      <c r="H18" s="79" t="b">
        <v>0</v>
      </c>
      <c r="I18" s="79" t="b">
        <v>0</v>
      </c>
      <c r="J18" s="79" t="b">
        <v>0</v>
      </c>
      <c r="K18" s="79" t="b">
        <v>0</v>
      </c>
      <c r="L18" s="79" t="b">
        <v>0</v>
      </c>
    </row>
    <row r="19" spans="1:12" ht="15">
      <c r="A19" s="111" t="s">
        <v>2066</v>
      </c>
      <c r="B19" s="111" t="s">
        <v>1762</v>
      </c>
      <c r="C19" s="79">
        <v>3</v>
      </c>
      <c r="D19" s="112">
        <v>0.0016394542927987085</v>
      </c>
      <c r="E19" s="112">
        <v>2.5493377206344654</v>
      </c>
      <c r="F19" s="79" t="s">
        <v>2428</v>
      </c>
      <c r="G19" s="79" t="b">
        <v>0</v>
      </c>
      <c r="H19" s="79" t="b">
        <v>0</v>
      </c>
      <c r="I19" s="79" t="b">
        <v>0</v>
      </c>
      <c r="J19" s="79" t="b">
        <v>0</v>
      </c>
      <c r="K19" s="79" t="b">
        <v>0</v>
      </c>
      <c r="L19" s="79" t="b">
        <v>0</v>
      </c>
    </row>
    <row r="20" spans="1:12" ht="15">
      <c r="A20" s="111" t="s">
        <v>2075</v>
      </c>
      <c r="B20" s="111" t="s">
        <v>2076</v>
      </c>
      <c r="C20" s="79">
        <v>3</v>
      </c>
      <c r="D20" s="112">
        <v>0.0015184847995156666</v>
      </c>
      <c r="E20" s="112">
        <v>3.1136091510730277</v>
      </c>
      <c r="F20" s="79" t="s">
        <v>2428</v>
      </c>
      <c r="G20" s="79" t="b">
        <v>1</v>
      </c>
      <c r="H20" s="79" t="b">
        <v>0</v>
      </c>
      <c r="I20" s="79" t="b">
        <v>0</v>
      </c>
      <c r="J20" s="79" t="b">
        <v>0</v>
      </c>
      <c r="K20" s="79" t="b">
        <v>0</v>
      </c>
      <c r="L20" s="79" t="b">
        <v>0</v>
      </c>
    </row>
    <row r="21" spans="1:12" ht="15">
      <c r="A21" s="111" t="s">
        <v>2076</v>
      </c>
      <c r="B21" s="111" t="s">
        <v>1749</v>
      </c>
      <c r="C21" s="79">
        <v>3</v>
      </c>
      <c r="D21" s="112">
        <v>0.0015184847995156666</v>
      </c>
      <c r="E21" s="112">
        <v>2.3866104231367653</v>
      </c>
      <c r="F21" s="79" t="s">
        <v>2428</v>
      </c>
      <c r="G21" s="79" t="b">
        <v>0</v>
      </c>
      <c r="H21" s="79" t="b">
        <v>0</v>
      </c>
      <c r="I21" s="79" t="b">
        <v>0</v>
      </c>
      <c r="J21" s="79" t="b">
        <v>0</v>
      </c>
      <c r="K21" s="79" t="b">
        <v>0</v>
      </c>
      <c r="L21" s="79" t="b">
        <v>0</v>
      </c>
    </row>
    <row r="22" spans="1:12" ht="15">
      <c r="A22" s="111" t="s">
        <v>1737</v>
      </c>
      <c r="B22" s="111" t="s">
        <v>1958</v>
      </c>
      <c r="C22" s="79">
        <v>3</v>
      </c>
      <c r="D22" s="112">
        <v>0.0015184847995156666</v>
      </c>
      <c r="E22" s="112">
        <v>1.709916813511899</v>
      </c>
      <c r="F22" s="79" t="s">
        <v>2428</v>
      </c>
      <c r="G22" s="79" t="b">
        <v>0</v>
      </c>
      <c r="H22" s="79" t="b">
        <v>0</v>
      </c>
      <c r="I22" s="79" t="b">
        <v>0</v>
      </c>
      <c r="J22" s="79" t="b">
        <v>0</v>
      </c>
      <c r="K22" s="79" t="b">
        <v>0</v>
      </c>
      <c r="L22" s="79" t="b">
        <v>0</v>
      </c>
    </row>
    <row r="23" spans="1:12" ht="15">
      <c r="A23" s="111" t="s">
        <v>2088</v>
      </c>
      <c r="B23" s="111" t="s">
        <v>2089</v>
      </c>
      <c r="C23" s="79">
        <v>3</v>
      </c>
      <c r="D23" s="112">
        <v>0.0016394542927987085</v>
      </c>
      <c r="E23" s="112">
        <v>3.1136091510730277</v>
      </c>
      <c r="F23" s="79" t="s">
        <v>2428</v>
      </c>
      <c r="G23" s="79" t="b">
        <v>0</v>
      </c>
      <c r="H23" s="79" t="b">
        <v>0</v>
      </c>
      <c r="I23" s="79" t="b">
        <v>0</v>
      </c>
      <c r="J23" s="79" t="b">
        <v>0</v>
      </c>
      <c r="K23" s="79" t="b">
        <v>0</v>
      </c>
      <c r="L23" s="79" t="b">
        <v>0</v>
      </c>
    </row>
    <row r="24" spans="1:12" ht="15">
      <c r="A24" s="111" t="s">
        <v>1754</v>
      </c>
      <c r="B24" s="111" t="s">
        <v>1789</v>
      </c>
      <c r="C24" s="79">
        <v>3</v>
      </c>
      <c r="D24" s="112">
        <v>0.0018462530074751324</v>
      </c>
      <c r="E24" s="112">
        <v>2.034427905025403</v>
      </c>
      <c r="F24" s="79" t="s">
        <v>2428</v>
      </c>
      <c r="G24" s="79" t="b">
        <v>0</v>
      </c>
      <c r="H24" s="79" t="b">
        <v>0</v>
      </c>
      <c r="I24" s="79" t="b">
        <v>0</v>
      </c>
      <c r="J24" s="79" t="b">
        <v>0</v>
      </c>
      <c r="K24" s="79" t="b">
        <v>0</v>
      </c>
      <c r="L24" s="79" t="b">
        <v>0</v>
      </c>
    </row>
    <row r="25" spans="1:12" ht="15">
      <c r="A25" s="111" t="s">
        <v>1931</v>
      </c>
      <c r="B25" s="111" t="s">
        <v>1754</v>
      </c>
      <c r="C25" s="79">
        <v>3</v>
      </c>
      <c r="D25" s="112">
        <v>0.0018462530074751324</v>
      </c>
      <c r="E25" s="112">
        <v>2.4767870534858534</v>
      </c>
      <c r="F25" s="79" t="s">
        <v>2428</v>
      </c>
      <c r="G25" s="79" t="b">
        <v>0</v>
      </c>
      <c r="H25" s="79" t="b">
        <v>0</v>
      </c>
      <c r="I25" s="79" t="b">
        <v>0</v>
      </c>
      <c r="J25" s="79" t="b">
        <v>0</v>
      </c>
      <c r="K25" s="79" t="b">
        <v>0</v>
      </c>
      <c r="L25" s="79" t="b">
        <v>0</v>
      </c>
    </row>
    <row r="26" spans="1:12" ht="15">
      <c r="A26" s="111" t="s">
        <v>1885</v>
      </c>
      <c r="B26" s="111" t="s">
        <v>1885</v>
      </c>
      <c r="C26" s="79">
        <v>3</v>
      </c>
      <c r="D26" s="112">
        <v>0.0018462530074751324</v>
      </c>
      <c r="E26" s="112">
        <v>2.863731677856428</v>
      </c>
      <c r="F26" s="79" t="s">
        <v>2428</v>
      </c>
      <c r="G26" s="79" t="b">
        <v>0</v>
      </c>
      <c r="H26" s="79" t="b">
        <v>0</v>
      </c>
      <c r="I26" s="79" t="b">
        <v>0</v>
      </c>
      <c r="J26" s="79" t="b">
        <v>0</v>
      </c>
      <c r="K26" s="79" t="b">
        <v>0</v>
      </c>
      <c r="L26" s="79" t="b">
        <v>0</v>
      </c>
    </row>
    <row r="27" spans="1:12" ht="15">
      <c r="A27" s="111" t="s">
        <v>1745</v>
      </c>
      <c r="B27" s="111" t="s">
        <v>1774</v>
      </c>
      <c r="C27" s="79">
        <v>3</v>
      </c>
      <c r="D27" s="112">
        <v>0.0015184847995156666</v>
      </c>
      <c r="E27" s="112">
        <v>1.7711864702508215</v>
      </c>
      <c r="F27" s="79" t="s">
        <v>2428</v>
      </c>
      <c r="G27" s="79" t="b">
        <v>0</v>
      </c>
      <c r="H27" s="79" t="b">
        <v>0</v>
      </c>
      <c r="I27" s="79" t="b">
        <v>0</v>
      </c>
      <c r="J27" s="79" t="b">
        <v>0</v>
      </c>
      <c r="K27" s="79" t="b">
        <v>0</v>
      </c>
      <c r="L27" s="79" t="b">
        <v>0</v>
      </c>
    </row>
    <row r="28" spans="1:12" ht="15">
      <c r="A28" s="111" t="s">
        <v>1842</v>
      </c>
      <c r="B28" s="111" t="s">
        <v>1886</v>
      </c>
      <c r="C28" s="79">
        <v>2</v>
      </c>
      <c r="D28" s="112">
        <v>0.0010929695285324722</v>
      </c>
      <c r="E28" s="112">
        <v>2.5907304057926903</v>
      </c>
      <c r="F28" s="79" t="s">
        <v>2428</v>
      </c>
      <c r="G28" s="79" t="b">
        <v>0</v>
      </c>
      <c r="H28" s="79" t="b">
        <v>0</v>
      </c>
      <c r="I28" s="79" t="b">
        <v>0</v>
      </c>
      <c r="J28" s="79" t="b">
        <v>0</v>
      </c>
      <c r="K28" s="79" t="b">
        <v>0</v>
      </c>
      <c r="L28" s="79" t="b">
        <v>0</v>
      </c>
    </row>
    <row r="29" spans="1:12" ht="15">
      <c r="A29" s="111" t="s">
        <v>1754</v>
      </c>
      <c r="B29" s="111" t="s">
        <v>2110</v>
      </c>
      <c r="C29" s="79">
        <v>2</v>
      </c>
      <c r="D29" s="112">
        <v>0.0010929695285324722</v>
      </c>
      <c r="E29" s="112">
        <v>2.5115491597450657</v>
      </c>
      <c r="F29" s="79" t="s">
        <v>2428</v>
      </c>
      <c r="G29" s="79" t="b">
        <v>0</v>
      </c>
      <c r="H29" s="79" t="b">
        <v>0</v>
      </c>
      <c r="I29" s="79" t="b">
        <v>0</v>
      </c>
      <c r="J29" s="79" t="b">
        <v>0</v>
      </c>
      <c r="K29" s="79" t="b">
        <v>0</v>
      </c>
      <c r="L29" s="79" t="b">
        <v>0</v>
      </c>
    </row>
    <row r="30" spans="1:12" ht="15">
      <c r="A30" s="111" t="s">
        <v>1736</v>
      </c>
      <c r="B30" s="111" t="s">
        <v>1783</v>
      </c>
      <c r="C30" s="79">
        <v>2</v>
      </c>
      <c r="D30" s="112">
        <v>0.0010929695285324722</v>
      </c>
      <c r="E30" s="112">
        <v>1.013238605955465</v>
      </c>
      <c r="F30" s="79" t="s">
        <v>2428</v>
      </c>
      <c r="G30" s="79" t="b">
        <v>0</v>
      </c>
      <c r="H30" s="79" t="b">
        <v>0</v>
      </c>
      <c r="I30" s="79" t="b">
        <v>0</v>
      </c>
      <c r="J30" s="79" t="b">
        <v>0</v>
      </c>
      <c r="K30" s="79" t="b">
        <v>0</v>
      </c>
      <c r="L30" s="79" t="b">
        <v>0</v>
      </c>
    </row>
    <row r="31" spans="1:12" ht="15">
      <c r="A31" s="111" t="s">
        <v>1768</v>
      </c>
      <c r="B31" s="111" t="s">
        <v>1748</v>
      </c>
      <c r="C31" s="79">
        <v>2</v>
      </c>
      <c r="D31" s="112">
        <v>0.0010929695285324722</v>
      </c>
      <c r="E31" s="112">
        <v>1.6613114800783977</v>
      </c>
      <c r="F31" s="79" t="s">
        <v>2428</v>
      </c>
      <c r="G31" s="79" t="b">
        <v>0</v>
      </c>
      <c r="H31" s="79" t="b">
        <v>0</v>
      </c>
      <c r="I31" s="79" t="b">
        <v>0</v>
      </c>
      <c r="J31" s="79" t="b">
        <v>0</v>
      </c>
      <c r="K31" s="79" t="b">
        <v>0</v>
      </c>
      <c r="L31" s="79" t="b">
        <v>0</v>
      </c>
    </row>
    <row r="32" spans="1:12" ht="15">
      <c r="A32" s="111" t="s">
        <v>1846</v>
      </c>
      <c r="B32" s="111" t="s">
        <v>1783</v>
      </c>
      <c r="C32" s="79">
        <v>2</v>
      </c>
      <c r="D32" s="112">
        <v>0.001230835338316755</v>
      </c>
      <c r="E32" s="112">
        <v>2.238547887681328</v>
      </c>
      <c r="F32" s="79" t="s">
        <v>2428</v>
      </c>
      <c r="G32" s="79" t="b">
        <v>0</v>
      </c>
      <c r="H32" s="79" t="b">
        <v>0</v>
      </c>
      <c r="I32" s="79" t="b">
        <v>0</v>
      </c>
      <c r="J32" s="79" t="b">
        <v>0</v>
      </c>
      <c r="K32" s="79" t="b">
        <v>0</v>
      </c>
      <c r="L32" s="79" t="b">
        <v>0</v>
      </c>
    </row>
    <row r="33" spans="1:12" ht="15">
      <c r="A33" s="111" t="s">
        <v>1775</v>
      </c>
      <c r="B33" s="111" t="s">
        <v>1743</v>
      </c>
      <c r="C33" s="79">
        <v>2</v>
      </c>
      <c r="D33" s="112">
        <v>0.0010929695285324722</v>
      </c>
      <c r="E33" s="112">
        <v>1.6613114800783977</v>
      </c>
      <c r="F33" s="79" t="s">
        <v>2428</v>
      </c>
      <c r="G33" s="79" t="b">
        <v>0</v>
      </c>
      <c r="H33" s="79" t="b">
        <v>1</v>
      </c>
      <c r="I33" s="79" t="b">
        <v>0</v>
      </c>
      <c r="J33" s="79" t="b">
        <v>0</v>
      </c>
      <c r="K33" s="79" t="b">
        <v>0</v>
      </c>
      <c r="L33" s="79" t="b">
        <v>0</v>
      </c>
    </row>
    <row r="34" spans="1:12" ht="15">
      <c r="A34" s="111" t="s">
        <v>1737</v>
      </c>
      <c r="B34" s="111" t="s">
        <v>1782</v>
      </c>
      <c r="C34" s="79">
        <v>2</v>
      </c>
      <c r="D34" s="112">
        <v>0.0010929695285324722</v>
      </c>
      <c r="E34" s="112">
        <v>1.2327955587922366</v>
      </c>
      <c r="F34" s="79" t="s">
        <v>2428</v>
      </c>
      <c r="G34" s="79" t="b">
        <v>0</v>
      </c>
      <c r="H34" s="79" t="b">
        <v>0</v>
      </c>
      <c r="I34" s="79" t="b">
        <v>0</v>
      </c>
      <c r="J34" s="79" t="b">
        <v>0</v>
      </c>
      <c r="K34" s="79" t="b">
        <v>0</v>
      </c>
      <c r="L34" s="79" t="b">
        <v>0</v>
      </c>
    </row>
    <row r="35" spans="1:12" ht="15">
      <c r="A35" s="111" t="s">
        <v>1973</v>
      </c>
      <c r="B35" s="111" t="s">
        <v>1747</v>
      </c>
      <c r="C35" s="79">
        <v>2</v>
      </c>
      <c r="D35" s="112">
        <v>0.0010929695285324722</v>
      </c>
      <c r="E35" s="112">
        <v>2.1841902253587353</v>
      </c>
      <c r="F35" s="79" t="s">
        <v>2428</v>
      </c>
      <c r="G35" s="79" t="b">
        <v>0</v>
      </c>
      <c r="H35" s="79" t="b">
        <v>0</v>
      </c>
      <c r="I35" s="79" t="b">
        <v>0</v>
      </c>
      <c r="J35" s="79" t="b">
        <v>0</v>
      </c>
      <c r="K35" s="79" t="b">
        <v>0</v>
      </c>
      <c r="L35" s="79" t="b">
        <v>0</v>
      </c>
    </row>
    <row r="36" spans="1:12" ht="15">
      <c r="A36" s="111" t="s">
        <v>2132</v>
      </c>
      <c r="B36" s="111" t="s">
        <v>1740</v>
      </c>
      <c r="C36" s="79">
        <v>2</v>
      </c>
      <c r="D36" s="112">
        <v>0.0010929695285324722</v>
      </c>
      <c r="E36" s="112">
        <v>2.0993687119584177</v>
      </c>
      <c r="F36" s="79" t="s">
        <v>2428</v>
      </c>
      <c r="G36" s="79" t="b">
        <v>0</v>
      </c>
      <c r="H36" s="79" t="b">
        <v>0</v>
      </c>
      <c r="I36" s="79" t="b">
        <v>0</v>
      </c>
      <c r="J36" s="79" t="b">
        <v>0</v>
      </c>
      <c r="K36" s="79" t="b">
        <v>1</v>
      </c>
      <c r="L36" s="79" t="b">
        <v>0</v>
      </c>
    </row>
    <row r="37" spans="1:12" ht="15">
      <c r="A37" s="111" t="s">
        <v>1740</v>
      </c>
      <c r="B37" s="111" t="s">
        <v>1740</v>
      </c>
      <c r="C37" s="79">
        <v>2</v>
      </c>
      <c r="D37" s="112">
        <v>0.0010929695285324722</v>
      </c>
      <c r="E37" s="112">
        <v>0.9090370137881262</v>
      </c>
      <c r="F37" s="79" t="s">
        <v>2428</v>
      </c>
      <c r="G37" s="79" t="b">
        <v>0</v>
      </c>
      <c r="H37" s="79" t="b">
        <v>1</v>
      </c>
      <c r="I37" s="79" t="b">
        <v>0</v>
      </c>
      <c r="J37" s="79" t="b">
        <v>0</v>
      </c>
      <c r="K37" s="79" t="b">
        <v>1</v>
      </c>
      <c r="L37" s="79" t="b">
        <v>0</v>
      </c>
    </row>
    <row r="38" spans="1:12" ht="15">
      <c r="A38" s="111" t="s">
        <v>1850</v>
      </c>
      <c r="B38" s="111" t="s">
        <v>1742</v>
      </c>
      <c r="C38" s="79">
        <v>2</v>
      </c>
      <c r="D38" s="112">
        <v>0.0010929695285324722</v>
      </c>
      <c r="E38" s="112">
        <v>2.034427905025403</v>
      </c>
      <c r="F38" s="79" t="s">
        <v>2428</v>
      </c>
      <c r="G38" s="79" t="b">
        <v>0</v>
      </c>
      <c r="H38" s="79" t="b">
        <v>0</v>
      </c>
      <c r="I38" s="79" t="b">
        <v>0</v>
      </c>
      <c r="J38" s="79" t="b">
        <v>0</v>
      </c>
      <c r="K38" s="79" t="b">
        <v>0</v>
      </c>
      <c r="L38" s="79" t="b">
        <v>0</v>
      </c>
    </row>
    <row r="39" spans="1:12" ht="15">
      <c r="A39" s="111" t="s">
        <v>1902</v>
      </c>
      <c r="B39" s="111" t="s">
        <v>1982</v>
      </c>
      <c r="C39" s="79">
        <v>2</v>
      </c>
      <c r="D39" s="112">
        <v>0.001230835338316755</v>
      </c>
      <c r="E39" s="112">
        <v>2.988670414464728</v>
      </c>
      <c r="F39" s="79" t="s">
        <v>2428</v>
      </c>
      <c r="G39" s="79" t="b">
        <v>0</v>
      </c>
      <c r="H39" s="79" t="b">
        <v>0</v>
      </c>
      <c r="I39" s="79" t="b">
        <v>0</v>
      </c>
      <c r="J39" s="79" t="b">
        <v>0</v>
      </c>
      <c r="K39" s="79" t="b">
        <v>0</v>
      </c>
      <c r="L39" s="79" t="b">
        <v>0</v>
      </c>
    </row>
    <row r="40" spans="1:12" ht="15">
      <c r="A40" s="111" t="s">
        <v>1778</v>
      </c>
      <c r="B40" s="111" t="s">
        <v>1769</v>
      </c>
      <c r="C40" s="79">
        <v>2</v>
      </c>
      <c r="D40" s="112">
        <v>0.0010929695285324722</v>
      </c>
      <c r="E40" s="112">
        <v>1.8961252068591217</v>
      </c>
      <c r="F40" s="79" t="s">
        <v>2428</v>
      </c>
      <c r="G40" s="79" t="b">
        <v>0</v>
      </c>
      <c r="H40" s="79" t="b">
        <v>0</v>
      </c>
      <c r="I40" s="79" t="b">
        <v>0</v>
      </c>
      <c r="J40" s="79" t="b">
        <v>0</v>
      </c>
      <c r="K40" s="79" t="b">
        <v>0</v>
      </c>
      <c r="L40" s="79" t="b">
        <v>0</v>
      </c>
    </row>
    <row r="41" spans="1:12" ht="15">
      <c r="A41" s="111" t="s">
        <v>2147</v>
      </c>
      <c r="B41" s="111" t="s">
        <v>1737</v>
      </c>
      <c r="C41" s="79">
        <v>2</v>
      </c>
      <c r="D41" s="112">
        <v>0.001230835338316755</v>
      </c>
      <c r="E41" s="112">
        <v>1.9279725741111162</v>
      </c>
      <c r="F41" s="79" t="s">
        <v>2428</v>
      </c>
      <c r="G41" s="79" t="b">
        <v>0</v>
      </c>
      <c r="H41" s="79" t="b">
        <v>1</v>
      </c>
      <c r="I41" s="79" t="b">
        <v>0</v>
      </c>
      <c r="J41" s="79" t="b">
        <v>0</v>
      </c>
      <c r="K41" s="79" t="b">
        <v>0</v>
      </c>
      <c r="L41" s="79" t="b">
        <v>0</v>
      </c>
    </row>
    <row r="42" spans="1:12" ht="15">
      <c r="A42" s="111" t="s">
        <v>1750</v>
      </c>
      <c r="B42" s="111" t="s">
        <v>1738</v>
      </c>
      <c r="C42" s="79">
        <v>2</v>
      </c>
      <c r="D42" s="112">
        <v>0.0010929695285324722</v>
      </c>
      <c r="E42" s="112">
        <v>1.1028852856812548</v>
      </c>
      <c r="F42" s="79" t="s">
        <v>2428</v>
      </c>
      <c r="G42" s="79" t="b">
        <v>1</v>
      </c>
      <c r="H42" s="79" t="b">
        <v>0</v>
      </c>
      <c r="I42" s="79" t="b">
        <v>0</v>
      </c>
      <c r="J42" s="79" t="b">
        <v>0</v>
      </c>
      <c r="K42" s="79" t="b">
        <v>0</v>
      </c>
      <c r="L42" s="79" t="b">
        <v>0</v>
      </c>
    </row>
    <row r="43" spans="1:12" ht="15">
      <c r="A43" s="111" t="s">
        <v>1744</v>
      </c>
      <c r="B43" s="111" t="s">
        <v>1738</v>
      </c>
      <c r="C43" s="79">
        <v>2</v>
      </c>
      <c r="D43" s="112">
        <v>0.0010929695285324722</v>
      </c>
      <c r="E43" s="112">
        <v>1.048527623358662</v>
      </c>
      <c r="F43" s="79" t="s">
        <v>2428</v>
      </c>
      <c r="G43" s="79" t="b">
        <v>0</v>
      </c>
      <c r="H43" s="79" t="b">
        <v>0</v>
      </c>
      <c r="I43" s="79" t="b">
        <v>0</v>
      </c>
      <c r="J43" s="79" t="b">
        <v>0</v>
      </c>
      <c r="K43" s="79" t="b">
        <v>0</v>
      </c>
      <c r="L43" s="79" t="b">
        <v>0</v>
      </c>
    </row>
    <row r="44" spans="1:12" ht="15">
      <c r="A44" s="111" t="s">
        <v>1991</v>
      </c>
      <c r="B44" s="111" t="s">
        <v>1906</v>
      </c>
      <c r="C44" s="79">
        <v>2</v>
      </c>
      <c r="D44" s="112">
        <v>0.001230835338316755</v>
      </c>
      <c r="E44" s="112">
        <v>2.937517892017347</v>
      </c>
      <c r="F44" s="79" t="s">
        <v>2428</v>
      </c>
      <c r="G44" s="79" t="b">
        <v>0</v>
      </c>
      <c r="H44" s="79" t="b">
        <v>0</v>
      </c>
      <c r="I44" s="79" t="b">
        <v>0</v>
      </c>
      <c r="J44" s="79" t="b">
        <v>0</v>
      </c>
      <c r="K44" s="79" t="b">
        <v>0</v>
      </c>
      <c r="L44" s="79" t="b">
        <v>0</v>
      </c>
    </row>
    <row r="45" spans="1:12" ht="15">
      <c r="A45" s="111" t="s">
        <v>1745</v>
      </c>
      <c r="B45" s="111" t="s">
        <v>1991</v>
      </c>
      <c r="C45" s="79">
        <v>2</v>
      </c>
      <c r="D45" s="112">
        <v>0.0010929695285324722</v>
      </c>
      <c r="E45" s="112">
        <v>2.159366641633703</v>
      </c>
      <c r="F45" s="79" t="s">
        <v>2428</v>
      </c>
      <c r="G45" s="79" t="b">
        <v>0</v>
      </c>
      <c r="H45" s="79" t="b">
        <v>0</v>
      </c>
      <c r="I45" s="79" t="b">
        <v>0</v>
      </c>
      <c r="J45" s="79" t="b">
        <v>0</v>
      </c>
      <c r="K45" s="79" t="b">
        <v>0</v>
      </c>
      <c r="L45" s="79" t="b">
        <v>0</v>
      </c>
    </row>
    <row r="46" spans="1:12" ht="15">
      <c r="A46" s="111" t="s">
        <v>1824</v>
      </c>
      <c r="B46" s="111" t="s">
        <v>1758</v>
      </c>
      <c r="C46" s="79">
        <v>2</v>
      </c>
      <c r="D46" s="112">
        <v>0.001230835338316755</v>
      </c>
      <c r="E46" s="112">
        <v>2.034427905025403</v>
      </c>
      <c r="F46" s="79" t="s">
        <v>2428</v>
      </c>
      <c r="G46" s="79" t="b">
        <v>1</v>
      </c>
      <c r="H46" s="79" t="b">
        <v>0</v>
      </c>
      <c r="I46" s="79" t="b">
        <v>0</v>
      </c>
      <c r="J46" s="79" t="b">
        <v>0</v>
      </c>
      <c r="K46" s="79" t="b">
        <v>0</v>
      </c>
      <c r="L46" s="79" t="b">
        <v>0</v>
      </c>
    </row>
    <row r="47" spans="1:12" ht="15">
      <c r="A47" s="111" t="s">
        <v>1737</v>
      </c>
      <c r="B47" s="111" t="s">
        <v>1996</v>
      </c>
      <c r="C47" s="79">
        <v>2</v>
      </c>
      <c r="D47" s="112">
        <v>0.0010929695285324722</v>
      </c>
      <c r="E47" s="112">
        <v>1.6587642910645177</v>
      </c>
      <c r="F47" s="79" t="s">
        <v>2428</v>
      </c>
      <c r="G47" s="79" t="b">
        <v>0</v>
      </c>
      <c r="H47" s="79" t="b">
        <v>0</v>
      </c>
      <c r="I47" s="79" t="b">
        <v>0</v>
      </c>
      <c r="J47" s="79" t="b">
        <v>0</v>
      </c>
      <c r="K47" s="79" t="b">
        <v>0</v>
      </c>
      <c r="L47" s="79" t="b">
        <v>0</v>
      </c>
    </row>
    <row r="48" spans="1:12" ht="15">
      <c r="A48" s="111" t="s">
        <v>1737</v>
      </c>
      <c r="B48" s="111" t="s">
        <v>1748</v>
      </c>
      <c r="C48" s="79">
        <v>2</v>
      </c>
      <c r="D48" s="112">
        <v>0.0010929695285324722</v>
      </c>
      <c r="E48" s="112">
        <v>0.9054366244059062</v>
      </c>
      <c r="F48" s="79" t="s">
        <v>2428</v>
      </c>
      <c r="G48" s="79" t="b">
        <v>0</v>
      </c>
      <c r="H48" s="79" t="b">
        <v>0</v>
      </c>
      <c r="I48" s="79" t="b">
        <v>0</v>
      </c>
      <c r="J48" s="79" t="b">
        <v>0</v>
      </c>
      <c r="K48" s="79" t="b">
        <v>0</v>
      </c>
      <c r="L48" s="79" t="b">
        <v>0</v>
      </c>
    </row>
    <row r="49" spans="1:12" ht="15">
      <c r="A49" s="111" t="s">
        <v>1748</v>
      </c>
      <c r="B49" s="111" t="s">
        <v>1748</v>
      </c>
      <c r="C49" s="79">
        <v>2</v>
      </c>
      <c r="D49" s="112">
        <v>0.0010929695285324722</v>
      </c>
      <c r="E49" s="112">
        <v>1.4571914974224727</v>
      </c>
      <c r="F49" s="79" t="s">
        <v>2428</v>
      </c>
      <c r="G49" s="79" t="b">
        <v>0</v>
      </c>
      <c r="H49" s="79" t="b">
        <v>0</v>
      </c>
      <c r="I49" s="79" t="b">
        <v>0</v>
      </c>
      <c r="J49" s="79" t="b">
        <v>0</v>
      </c>
      <c r="K49" s="79" t="b">
        <v>0</v>
      </c>
      <c r="L49" s="79" t="b">
        <v>0</v>
      </c>
    </row>
    <row r="50" spans="1:12" ht="15">
      <c r="A50" s="111" t="s">
        <v>1738</v>
      </c>
      <c r="B50" s="111" t="s">
        <v>1998</v>
      </c>
      <c r="C50" s="79">
        <v>2</v>
      </c>
      <c r="D50" s="112">
        <v>0.0010929695285324722</v>
      </c>
      <c r="E50" s="112">
        <v>1.7711864702508215</v>
      </c>
      <c r="F50" s="79" t="s">
        <v>2428</v>
      </c>
      <c r="G50" s="79" t="b">
        <v>0</v>
      </c>
      <c r="H50" s="79" t="b">
        <v>0</v>
      </c>
      <c r="I50" s="79" t="b">
        <v>0</v>
      </c>
      <c r="J50" s="79" t="b">
        <v>0</v>
      </c>
      <c r="K50" s="79" t="b">
        <v>0</v>
      </c>
      <c r="L50" s="79" t="b">
        <v>0</v>
      </c>
    </row>
    <row r="51" spans="1:12" ht="15">
      <c r="A51" s="111" t="s">
        <v>1767</v>
      </c>
      <c r="B51" s="111" t="s">
        <v>1737</v>
      </c>
      <c r="C51" s="79">
        <v>2</v>
      </c>
      <c r="D51" s="112">
        <v>0.0010929695285324722</v>
      </c>
      <c r="E51" s="112">
        <v>1.2290025697750975</v>
      </c>
      <c r="F51" s="79" t="s">
        <v>2428</v>
      </c>
      <c r="G51" s="79" t="b">
        <v>0</v>
      </c>
      <c r="H51" s="79" t="b">
        <v>0</v>
      </c>
      <c r="I51" s="79" t="b">
        <v>0</v>
      </c>
      <c r="J51" s="79" t="b">
        <v>0</v>
      </c>
      <c r="K51" s="79" t="b">
        <v>0</v>
      </c>
      <c r="L51" s="79" t="b">
        <v>0</v>
      </c>
    </row>
    <row r="52" spans="1:12" ht="15">
      <c r="A52" s="111" t="s">
        <v>1740</v>
      </c>
      <c r="B52" s="111" t="s">
        <v>2002</v>
      </c>
      <c r="C52" s="79">
        <v>2</v>
      </c>
      <c r="D52" s="112">
        <v>0.0010929695285324722</v>
      </c>
      <c r="E52" s="112">
        <v>1.9232774529027363</v>
      </c>
      <c r="F52" s="79" t="s">
        <v>2428</v>
      </c>
      <c r="G52" s="79" t="b">
        <v>0</v>
      </c>
      <c r="H52" s="79" t="b">
        <v>1</v>
      </c>
      <c r="I52" s="79" t="b">
        <v>0</v>
      </c>
      <c r="J52" s="79" t="b">
        <v>0</v>
      </c>
      <c r="K52" s="79" t="b">
        <v>0</v>
      </c>
      <c r="L52" s="79" t="b">
        <v>0</v>
      </c>
    </row>
    <row r="53" spans="1:12" ht="15">
      <c r="A53" s="111" t="s">
        <v>1757</v>
      </c>
      <c r="B53" s="111" t="s">
        <v>2003</v>
      </c>
      <c r="C53" s="79">
        <v>2</v>
      </c>
      <c r="D53" s="112">
        <v>0.0010929695285324722</v>
      </c>
      <c r="E53" s="112">
        <v>2.71566914240099</v>
      </c>
      <c r="F53" s="79" t="s">
        <v>2428</v>
      </c>
      <c r="G53" s="79" t="b">
        <v>0</v>
      </c>
      <c r="H53" s="79" t="b">
        <v>0</v>
      </c>
      <c r="I53" s="79" t="b">
        <v>0</v>
      </c>
      <c r="J53" s="79" t="b">
        <v>0</v>
      </c>
      <c r="K53" s="79" t="b">
        <v>0</v>
      </c>
      <c r="L53" s="79" t="b">
        <v>0</v>
      </c>
    </row>
    <row r="54" spans="1:12" ht="15">
      <c r="A54" s="111" t="s">
        <v>1755</v>
      </c>
      <c r="B54" s="111" t="s">
        <v>1760</v>
      </c>
      <c r="C54" s="79">
        <v>2</v>
      </c>
      <c r="D54" s="112">
        <v>0.0010929695285324722</v>
      </c>
      <c r="E54" s="112">
        <v>1.69863580310221</v>
      </c>
      <c r="F54" s="79" t="s">
        <v>2428</v>
      </c>
      <c r="G54" s="79" t="b">
        <v>0</v>
      </c>
      <c r="H54" s="79" t="b">
        <v>0</v>
      </c>
      <c r="I54" s="79" t="b">
        <v>0</v>
      </c>
      <c r="J54" s="79" t="b">
        <v>0</v>
      </c>
      <c r="K54" s="79" t="b">
        <v>0</v>
      </c>
      <c r="L54" s="79" t="b">
        <v>0</v>
      </c>
    </row>
    <row r="55" spans="1:12" ht="15">
      <c r="A55" s="111" t="s">
        <v>1919</v>
      </c>
      <c r="B55" s="111" t="s">
        <v>2007</v>
      </c>
      <c r="C55" s="79">
        <v>2</v>
      </c>
      <c r="D55" s="112">
        <v>0.0010929695285324722</v>
      </c>
      <c r="E55" s="112">
        <v>2.812579155409047</v>
      </c>
      <c r="F55" s="79" t="s">
        <v>2428</v>
      </c>
      <c r="G55" s="79" t="b">
        <v>0</v>
      </c>
      <c r="H55" s="79" t="b">
        <v>0</v>
      </c>
      <c r="I55" s="79" t="b">
        <v>0</v>
      </c>
      <c r="J55" s="79" t="b">
        <v>0</v>
      </c>
      <c r="K55" s="79" t="b">
        <v>0</v>
      </c>
      <c r="L55" s="79" t="b">
        <v>0</v>
      </c>
    </row>
    <row r="56" spans="1:12" ht="15">
      <c r="A56" s="111" t="s">
        <v>2007</v>
      </c>
      <c r="B56" s="111" t="s">
        <v>1917</v>
      </c>
      <c r="C56" s="79">
        <v>2</v>
      </c>
      <c r="D56" s="112">
        <v>0.0010929695285324722</v>
      </c>
      <c r="E56" s="112">
        <v>3.1136091510730277</v>
      </c>
      <c r="F56" s="79" t="s">
        <v>2428</v>
      </c>
      <c r="G56" s="79" t="b">
        <v>0</v>
      </c>
      <c r="H56" s="79" t="b">
        <v>0</v>
      </c>
      <c r="I56" s="79" t="b">
        <v>0</v>
      </c>
      <c r="J56" s="79" t="b">
        <v>0</v>
      </c>
      <c r="K56" s="79" t="b">
        <v>0</v>
      </c>
      <c r="L56" s="79" t="b">
        <v>0</v>
      </c>
    </row>
    <row r="57" spans="1:12" ht="15">
      <c r="A57" s="111" t="s">
        <v>2187</v>
      </c>
      <c r="B57" s="111" t="s">
        <v>1803</v>
      </c>
      <c r="C57" s="79">
        <v>2</v>
      </c>
      <c r="D57" s="112">
        <v>0.0010929695285324722</v>
      </c>
      <c r="E57" s="112">
        <v>2.812579155409047</v>
      </c>
      <c r="F57" s="79" t="s">
        <v>2428</v>
      </c>
      <c r="G57" s="79" t="b">
        <v>0</v>
      </c>
      <c r="H57" s="79" t="b">
        <v>0</v>
      </c>
      <c r="I57" s="79" t="b">
        <v>0</v>
      </c>
      <c r="J57" s="79" t="b">
        <v>0</v>
      </c>
      <c r="K57" s="79" t="b">
        <v>0</v>
      </c>
      <c r="L57" s="79" t="b">
        <v>0</v>
      </c>
    </row>
    <row r="58" spans="1:12" ht="15">
      <c r="A58" s="111" t="s">
        <v>1924</v>
      </c>
      <c r="B58" s="111" t="s">
        <v>1905</v>
      </c>
      <c r="C58" s="79">
        <v>2</v>
      </c>
      <c r="D58" s="112">
        <v>0.0010929695285324722</v>
      </c>
      <c r="E58" s="112">
        <v>2.6876404188007466</v>
      </c>
      <c r="F58" s="79" t="s">
        <v>2428</v>
      </c>
      <c r="G58" s="79" t="b">
        <v>0</v>
      </c>
      <c r="H58" s="79" t="b">
        <v>0</v>
      </c>
      <c r="I58" s="79" t="b">
        <v>0</v>
      </c>
      <c r="J58" s="79" t="b">
        <v>0</v>
      </c>
      <c r="K58" s="79" t="b">
        <v>0</v>
      </c>
      <c r="L58" s="79" t="b">
        <v>0</v>
      </c>
    </row>
    <row r="59" spans="1:12" ht="15">
      <c r="A59" s="111" t="s">
        <v>1736</v>
      </c>
      <c r="B59" s="111" t="s">
        <v>1861</v>
      </c>
      <c r="C59" s="79">
        <v>2</v>
      </c>
      <c r="D59" s="112">
        <v>0.0010929695285324722</v>
      </c>
      <c r="E59" s="112">
        <v>1.3654211240668275</v>
      </c>
      <c r="F59" s="79" t="s">
        <v>2428</v>
      </c>
      <c r="G59" s="79" t="b">
        <v>0</v>
      </c>
      <c r="H59" s="79" t="b">
        <v>0</v>
      </c>
      <c r="I59" s="79" t="b">
        <v>0</v>
      </c>
      <c r="J59" s="79" t="b">
        <v>0</v>
      </c>
      <c r="K59" s="79" t="b">
        <v>0</v>
      </c>
      <c r="L59" s="79" t="b">
        <v>0</v>
      </c>
    </row>
    <row r="60" spans="1:12" ht="15">
      <c r="A60" s="111" t="s">
        <v>1831</v>
      </c>
      <c r="B60" s="111" t="s">
        <v>1736</v>
      </c>
      <c r="C60" s="79">
        <v>2</v>
      </c>
      <c r="D60" s="112">
        <v>0.0010929695285324722</v>
      </c>
      <c r="E60" s="112">
        <v>1.3552019588851414</v>
      </c>
      <c r="F60" s="79" t="s">
        <v>2428</v>
      </c>
      <c r="G60" s="79" t="b">
        <v>0</v>
      </c>
      <c r="H60" s="79" t="b">
        <v>0</v>
      </c>
      <c r="I60" s="79" t="b">
        <v>0</v>
      </c>
      <c r="J60" s="79" t="b">
        <v>0</v>
      </c>
      <c r="K60" s="79" t="b">
        <v>0</v>
      </c>
      <c r="L60" s="79" t="b">
        <v>0</v>
      </c>
    </row>
    <row r="61" spans="1:12" ht="15">
      <c r="A61" s="111" t="s">
        <v>1739</v>
      </c>
      <c r="B61" s="111" t="s">
        <v>1736</v>
      </c>
      <c r="C61" s="79">
        <v>2</v>
      </c>
      <c r="D61" s="112">
        <v>0.0010929695285324722</v>
      </c>
      <c r="E61" s="112">
        <v>0.4387480103352164</v>
      </c>
      <c r="F61" s="79" t="s">
        <v>2428</v>
      </c>
      <c r="G61" s="79" t="b">
        <v>0</v>
      </c>
      <c r="H61" s="79" t="b">
        <v>0</v>
      </c>
      <c r="I61" s="79" t="b">
        <v>0</v>
      </c>
      <c r="J61" s="79" t="b">
        <v>0</v>
      </c>
      <c r="K61" s="79" t="b">
        <v>0</v>
      </c>
      <c r="L61" s="79" t="b">
        <v>0</v>
      </c>
    </row>
    <row r="62" spans="1:12" ht="15">
      <c r="A62" s="111" t="s">
        <v>1928</v>
      </c>
      <c r="B62" s="111" t="s">
        <v>1739</v>
      </c>
      <c r="C62" s="79">
        <v>2</v>
      </c>
      <c r="D62" s="112">
        <v>0.0010929695285324722</v>
      </c>
      <c r="E62" s="112">
        <v>1.7333979093614218</v>
      </c>
      <c r="F62" s="79" t="s">
        <v>2428</v>
      </c>
      <c r="G62" s="79" t="b">
        <v>0</v>
      </c>
      <c r="H62" s="79" t="b">
        <v>0</v>
      </c>
      <c r="I62" s="79" t="b">
        <v>0</v>
      </c>
      <c r="J62" s="79" t="b">
        <v>0</v>
      </c>
      <c r="K62" s="79" t="b">
        <v>0</v>
      </c>
      <c r="L62" s="79" t="b">
        <v>0</v>
      </c>
    </row>
    <row r="63" spans="1:12" ht="15">
      <c r="A63" s="111" t="s">
        <v>1934</v>
      </c>
      <c r="B63" s="111" t="s">
        <v>2234</v>
      </c>
      <c r="C63" s="79">
        <v>2</v>
      </c>
      <c r="D63" s="112">
        <v>0.0010929695285324722</v>
      </c>
      <c r="E63" s="112">
        <v>2.988670414464728</v>
      </c>
      <c r="F63" s="79" t="s">
        <v>2428</v>
      </c>
      <c r="G63" s="79" t="b">
        <v>0</v>
      </c>
      <c r="H63" s="79" t="b">
        <v>0</v>
      </c>
      <c r="I63" s="79" t="b">
        <v>0</v>
      </c>
      <c r="J63" s="79" t="b">
        <v>0</v>
      </c>
      <c r="K63" s="79" t="b">
        <v>0</v>
      </c>
      <c r="L63" s="79" t="b">
        <v>0</v>
      </c>
    </row>
    <row r="64" spans="1:12" ht="15">
      <c r="A64" s="111" t="s">
        <v>1781</v>
      </c>
      <c r="B64" s="111" t="s">
        <v>1736</v>
      </c>
      <c r="C64" s="79">
        <v>2</v>
      </c>
      <c r="D64" s="112">
        <v>0.0010929695285324722</v>
      </c>
      <c r="E64" s="112">
        <v>1.0541719632211601</v>
      </c>
      <c r="F64" s="79" t="s">
        <v>2428</v>
      </c>
      <c r="G64" s="79" t="b">
        <v>0</v>
      </c>
      <c r="H64" s="79" t="b">
        <v>0</v>
      </c>
      <c r="I64" s="79" t="b">
        <v>0</v>
      </c>
      <c r="J64" s="79" t="b">
        <v>0</v>
      </c>
      <c r="K64" s="79" t="b">
        <v>0</v>
      </c>
      <c r="L64" s="79" t="b">
        <v>0</v>
      </c>
    </row>
    <row r="65" spans="1:12" ht="15">
      <c r="A65" s="111" t="s">
        <v>1736</v>
      </c>
      <c r="B65" s="111" t="s">
        <v>1935</v>
      </c>
      <c r="C65" s="79">
        <v>2</v>
      </c>
      <c r="D65" s="112">
        <v>0.0010929695285324722</v>
      </c>
      <c r="E65" s="112">
        <v>1.3654211240668275</v>
      </c>
      <c r="F65" s="79" t="s">
        <v>2428</v>
      </c>
      <c r="G65" s="79" t="b">
        <v>0</v>
      </c>
      <c r="H65" s="79" t="b">
        <v>0</v>
      </c>
      <c r="I65" s="79" t="b">
        <v>0</v>
      </c>
      <c r="J65" s="79" t="b">
        <v>0</v>
      </c>
      <c r="K65" s="79" t="b">
        <v>0</v>
      </c>
      <c r="L65" s="79" t="b">
        <v>0</v>
      </c>
    </row>
    <row r="66" spans="1:12" ht="15">
      <c r="A66" s="111" t="s">
        <v>2239</v>
      </c>
      <c r="B66" s="111" t="s">
        <v>1737</v>
      </c>
      <c r="C66" s="79">
        <v>2</v>
      </c>
      <c r="D66" s="112">
        <v>0.0010929695285324722</v>
      </c>
      <c r="E66" s="112">
        <v>1.9279725741111162</v>
      </c>
      <c r="F66" s="79" t="s">
        <v>2428</v>
      </c>
      <c r="G66" s="79" t="b">
        <v>1</v>
      </c>
      <c r="H66" s="79" t="b">
        <v>0</v>
      </c>
      <c r="I66" s="79" t="b">
        <v>0</v>
      </c>
      <c r="J66" s="79" t="b">
        <v>0</v>
      </c>
      <c r="K66" s="79" t="b">
        <v>0</v>
      </c>
      <c r="L66" s="79" t="b">
        <v>0</v>
      </c>
    </row>
    <row r="67" spans="1:12" ht="15">
      <c r="A67" s="111" t="s">
        <v>1737</v>
      </c>
      <c r="B67" s="111" t="s">
        <v>2240</v>
      </c>
      <c r="C67" s="79">
        <v>2</v>
      </c>
      <c r="D67" s="112">
        <v>0.0010929695285324722</v>
      </c>
      <c r="E67" s="112">
        <v>1.834855550120199</v>
      </c>
      <c r="F67" s="79" t="s">
        <v>2428</v>
      </c>
      <c r="G67" s="79" t="b">
        <v>0</v>
      </c>
      <c r="H67" s="79" t="b">
        <v>0</v>
      </c>
      <c r="I67" s="79" t="b">
        <v>0</v>
      </c>
      <c r="J67" s="79" t="b">
        <v>0</v>
      </c>
      <c r="K67" s="79" t="b">
        <v>0</v>
      </c>
      <c r="L67" s="79" t="b">
        <v>0</v>
      </c>
    </row>
    <row r="68" spans="1:12" ht="15">
      <c r="A68" s="111" t="s">
        <v>2038</v>
      </c>
      <c r="B68" s="111" t="s">
        <v>2039</v>
      </c>
      <c r="C68" s="79">
        <v>2</v>
      </c>
      <c r="D68" s="112">
        <v>0.0010929695285324722</v>
      </c>
      <c r="E68" s="112">
        <v>2.937517892017347</v>
      </c>
      <c r="F68" s="79" t="s">
        <v>2428</v>
      </c>
      <c r="G68" s="79" t="b">
        <v>0</v>
      </c>
      <c r="H68" s="79" t="b">
        <v>0</v>
      </c>
      <c r="I68" s="79" t="b">
        <v>0</v>
      </c>
      <c r="J68" s="79" t="b">
        <v>0</v>
      </c>
      <c r="K68" s="79" t="b">
        <v>0</v>
      </c>
      <c r="L68" s="79" t="b">
        <v>0</v>
      </c>
    </row>
    <row r="69" spans="1:12" ht="15">
      <c r="A69" s="111" t="s">
        <v>2242</v>
      </c>
      <c r="B69" s="111" t="s">
        <v>1864</v>
      </c>
      <c r="C69" s="79">
        <v>2</v>
      </c>
      <c r="D69" s="112">
        <v>0.001230835338316755</v>
      </c>
      <c r="E69" s="112">
        <v>2.988670414464728</v>
      </c>
      <c r="F69" s="79" t="s">
        <v>2428</v>
      </c>
      <c r="G69" s="79" t="b">
        <v>0</v>
      </c>
      <c r="H69" s="79" t="b">
        <v>1</v>
      </c>
      <c r="I69" s="79" t="b">
        <v>0</v>
      </c>
      <c r="J69" s="79" t="b">
        <v>0</v>
      </c>
      <c r="K69" s="79" t="b">
        <v>0</v>
      </c>
      <c r="L69" s="79" t="b">
        <v>0</v>
      </c>
    </row>
    <row r="70" spans="1:12" ht="15">
      <c r="A70" s="111" t="s">
        <v>1736</v>
      </c>
      <c r="B70" s="111" t="s">
        <v>1941</v>
      </c>
      <c r="C70" s="79">
        <v>2</v>
      </c>
      <c r="D70" s="112">
        <v>0.0010929695285324722</v>
      </c>
      <c r="E70" s="112">
        <v>1.3654211240668275</v>
      </c>
      <c r="F70" s="79" t="s">
        <v>2428</v>
      </c>
      <c r="G70" s="79" t="b">
        <v>0</v>
      </c>
      <c r="H70" s="79" t="b">
        <v>0</v>
      </c>
      <c r="I70" s="79" t="b">
        <v>0</v>
      </c>
      <c r="J70" s="79" t="b">
        <v>0</v>
      </c>
      <c r="K70" s="79" t="b">
        <v>1</v>
      </c>
      <c r="L70" s="79" t="b">
        <v>0</v>
      </c>
    </row>
    <row r="71" spans="1:12" ht="15">
      <c r="A71" s="111" t="s">
        <v>1830</v>
      </c>
      <c r="B71" s="111" t="s">
        <v>2243</v>
      </c>
      <c r="C71" s="79">
        <v>2</v>
      </c>
      <c r="D71" s="112">
        <v>0.0010929695285324722</v>
      </c>
      <c r="E71" s="112">
        <v>2.8917604014566716</v>
      </c>
      <c r="F71" s="79" t="s">
        <v>2428</v>
      </c>
      <c r="G71" s="79" t="b">
        <v>0</v>
      </c>
      <c r="H71" s="79" t="b">
        <v>0</v>
      </c>
      <c r="I71" s="79" t="b">
        <v>0</v>
      </c>
      <c r="J71" s="79" t="b">
        <v>0</v>
      </c>
      <c r="K71" s="79" t="b">
        <v>0</v>
      </c>
      <c r="L71" s="79" t="b">
        <v>0</v>
      </c>
    </row>
    <row r="72" spans="1:12" ht="15">
      <c r="A72" s="111" t="s">
        <v>2042</v>
      </c>
      <c r="B72" s="111" t="s">
        <v>1806</v>
      </c>
      <c r="C72" s="79">
        <v>2</v>
      </c>
      <c r="D72" s="112">
        <v>0.001230835338316755</v>
      </c>
      <c r="E72" s="112">
        <v>2.569541106722752</v>
      </c>
      <c r="F72" s="79" t="s">
        <v>2428</v>
      </c>
      <c r="G72" s="79" t="b">
        <v>0</v>
      </c>
      <c r="H72" s="79" t="b">
        <v>0</v>
      </c>
      <c r="I72" s="79" t="b">
        <v>0</v>
      </c>
      <c r="J72" s="79" t="b">
        <v>0</v>
      </c>
      <c r="K72" s="79" t="b">
        <v>0</v>
      </c>
      <c r="L72" s="79" t="b">
        <v>0</v>
      </c>
    </row>
    <row r="73" spans="1:12" ht="15">
      <c r="A73" s="111" t="s">
        <v>1736</v>
      </c>
      <c r="B73" s="111" t="s">
        <v>1860</v>
      </c>
      <c r="C73" s="79">
        <v>2</v>
      </c>
      <c r="D73" s="112">
        <v>0.0010929695285324722</v>
      </c>
      <c r="E73" s="112">
        <v>1.2685111110587712</v>
      </c>
      <c r="F73" s="79" t="s">
        <v>2428</v>
      </c>
      <c r="G73" s="79" t="b">
        <v>0</v>
      </c>
      <c r="H73" s="79" t="b">
        <v>0</v>
      </c>
      <c r="I73" s="79" t="b">
        <v>0</v>
      </c>
      <c r="J73" s="79" t="b">
        <v>0</v>
      </c>
      <c r="K73" s="79" t="b">
        <v>0</v>
      </c>
      <c r="L73" s="79" t="b">
        <v>0</v>
      </c>
    </row>
    <row r="74" spans="1:12" ht="15">
      <c r="A74" s="111" t="s">
        <v>1740</v>
      </c>
      <c r="B74" s="111" t="s">
        <v>2251</v>
      </c>
      <c r="C74" s="79">
        <v>2</v>
      </c>
      <c r="D74" s="112">
        <v>0.001230835338316755</v>
      </c>
      <c r="E74" s="112">
        <v>2.0993687119584177</v>
      </c>
      <c r="F74" s="79" t="s">
        <v>2428</v>
      </c>
      <c r="G74" s="79" t="b">
        <v>0</v>
      </c>
      <c r="H74" s="79" t="b">
        <v>1</v>
      </c>
      <c r="I74" s="79" t="b">
        <v>0</v>
      </c>
      <c r="J74" s="79" t="b">
        <v>0</v>
      </c>
      <c r="K74" s="79" t="b">
        <v>0</v>
      </c>
      <c r="L74" s="79" t="b">
        <v>0</v>
      </c>
    </row>
    <row r="75" spans="1:12" ht="15">
      <c r="A75" s="111" t="s">
        <v>1932</v>
      </c>
      <c r="B75" s="111" t="s">
        <v>1756</v>
      </c>
      <c r="C75" s="79">
        <v>2</v>
      </c>
      <c r="D75" s="112">
        <v>0.0010929695285324722</v>
      </c>
      <c r="E75" s="112">
        <v>2.289700410128709</v>
      </c>
      <c r="F75" s="79" t="s">
        <v>2428</v>
      </c>
      <c r="G75" s="79" t="b">
        <v>0</v>
      </c>
      <c r="H75" s="79" t="b">
        <v>0</v>
      </c>
      <c r="I75" s="79" t="b">
        <v>0</v>
      </c>
      <c r="J75" s="79" t="b">
        <v>0</v>
      </c>
      <c r="K75" s="79" t="b">
        <v>0</v>
      </c>
      <c r="L75" s="79" t="b">
        <v>0</v>
      </c>
    </row>
    <row r="76" spans="1:12" ht="15">
      <c r="A76" s="111" t="s">
        <v>1736</v>
      </c>
      <c r="B76" s="111" t="s">
        <v>2045</v>
      </c>
      <c r="C76" s="79">
        <v>2</v>
      </c>
      <c r="D76" s="112">
        <v>0.0010929695285324722</v>
      </c>
      <c r="E76" s="112">
        <v>1.4903598606751276</v>
      </c>
      <c r="F76" s="79" t="s">
        <v>2428</v>
      </c>
      <c r="G76" s="79" t="b">
        <v>0</v>
      </c>
      <c r="H76" s="79" t="b">
        <v>0</v>
      </c>
      <c r="I76" s="79" t="b">
        <v>0</v>
      </c>
      <c r="J76" s="79" t="b">
        <v>0</v>
      </c>
      <c r="K76" s="79" t="b">
        <v>0</v>
      </c>
      <c r="L76" s="79" t="b">
        <v>0</v>
      </c>
    </row>
    <row r="77" spans="1:12" ht="15">
      <c r="A77" s="111" t="s">
        <v>1736</v>
      </c>
      <c r="B77" s="111" t="s">
        <v>1786</v>
      </c>
      <c r="C77" s="79">
        <v>2</v>
      </c>
      <c r="D77" s="112">
        <v>0.0010929695285324722</v>
      </c>
      <c r="E77" s="112">
        <v>1.013238605955465</v>
      </c>
      <c r="F77" s="79" t="s">
        <v>2428</v>
      </c>
      <c r="G77" s="79" t="b">
        <v>0</v>
      </c>
      <c r="H77" s="79" t="b">
        <v>0</v>
      </c>
      <c r="I77" s="79" t="b">
        <v>0</v>
      </c>
      <c r="J77" s="79" t="b">
        <v>0</v>
      </c>
      <c r="K77" s="79" t="b">
        <v>1</v>
      </c>
      <c r="L77" s="79" t="b">
        <v>0</v>
      </c>
    </row>
    <row r="78" spans="1:12" ht="15">
      <c r="A78" s="111" t="s">
        <v>1736</v>
      </c>
      <c r="B78" s="111" t="s">
        <v>1758</v>
      </c>
      <c r="C78" s="79">
        <v>2</v>
      </c>
      <c r="D78" s="112">
        <v>0.0010929695285324722</v>
      </c>
      <c r="E78" s="112">
        <v>0.8882998693471651</v>
      </c>
      <c r="F78" s="79" t="s">
        <v>2428</v>
      </c>
      <c r="G78" s="79" t="b">
        <v>0</v>
      </c>
      <c r="H78" s="79" t="b">
        <v>0</v>
      </c>
      <c r="I78" s="79" t="b">
        <v>0</v>
      </c>
      <c r="J78" s="79" t="b">
        <v>0</v>
      </c>
      <c r="K78" s="79" t="b">
        <v>0</v>
      </c>
      <c r="L78" s="79" t="b">
        <v>0</v>
      </c>
    </row>
    <row r="79" spans="1:12" ht="15">
      <c r="A79" s="111" t="s">
        <v>1847</v>
      </c>
      <c r="B79" s="111" t="s">
        <v>1737</v>
      </c>
      <c r="C79" s="79">
        <v>2</v>
      </c>
      <c r="D79" s="112">
        <v>0.0010929695285324722</v>
      </c>
      <c r="E79" s="112">
        <v>1.5300325654390787</v>
      </c>
      <c r="F79" s="79" t="s">
        <v>2428</v>
      </c>
      <c r="G79" s="79" t="b">
        <v>0</v>
      </c>
      <c r="H79" s="79" t="b">
        <v>0</v>
      </c>
      <c r="I79" s="79" t="b">
        <v>0</v>
      </c>
      <c r="J79" s="79" t="b">
        <v>0</v>
      </c>
      <c r="K79" s="79" t="b">
        <v>0</v>
      </c>
      <c r="L79" s="79" t="b">
        <v>0</v>
      </c>
    </row>
    <row r="80" spans="1:12" ht="15">
      <c r="A80" s="111" t="s">
        <v>2054</v>
      </c>
      <c r="B80" s="111" t="s">
        <v>2273</v>
      </c>
      <c r="C80" s="79">
        <v>2</v>
      </c>
      <c r="D80" s="112">
        <v>0.0010929695285324722</v>
      </c>
      <c r="E80" s="112">
        <v>3.1136091510730277</v>
      </c>
      <c r="F80" s="79" t="s">
        <v>2428</v>
      </c>
      <c r="G80" s="79" t="b">
        <v>0</v>
      </c>
      <c r="H80" s="79" t="b">
        <v>1</v>
      </c>
      <c r="I80" s="79" t="b">
        <v>0</v>
      </c>
      <c r="J80" s="79" t="b">
        <v>0</v>
      </c>
      <c r="K80" s="79" t="b">
        <v>0</v>
      </c>
      <c r="L80" s="79" t="b">
        <v>0</v>
      </c>
    </row>
    <row r="81" spans="1:12" ht="15">
      <c r="A81" s="111" t="s">
        <v>2273</v>
      </c>
      <c r="B81" s="111" t="s">
        <v>2274</v>
      </c>
      <c r="C81" s="79">
        <v>2</v>
      </c>
      <c r="D81" s="112">
        <v>0.0010929695285324722</v>
      </c>
      <c r="E81" s="112">
        <v>3.289700410128709</v>
      </c>
      <c r="F81" s="79" t="s">
        <v>2428</v>
      </c>
      <c r="G81" s="79" t="b">
        <v>0</v>
      </c>
      <c r="H81" s="79" t="b">
        <v>0</v>
      </c>
      <c r="I81" s="79" t="b">
        <v>0</v>
      </c>
      <c r="J81" s="79" t="b">
        <v>0</v>
      </c>
      <c r="K81" s="79" t="b">
        <v>0</v>
      </c>
      <c r="L81" s="79" t="b">
        <v>0</v>
      </c>
    </row>
    <row r="82" spans="1:12" ht="15">
      <c r="A82" s="111" t="s">
        <v>1825</v>
      </c>
      <c r="B82" s="111" t="s">
        <v>1766</v>
      </c>
      <c r="C82" s="79">
        <v>2</v>
      </c>
      <c r="D82" s="112">
        <v>0.0010929695285324722</v>
      </c>
      <c r="E82" s="112">
        <v>2.1136091510730277</v>
      </c>
      <c r="F82" s="79" t="s">
        <v>2428</v>
      </c>
      <c r="G82" s="79" t="b">
        <v>0</v>
      </c>
      <c r="H82" s="79" t="b">
        <v>0</v>
      </c>
      <c r="I82" s="79" t="b">
        <v>0</v>
      </c>
      <c r="J82" s="79" t="b">
        <v>0</v>
      </c>
      <c r="K82" s="79" t="b">
        <v>0</v>
      </c>
      <c r="L82" s="79" t="b">
        <v>0</v>
      </c>
    </row>
    <row r="83" spans="1:12" ht="15">
      <c r="A83" s="111" t="s">
        <v>2286</v>
      </c>
      <c r="B83" s="111" t="s">
        <v>2058</v>
      </c>
      <c r="C83" s="79">
        <v>2</v>
      </c>
      <c r="D83" s="112">
        <v>0.001230835338316755</v>
      </c>
      <c r="E83" s="112">
        <v>3.1136091510730277</v>
      </c>
      <c r="F83" s="79" t="s">
        <v>2428</v>
      </c>
      <c r="G83" s="79" t="b">
        <v>0</v>
      </c>
      <c r="H83" s="79" t="b">
        <v>0</v>
      </c>
      <c r="I83" s="79" t="b">
        <v>0</v>
      </c>
      <c r="J83" s="79" t="b">
        <v>0</v>
      </c>
      <c r="K83" s="79" t="b">
        <v>0</v>
      </c>
      <c r="L83" s="79" t="b">
        <v>0</v>
      </c>
    </row>
    <row r="84" spans="1:12" ht="15">
      <c r="A84" s="111" t="s">
        <v>1805</v>
      </c>
      <c r="B84" s="111" t="s">
        <v>1874</v>
      </c>
      <c r="C84" s="79">
        <v>2</v>
      </c>
      <c r="D84" s="112">
        <v>0.0010929695285324722</v>
      </c>
      <c r="E84" s="112">
        <v>2.347692357106396</v>
      </c>
      <c r="F84" s="79" t="s">
        <v>2428</v>
      </c>
      <c r="G84" s="79" t="b">
        <v>0</v>
      </c>
      <c r="H84" s="79" t="b">
        <v>0</v>
      </c>
      <c r="I84" s="79" t="b">
        <v>0</v>
      </c>
      <c r="J84" s="79" t="b">
        <v>0</v>
      </c>
      <c r="K84" s="79" t="b">
        <v>0</v>
      </c>
      <c r="L84" s="79" t="b">
        <v>0</v>
      </c>
    </row>
    <row r="85" spans="1:12" ht="15">
      <c r="A85" s="111" t="s">
        <v>1805</v>
      </c>
      <c r="B85" s="111" t="s">
        <v>1777</v>
      </c>
      <c r="C85" s="79">
        <v>2</v>
      </c>
      <c r="D85" s="112">
        <v>0.0010929695285324722</v>
      </c>
      <c r="E85" s="112">
        <v>2.0466623614424146</v>
      </c>
      <c r="F85" s="79" t="s">
        <v>2428</v>
      </c>
      <c r="G85" s="79" t="b">
        <v>0</v>
      </c>
      <c r="H85" s="79" t="b">
        <v>0</v>
      </c>
      <c r="I85" s="79" t="b">
        <v>0</v>
      </c>
      <c r="J85" s="79" t="b">
        <v>0</v>
      </c>
      <c r="K85" s="79" t="b">
        <v>0</v>
      </c>
      <c r="L85" s="79" t="b">
        <v>0</v>
      </c>
    </row>
    <row r="86" spans="1:12" ht="15">
      <c r="A86" s="111" t="s">
        <v>2300</v>
      </c>
      <c r="B86" s="111" t="s">
        <v>1856</v>
      </c>
      <c r="C86" s="79">
        <v>2</v>
      </c>
      <c r="D86" s="112">
        <v>0.001230835338316755</v>
      </c>
      <c r="E86" s="112">
        <v>2.8917604014566716</v>
      </c>
      <c r="F86" s="79" t="s">
        <v>2428</v>
      </c>
      <c r="G86" s="79" t="b">
        <v>0</v>
      </c>
      <c r="H86" s="79" t="b">
        <v>0</v>
      </c>
      <c r="I86" s="79" t="b">
        <v>0</v>
      </c>
      <c r="J86" s="79" t="b">
        <v>0</v>
      </c>
      <c r="K86" s="79" t="b">
        <v>0</v>
      </c>
      <c r="L86" s="79" t="b">
        <v>0</v>
      </c>
    </row>
    <row r="87" spans="1:12" ht="15">
      <c r="A87" s="111" t="s">
        <v>1741</v>
      </c>
      <c r="B87" s="111" t="s">
        <v>1775</v>
      </c>
      <c r="C87" s="79">
        <v>2</v>
      </c>
      <c r="D87" s="112">
        <v>0.0010929695285324722</v>
      </c>
      <c r="E87" s="112">
        <v>1.6613114800783977</v>
      </c>
      <c r="F87" s="79" t="s">
        <v>2428</v>
      </c>
      <c r="G87" s="79" t="b">
        <v>0</v>
      </c>
      <c r="H87" s="79" t="b">
        <v>0</v>
      </c>
      <c r="I87" s="79" t="b">
        <v>0</v>
      </c>
      <c r="J87" s="79" t="b">
        <v>0</v>
      </c>
      <c r="K87" s="79" t="b">
        <v>1</v>
      </c>
      <c r="L87" s="79" t="b">
        <v>0</v>
      </c>
    </row>
    <row r="88" spans="1:12" ht="15">
      <c r="A88" s="111" t="s">
        <v>1752</v>
      </c>
      <c r="B88" s="111" t="s">
        <v>1955</v>
      </c>
      <c r="C88" s="79">
        <v>2</v>
      </c>
      <c r="D88" s="112">
        <v>0.0010929695285324722</v>
      </c>
      <c r="E88" s="112">
        <v>2.268511111058771</v>
      </c>
      <c r="F88" s="79" t="s">
        <v>2428</v>
      </c>
      <c r="G88" s="79" t="b">
        <v>0</v>
      </c>
      <c r="H88" s="79" t="b">
        <v>0</v>
      </c>
      <c r="I88" s="79" t="b">
        <v>0</v>
      </c>
      <c r="J88" s="79" t="b">
        <v>1</v>
      </c>
      <c r="K88" s="79" t="b">
        <v>0</v>
      </c>
      <c r="L88" s="79" t="b">
        <v>0</v>
      </c>
    </row>
    <row r="89" spans="1:12" ht="15">
      <c r="A89" s="111" t="s">
        <v>1955</v>
      </c>
      <c r="B89" s="111" t="s">
        <v>1736</v>
      </c>
      <c r="C89" s="79">
        <v>2</v>
      </c>
      <c r="D89" s="112">
        <v>0.0010929695285324722</v>
      </c>
      <c r="E89" s="112">
        <v>1.3552019588851414</v>
      </c>
      <c r="F89" s="79" t="s">
        <v>2428</v>
      </c>
      <c r="G89" s="79" t="b">
        <v>1</v>
      </c>
      <c r="H89" s="79" t="b">
        <v>0</v>
      </c>
      <c r="I89" s="79" t="b">
        <v>0</v>
      </c>
      <c r="J89" s="79" t="b">
        <v>0</v>
      </c>
      <c r="K89" s="79" t="b">
        <v>0</v>
      </c>
      <c r="L89" s="79" t="b">
        <v>0</v>
      </c>
    </row>
    <row r="90" spans="1:12" ht="15">
      <c r="A90" s="111" t="s">
        <v>1736</v>
      </c>
      <c r="B90" s="111" t="s">
        <v>1736</v>
      </c>
      <c r="C90" s="79">
        <v>2</v>
      </c>
      <c r="D90" s="112">
        <v>0.0010929695285324722</v>
      </c>
      <c r="E90" s="112">
        <v>0.03298266415122215</v>
      </c>
      <c r="F90" s="79" t="s">
        <v>2428</v>
      </c>
      <c r="G90" s="79" t="b">
        <v>0</v>
      </c>
      <c r="H90" s="79" t="b">
        <v>0</v>
      </c>
      <c r="I90" s="79" t="b">
        <v>0</v>
      </c>
      <c r="J90" s="79" t="b">
        <v>0</v>
      </c>
      <c r="K90" s="79" t="b">
        <v>0</v>
      </c>
      <c r="L90" s="79" t="b">
        <v>0</v>
      </c>
    </row>
    <row r="91" spans="1:12" ht="15">
      <c r="A91" s="111" t="s">
        <v>2339</v>
      </c>
      <c r="B91" s="111" t="s">
        <v>2340</v>
      </c>
      <c r="C91" s="79">
        <v>2</v>
      </c>
      <c r="D91" s="112">
        <v>0.0010929695285324722</v>
      </c>
      <c r="E91" s="112">
        <v>3.289700410128709</v>
      </c>
      <c r="F91" s="79" t="s">
        <v>2428</v>
      </c>
      <c r="G91" s="79" t="b">
        <v>1</v>
      </c>
      <c r="H91" s="79" t="b">
        <v>0</v>
      </c>
      <c r="I91" s="79" t="b">
        <v>0</v>
      </c>
      <c r="J91" s="79" t="b">
        <v>0</v>
      </c>
      <c r="K91" s="79" t="b">
        <v>0</v>
      </c>
      <c r="L91" s="79" t="b">
        <v>0</v>
      </c>
    </row>
    <row r="92" spans="1:12" ht="15">
      <c r="A92" s="111" t="s">
        <v>1779</v>
      </c>
      <c r="B92" s="111" t="s">
        <v>1739</v>
      </c>
      <c r="C92" s="79">
        <v>2</v>
      </c>
      <c r="D92" s="112">
        <v>0.0010929695285324722</v>
      </c>
      <c r="E92" s="112">
        <v>1.3812153912500593</v>
      </c>
      <c r="F92" s="79" t="s">
        <v>2428</v>
      </c>
      <c r="G92" s="79" t="b">
        <v>0</v>
      </c>
      <c r="H92" s="79" t="b">
        <v>0</v>
      </c>
      <c r="I92" s="79" t="b">
        <v>0</v>
      </c>
      <c r="J92" s="79" t="b">
        <v>0</v>
      </c>
      <c r="K92" s="79" t="b">
        <v>0</v>
      </c>
      <c r="L92" s="79" t="b">
        <v>0</v>
      </c>
    </row>
    <row r="93" spans="1:12" ht="15">
      <c r="A93" s="111" t="s">
        <v>1739</v>
      </c>
      <c r="B93" s="111" t="s">
        <v>2069</v>
      </c>
      <c r="C93" s="79">
        <v>2</v>
      </c>
      <c r="D93" s="112">
        <v>0.0010929695285324722</v>
      </c>
      <c r="E93" s="112">
        <v>1.8961252068591217</v>
      </c>
      <c r="F93" s="79" t="s">
        <v>2428</v>
      </c>
      <c r="G93" s="79" t="b">
        <v>0</v>
      </c>
      <c r="H93" s="79" t="b">
        <v>0</v>
      </c>
      <c r="I93" s="79" t="b">
        <v>0</v>
      </c>
      <c r="J93" s="79" t="b">
        <v>0</v>
      </c>
      <c r="K93" s="79" t="b">
        <v>0</v>
      </c>
      <c r="L93" s="79" t="b">
        <v>0</v>
      </c>
    </row>
    <row r="94" spans="1:12" ht="15">
      <c r="A94" s="111" t="s">
        <v>1763</v>
      </c>
      <c r="B94" s="111" t="s">
        <v>2347</v>
      </c>
      <c r="C94" s="79">
        <v>2</v>
      </c>
      <c r="D94" s="112">
        <v>0.0010929695285324722</v>
      </c>
      <c r="E94" s="112">
        <v>2.5493377206344654</v>
      </c>
      <c r="F94" s="79" t="s">
        <v>2428</v>
      </c>
      <c r="G94" s="79" t="b">
        <v>0</v>
      </c>
      <c r="H94" s="79" t="b">
        <v>0</v>
      </c>
      <c r="I94" s="79" t="b">
        <v>0</v>
      </c>
      <c r="J94" s="79" t="b">
        <v>0</v>
      </c>
      <c r="K94" s="79" t="b">
        <v>0</v>
      </c>
      <c r="L94" s="79" t="b">
        <v>0</v>
      </c>
    </row>
    <row r="95" spans="1:12" ht="15">
      <c r="A95" s="111" t="s">
        <v>2347</v>
      </c>
      <c r="B95" s="111" t="s">
        <v>2348</v>
      </c>
      <c r="C95" s="79">
        <v>2</v>
      </c>
      <c r="D95" s="112">
        <v>0.0010929695285324722</v>
      </c>
      <c r="E95" s="112">
        <v>3.289700410128709</v>
      </c>
      <c r="F95" s="79" t="s">
        <v>2428</v>
      </c>
      <c r="G95" s="79" t="b">
        <v>0</v>
      </c>
      <c r="H95" s="79" t="b">
        <v>0</v>
      </c>
      <c r="I95" s="79" t="b">
        <v>0</v>
      </c>
      <c r="J95" s="79" t="b">
        <v>0</v>
      </c>
      <c r="K95" s="79" t="b">
        <v>0</v>
      </c>
      <c r="L95" s="79" t="b">
        <v>0</v>
      </c>
    </row>
    <row r="96" spans="1:12" ht="15">
      <c r="A96" s="111" t="s">
        <v>1859</v>
      </c>
      <c r="B96" s="111" t="s">
        <v>1836</v>
      </c>
      <c r="C96" s="79">
        <v>2</v>
      </c>
      <c r="D96" s="112">
        <v>0.0010929695285324722</v>
      </c>
      <c r="E96" s="112">
        <v>2.414639146737009</v>
      </c>
      <c r="F96" s="79" t="s">
        <v>2428</v>
      </c>
      <c r="G96" s="79" t="b">
        <v>1</v>
      </c>
      <c r="H96" s="79" t="b">
        <v>0</v>
      </c>
      <c r="I96" s="79" t="b">
        <v>0</v>
      </c>
      <c r="J96" s="79" t="b">
        <v>0</v>
      </c>
      <c r="K96" s="79" t="b">
        <v>0</v>
      </c>
      <c r="L96" s="79" t="b">
        <v>0</v>
      </c>
    </row>
    <row r="97" spans="1:12" ht="15">
      <c r="A97" s="111" t="s">
        <v>1736</v>
      </c>
      <c r="B97" s="111" t="s">
        <v>1771</v>
      </c>
      <c r="C97" s="79">
        <v>2</v>
      </c>
      <c r="D97" s="112">
        <v>0.0010929695285324722</v>
      </c>
      <c r="E97" s="112">
        <v>1.0643911284028462</v>
      </c>
      <c r="F97" s="79" t="s">
        <v>2428</v>
      </c>
      <c r="G97" s="79" t="b">
        <v>0</v>
      </c>
      <c r="H97" s="79" t="b">
        <v>0</v>
      </c>
      <c r="I97" s="79" t="b">
        <v>0</v>
      </c>
      <c r="J97" s="79" t="b">
        <v>0</v>
      </c>
      <c r="K97" s="79" t="b">
        <v>0</v>
      </c>
      <c r="L97" s="79" t="b">
        <v>0</v>
      </c>
    </row>
    <row r="98" spans="1:12" ht="15">
      <c r="A98" s="111" t="s">
        <v>1740</v>
      </c>
      <c r="B98" s="111" t="s">
        <v>2077</v>
      </c>
      <c r="C98" s="79">
        <v>2</v>
      </c>
      <c r="D98" s="112">
        <v>0.0010929695285324722</v>
      </c>
      <c r="E98" s="112">
        <v>1.9232774529027363</v>
      </c>
      <c r="F98" s="79" t="s">
        <v>2428</v>
      </c>
      <c r="G98" s="79" t="b">
        <v>0</v>
      </c>
      <c r="H98" s="79" t="b">
        <v>1</v>
      </c>
      <c r="I98" s="79" t="b">
        <v>0</v>
      </c>
      <c r="J98" s="79" t="b">
        <v>0</v>
      </c>
      <c r="K98" s="79" t="b">
        <v>0</v>
      </c>
      <c r="L98" s="79" t="b">
        <v>0</v>
      </c>
    </row>
    <row r="99" spans="1:12" ht="15">
      <c r="A99" s="111" t="s">
        <v>1957</v>
      </c>
      <c r="B99" s="111" t="s">
        <v>1862</v>
      </c>
      <c r="C99" s="79">
        <v>2</v>
      </c>
      <c r="D99" s="112">
        <v>0.0010929695285324722</v>
      </c>
      <c r="E99" s="112">
        <v>2.6876404188007466</v>
      </c>
      <c r="F99" s="79" t="s">
        <v>2428</v>
      </c>
      <c r="G99" s="79" t="b">
        <v>0</v>
      </c>
      <c r="H99" s="79" t="b">
        <v>0</v>
      </c>
      <c r="I99" s="79" t="b">
        <v>0</v>
      </c>
      <c r="J99" s="79" t="b">
        <v>0</v>
      </c>
      <c r="K99" s="79" t="b">
        <v>0</v>
      </c>
      <c r="L99" s="79" t="b">
        <v>0</v>
      </c>
    </row>
    <row r="100" spans="1:12" ht="15">
      <c r="A100" s="111" t="s">
        <v>1862</v>
      </c>
      <c r="B100" s="111" t="s">
        <v>1822</v>
      </c>
      <c r="C100" s="79">
        <v>2</v>
      </c>
      <c r="D100" s="112">
        <v>0.0010929695285324722</v>
      </c>
      <c r="E100" s="112">
        <v>2.5907304057926903</v>
      </c>
      <c r="F100" s="79" t="s">
        <v>2428</v>
      </c>
      <c r="G100" s="79" t="b">
        <v>0</v>
      </c>
      <c r="H100" s="79" t="b">
        <v>0</v>
      </c>
      <c r="I100" s="79" t="b">
        <v>0</v>
      </c>
      <c r="J100" s="79" t="b">
        <v>0</v>
      </c>
      <c r="K100" s="79" t="b">
        <v>0</v>
      </c>
      <c r="L100" s="79" t="b">
        <v>0</v>
      </c>
    </row>
    <row r="101" spans="1:12" ht="15">
      <c r="A101" s="111" t="s">
        <v>1822</v>
      </c>
      <c r="B101" s="111" t="s">
        <v>2078</v>
      </c>
      <c r="C101" s="79">
        <v>2</v>
      </c>
      <c r="D101" s="112">
        <v>0.0010929695285324722</v>
      </c>
      <c r="E101" s="112">
        <v>2.6364878963533656</v>
      </c>
      <c r="F101" s="79" t="s">
        <v>2428</v>
      </c>
      <c r="G101" s="79" t="b">
        <v>0</v>
      </c>
      <c r="H101" s="79" t="b">
        <v>0</v>
      </c>
      <c r="I101" s="79" t="b">
        <v>0</v>
      </c>
      <c r="J101" s="79" t="b">
        <v>0</v>
      </c>
      <c r="K101" s="79" t="b">
        <v>0</v>
      </c>
      <c r="L101" s="79" t="b">
        <v>0</v>
      </c>
    </row>
    <row r="102" spans="1:12" ht="15">
      <c r="A102" s="111" t="s">
        <v>2366</v>
      </c>
      <c r="B102" s="111" t="s">
        <v>1795</v>
      </c>
      <c r="C102" s="79">
        <v>2</v>
      </c>
      <c r="D102" s="112">
        <v>0.0010929695285324722</v>
      </c>
      <c r="E102" s="112">
        <v>2.8917604014566716</v>
      </c>
      <c r="F102" s="79" t="s">
        <v>2428</v>
      </c>
      <c r="G102" s="79" t="b">
        <v>0</v>
      </c>
      <c r="H102" s="79" t="b">
        <v>0</v>
      </c>
      <c r="I102" s="79" t="b">
        <v>0</v>
      </c>
      <c r="J102" s="79" t="b">
        <v>0</v>
      </c>
      <c r="K102" s="79" t="b">
        <v>0</v>
      </c>
      <c r="L102" s="79" t="b">
        <v>0</v>
      </c>
    </row>
    <row r="103" spans="1:12" ht="15">
      <c r="A103" s="111" t="s">
        <v>2068</v>
      </c>
      <c r="B103" s="111" t="s">
        <v>1831</v>
      </c>
      <c r="C103" s="79">
        <v>2</v>
      </c>
      <c r="D103" s="112">
        <v>0.0010929695285324722</v>
      </c>
      <c r="E103" s="112">
        <v>2.6364878963533656</v>
      </c>
      <c r="F103" s="79" t="s">
        <v>2428</v>
      </c>
      <c r="G103" s="79" t="b">
        <v>0</v>
      </c>
      <c r="H103" s="79" t="b">
        <v>0</v>
      </c>
      <c r="I103" s="79" t="b">
        <v>0</v>
      </c>
      <c r="J103" s="79" t="b">
        <v>0</v>
      </c>
      <c r="K103" s="79" t="b">
        <v>0</v>
      </c>
      <c r="L103" s="79" t="b">
        <v>0</v>
      </c>
    </row>
    <row r="104" spans="1:12" ht="15">
      <c r="A104" s="111" t="s">
        <v>1878</v>
      </c>
      <c r="B104" s="111" t="s">
        <v>2371</v>
      </c>
      <c r="C104" s="79">
        <v>2</v>
      </c>
      <c r="D104" s="112">
        <v>0.0010929695285324722</v>
      </c>
      <c r="E104" s="112">
        <v>2.8917604014566716</v>
      </c>
      <c r="F104" s="79" t="s">
        <v>2428</v>
      </c>
      <c r="G104" s="79" t="b">
        <v>0</v>
      </c>
      <c r="H104" s="79" t="b">
        <v>0</v>
      </c>
      <c r="I104" s="79" t="b">
        <v>0</v>
      </c>
      <c r="J104" s="79" t="b">
        <v>0</v>
      </c>
      <c r="K104" s="79" t="b">
        <v>1</v>
      </c>
      <c r="L104" s="79" t="b">
        <v>0</v>
      </c>
    </row>
    <row r="105" spans="1:12" ht="15">
      <c r="A105" s="111" t="s">
        <v>2372</v>
      </c>
      <c r="B105" s="111" t="s">
        <v>1742</v>
      </c>
      <c r="C105" s="79">
        <v>2</v>
      </c>
      <c r="D105" s="112">
        <v>0.001230835338316755</v>
      </c>
      <c r="E105" s="112">
        <v>2.3354579006893843</v>
      </c>
      <c r="F105" s="79" t="s">
        <v>2428</v>
      </c>
      <c r="G105" s="79" t="b">
        <v>0</v>
      </c>
      <c r="H105" s="79" t="b">
        <v>0</v>
      </c>
      <c r="I105" s="79" t="b">
        <v>0</v>
      </c>
      <c r="J105" s="79" t="b">
        <v>0</v>
      </c>
      <c r="K105" s="79" t="b">
        <v>0</v>
      </c>
      <c r="L105" s="79" t="b">
        <v>0</v>
      </c>
    </row>
    <row r="106" spans="1:12" ht="15">
      <c r="A106" s="111" t="s">
        <v>2374</v>
      </c>
      <c r="B106" s="111" t="s">
        <v>2375</v>
      </c>
      <c r="C106" s="79">
        <v>2</v>
      </c>
      <c r="D106" s="112">
        <v>0.0010929695285324722</v>
      </c>
      <c r="E106" s="112">
        <v>3.289700410128709</v>
      </c>
      <c r="F106" s="79" t="s">
        <v>2428</v>
      </c>
      <c r="G106" s="79" t="b">
        <v>0</v>
      </c>
      <c r="H106" s="79" t="b">
        <v>0</v>
      </c>
      <c r="I106" s="79" t="b">
        <v>0</v>
      </c>
      <c r="J106" s="79" t="b">
        <v>0</v>
      </c>
      <c r="K106" s="79" t="b">
        <v>0</v>
      </c>
      <c r="L106" s="79" t="b">
        <v>0</v>
      </c>
    </row>
    <row r="107" spans="1:12" ht="15">
      <c r="A107" s="111" t="s">
        <v>1960</v>
      </c>
      <c r="B107" s="111" t="s">
        <v>2384</v>
      </c>
      <c r="C107" s="79">
        <v>2</v>
      </c>
      <c r="D107" s="112">
        <v>0.0010929695285324722</v>
      </c>
      <c r="E107" s="112">
        <v>2.988670414464728</v>
      </c>
      <c r="F107" s="79" t="s">
        <v>2428</v>
      </c>
      <c r="G107" s="79" t="b">
        <v>0</v>
      </c>
      <c r="H107" s="79" t="b">
        <v>0</v>
      </c>
      <c r="I107" s="79" t="b">
        <v>0</v>
      </c>
      <c r="J107" s="79" t="b">
        <v>0</v>
      </c>
      <c r="K107" s="79" t="b">
        <v>0</v>
      </c>
      <c r="L107" s="79" t="b">
        <v>0</v>
      </c>
    </row>
    <row r="108" spans="1:12" ht="15">
      <c r="A108" s="111" t="s">
        <v>2084</v>
      </c>
      <c r="B108" s="111" t="s">
        <v>2087</v>
      </c>
      <c r="C108" s="79">
        <v>2</v>
      </c>
      <c r="D108" s="112">
        <v>0.0010929695285324722</v>
      </c>
      <c r="E108" s="112">
        <v>2.937517892017347</v>
      </c>
      <c r="F108" s="79" t="s">
        <v>2428</v>
      </c>
      <c r="G108" s="79" t="b">
        <v>0</v>
      </c>
      <c r="H108" s="79" t="b">
        <v>0</v>
      </c>
      <c r="I108" s="79" t="b">
        <v>0</v>
      </c>
      <c r="J108" s="79" t="b">
        <v>0</v>
      </c>
      <c r="K108" s="79" t="b">
        <v>0</v>
      </c>
      <c r="L108" s="79" t="b">
        <v>0</v>
      </c>
    </row>
    <row r="109" spans="1:12" ht="15">
      <c r="A109" s="111" t="s">
        <v>1809</v>
      </c>
      <c r="B109" s="111" t="s">
        <v>1764</v>
      </c>
      <c r="C109" s="79">
        <v>2</v>
      </c>
      <c r="D109" s="112">
        <v>0.0010929695285324722</v>
      </c>
      <c r="E109" s="112">
        <v>1.9674811153947898</v>
      </c>
      <c r="F109" s="79" t="s">
        <v>2428</v>
      </c>
      <c r="G109" s="79" t="b">
        <v>0</v>
      </c>
      <c r="H109" s="79" t="b">
        <v>0</v>
      </c>
      <c r="I109" s="79" t="b">
        <v>0</v>
      </c>
      <c r="J109" s="79" t="b">
        <v>0</v>
      </c>
      <c r="K109" s="79" t="b">
        <v>0</v>
      </c>
      <c r="L109" s="79" t="b">
        <v>0</v>
      </c>
    </row>
    <row r="110" spans="1:12" ht="15">
      <c r="A110" s="111" t="s">
        <v>1764</v>
      </c>
      <c r="B110" s="111" t="s">
        <v>1790</v>
      </c>
      <c r="C110" s="79">
        <v>2</v>
      </c>
      <c r="D110" s="112">
        <v>0.0010929695285324722</v>
      </c>
      <c r="E110" s="112">
        <v>1.9094891684171031</v>
      </c>
      <c r="F110" s="79" t="s">
        <v>2428</v>
      </c>
      <c r="G110" s="79" t="b">
        <v>0</v>
      </c>
      <c r="H110" s="79" t="b">
        <v>0</v>
      </c>
      <c r="I110" s="79" t="b">
        <v>0</v>
      </c>
      <c r="J110" s="79" t="b">
        <v>0</v>
      </c>
      <c r="K110" s="79" t="b">
        <v>0</v>
      </c>
      <c r="L110" s="79" t="b">
        <v>0</v>
      </c>
    </row>
    <row r="111" spans="1:12" ht="15">
      <c r="A111" s="111" t="s">
        <v>1810</v>
      </c>
      <c r="B111" s="111" t="s">
        <v>1790</v>
      </c>
      <c r="C111" s="79">
        <v>2</v>
      </c>
      <c r="D111" s="112">
        <v>0.0010929695285324722</v>
      </c>
      <c r="E111" s="112">
        <v>2.2105191640810844</v>
      </c>
      <c r="F111" s="79" t="s">
        <v>2428</v>
      </c>
      <c r="G111" s="79" t="b">
        <v>0</v>
      </c>
      <c r="H111" s="79" t="b">
        <v>0</v>
      </c>
      <c r="I111" s="79" t="b">
        <v>0</v>
      </c>
      <c r="J111" s="79" t="b">
        <v>0</v>
      </c>
      <c r="K111" s="79" t="b">
        <v>0</v>
      </c>
      <c r="L111" s="79" t="b">
        <v>0</v>
      </c>
    </row>
    <row r="112" spans="1:12" ht="15">
      <c r="A112" s="111" t="s">
        <v>2390</v>
      </c>
      <c r="B112" s="111" t="s">
        <v>1764</v>
      </c>
      <c r="C112" s="79">
        <v>2</v>
      </c>
      <c r="D112" s="112">
        <v>0.001230835338316755</v>
      </c>
      <c r="E112" s="112">
        <v>2.5115491597450657</v>
      </c>
      <c r="F112" s="79" t="s">
        <v>2428</v>
      </c>
      <c r="G112" s="79" t="b">
        <v>0</v>
      </c>
      <c r="H112" s="79" t="b">
        <v>0</v>
      </c>
      <c r="I112" s="79" t="b">
        <v>0</v>
      </c>
      <c r="J112" s="79" t="b">
        <v>0</v>
      </c>
      <c r="K112" s="79" t="b">
        <v>0</v>
      </c>
      <c r="L112" s="79" t="b">
        <v>0</v>
      </c>
    </row>
    <row r="113" spans="1:12" ht="15">
      <c r="A113" s="111" t="s">
        <v>1764</v>
      </c>
      <c r="B113" s="111" t="s">
        <v>1810</v>
      </c>
      <c r="C113" s="79">
        <v>2</v>
      </c>
      <c r="D113" s="112">
        <v>0.0010929695285324722</v>
      </c>
      <c r="E113" s="112">
        <v>2.1136091510730277</v>
      </c>
      <c r="F113" s="79" t="s">
        <v>2428</v>
      </c>
      <c r="G113" s="79" t="b">
        <v>0</v>
      </c>
      <c r="H113" s="79" t="b">
        <v>0</v>
      </c>
      <c r="I113" s="79" t="b">
        <v>0</v>
      </c>
      <c r="J113" s="79" t="b">
        <v>0</v>
      </c>
      <c r="K113" s="79" t="b">
        <v>0</v>
      </c>
      <c r="L113" s="79" t="b">
        <v>0</v>
      </c>
    </row>
    <row r="114" spans="1:12" ht="15">
      <c r="A114" s="111" t="s">
        <v>1790</v>
      </c>
      <c r="B114" s="111" t="s">
        <v>1961</v>
      </c>
      <c r="C114" s="79">
        <v>2</v>
      </c>
      <c r="D114" s="112">
        <v>0.0010929695285324722</v>
      </c>
      <c r="E114" s="112">
        <v>2.3866104231367653</v>
      </c>
      <c r="F114" s="79" t="s">
        <v>2428</v>
      </c>
      <c r="G114" s="79" t="b">
        <v>0</v>
      </c>
      <c r="H114" s="79" t="b">
        <v>0</v>
      </c>
      <c r="I114" s="79" t="b">
        <v>0</v>
      </c>
      <c r="J114" s="79" t="b">
        <v>0</v>
      </c>
      <c r="K114" s="79" t="b">
        <v>1</v>
      </c>
      <c r="L114" s="79" t="b">
        <v>0</v>
      </c>
    </row>
    <row r="115" spans="1:12" ht="15">
      <c r="A115" s="111" t="s">
        <v>1795</v>
      </c>
      <c r="B115" s="111" t="s">
        <v>1753</v>
      </c>
      <c r="C115" s="79">
        <v>2</v>
      </c>
      <c r="D115" s="112">
        <v>0.0010929695285324722</v>
      </c>
      <c r="E115" s="112">
        <v>2.1136091510730277</v>
      </c>
      <c r="F115" s="79" t="s">
        <v>2428</v>
      </c>
      <c r="G115" s="79" t="b">
        <v>0</v>
      </c>
      <c r="H115" s="79" t="b">
        <v>0</v>
      </c>
      <c r="I115" s="79" t="b">
        <v>0</v>
      </c>
      <c r="J115" s="79" t="b">
        <v>0</v>
      </c>
      <c r="K115" s="79" t="b">
        <v>0</v>
      </c>
      <c r="L115" s="79" t="b">
        <v>0</v>
      </c>
    </row>
    <row r="116" spans="1:12" ht="15">
      <c r="A116" s="111" t="s">
        <v>2092</v>
      </c>
      <c r="B116" s="111" t="s">
        <v>1754</v>
      </c>
      <c r="C116" s="79">
        <v>2</v>
      </c>
      <c r="D116" s="112">
        <v>0.001230835338316755</v>
      </c>
      <c r="E116" s="112">
        <v>2.3006957944301725</v>
      </c>
      <c r="F116" s="79" t="s">
        <v>2428</v>
      </c>
      <c r="G116" s="79" t="b">
        <v>0</v>
      </c>
      <c r="H116" s="79" t="b">
        <v>0</v>
      </c>
      <c r="I116" s="79" t="b">
        <v>0</v>
      </c>
      <c r="J116" s="79" t="b">
        <v>0</v>
      </c>
      <c r="K116" s="79" t="b">
        <v>0</v>
      </c>
      <c r="L116" s="79" t="b">
        <v>0</v>
      </c>
    </row>
    <row r="117" spans="1:12" ht="15">
      <c r="A117" s="111" t="s">
        <v>1761</v>
      </c>
      <c r="B117" s="111" t="s">
        <v>1736</v>
      </c>
      <c r="C117" s="79">
        <v>2</v>
      </c>
      <c r="D117" s="112">
        <v>0.0010929695285324722</v>
      </c>
      <c r="E117" s="112">
        <v>0.9572619502131038</v>
      </c>
      <c r="F117" s="79" t="s">
        <v>2428</v>
      </c>
      <c r="G117" s="79" t="b">
        <v>0</v>
      </c>
      <c r="H117" s="79" t="b">
        <v>0</v>
      </c>
      <c r="I117" s="79" t="b">
        <v>0</v>
      </c>
      <c r="J117" s="79" t="b">
        <v>0</v>
      </c>
      <c r="K117" s="79" t="b">
        <v>0</v>
      </c>
      <c r="L117" s="79" t="b">
        <v>0</v>
      </c>
    </row>
    <row r="118" spans="1:12" ht="15">
      <c r="A118" s="111" t="s">
        <v>1736</v>
      </c>
      <c r="B118" s="111" t="s">
        <v>2074</v>
      </c>
      <c r="C118" s="79">
        <v>2</v>
      </c>
      <c r="D118" s="112">
        <v>0.0010929695285324722</v>
      </c>
      <c r="E118" s="112">
        <v>1.4903598606751276</v>
      </c>
      <c r="F118" s="79" t="s">
        <v>2428</v>
      </c>
      <c r="G118" s="79" t="b">
        <v>0</v>
      </c>
      <c r="H118" s="79" t="b">
        <v>0</v>
      </c>
      <c r="I118" s="79" t="b">
        <v>0</v>
      </c>
      <c r="J118" s="79" t="b">
        <v>0</v>
      </c>
      <c r="K118" s="79" t="b">
        <v>0</v>
      </c>
      <c r="L118" s="79" t="b">
        <v>0</v>
      </c>
    </row>
    <row r="119" spans="1:12" ht="15">
      <c r="A119" s="111" t="s">
        <v>2074</v>
      </c>
      <c r="B119" s="111" t="s">
        <v>1736</v>
      </c>
      <c r="C119" s="79">
        <v>2</v>
      </c>
      <c r="D119" s="112">
        <v>0.0010929695285324722</v>
      </c>
      <c r="E119" s="112">
        <v>1.6562319545491224</v>
      </c>
      <c r="F119" s="79" t="s">
        <v>2428</v>
      </c>
      <c r="G119" s="79" t="b">
        <v>0</v>
      </c>
      <c r="H119" s="79" t="b">
        <v>0</v>
      </c>
      <c r="I119" s="79" t="b">
        <v>0</v>
      </c>
      <c r="J119" s="79" t="b">
        <v>0</v>
      </c>
      <c r="K119" s="79" t="b">
        <v>0</v>
      </c>
      <c r="L119" s="79" t="b">
        <v>0</v>
      </c>
    </row>
    <row r="120" spans="1:12" ht="15">
      <c r="A120" s="111" t="s">
        <v>1880</v>
      </c>
      <c r="B120" s="111" t="s">
        <v>2093</v>
      </c>
      <c r="C120" s="79">
        <v>2</v>
      </c>
      <c r="D120" s="112">
        <v>0.001230835338316755</v>
      </c>
      <c r="E120" s="112">
        <v>2.71566914240099</v>
      </c>
      <c r="F120" s="79" t="s">
        <v>2428</v>
      </c>
      <c r="G120" s="79" t="b">
        <v>0</v>
      </c>
      <c r="H120" s="79" t="b">
        <v>1</v>
      </c>
      <c r="I120" s="79" t="b">
        <v>0</v>
      </c>
      <c r="J120" s="79" t="b">
        <v>1</v>
      </c>
      <c r="K120" s="79" t="b">
        <v>0</v>
      </c>
      <c r="L120" s="79" t="b">
        <v>0</v>
      </c>
    </row>
    <row r="121" spans="1:12" ht="15">
      <c r="A121" s="111" t="s">
        <v>1736</v>
      </c>
      <c r="B121" s="111" t="s">
        <v>1884</v>
      </c>
      <c r="C121" s="79">
        <v>2</v>
      </c>
      <c r="D121" s="112">
        <v>0.001230835338316755</v>
      </c>
      <c r="E121" s="112">
        <v>1.2685111110587712</v>
      </c>
      <c r="F121" s="79" t="s">
        <v>2428</v>
      </c>
      <c r="G121" s="79" t="b">
        <v>0</v>
      </c>
      <c r="H121" s="79" t="b">
        <v>0</v>
      </c>
      <c r="I121" s="79" t="b">
        <v>0</v>
      </c>
      <c r="J121" s="79" t="b">
        <v>0</v>
      </c>
      <c r="K121" s="79" t="b">
        <v>1</v>
      </c>
      <c r="L121" s="79" t="b">
        <v>0</v>
      </c>
    </row>
    <row r="122" spans="1:12" ht="15">
      <c r="A122" s="111" t="s">
        <v>1746</v>
      </c>
      <c r="B122" s="111" t="s">
        <v>1737</v>
      </c>
      <c r="C122" s="79">
        <v>2</v>
      </c>
      <c r="D122" s="112">
        <v>0.001230835338316755</v>
      </c>
      <c r="E122" s="112">
        <v>1.0248825871191727</v>
      </c>
      <c r="F122" s="79" t="s">
        <v>2428</v>
      </c>
      <c r="G122" s="79" t="b">
        <v>0</v>
      </c>
      <c r="H122" s="79" t="b">
        <v>0</v>
      </c>
      <c r="I122" s="79" t="b">
        <v>0</v>
      </c>
      <c r="J122" s="79" t="b">
        <v>0</v>
      </c>
      <c r="K122" s="79" t="b">
        <v>0</v>
      </c>
      <c r="L122" s="79" t="b">
        <v>0</v>
      </c>
    </row>
    <row r="123" spans="1:12" ht="15">
      <c r="A123" s="111" t="s">
        <v>2400</v>
      </c>
      <c r="B123" s="111" t="s">
        <v>1863</v>
      </c>
      <c r="C123" s="79">
        <v>2</v>
      </c>
      <c r="D123" s="112">
        <v>0.0010929695285324722</v>
      </c>
      <c r="E123" s="112">
        <v>2.8917604014566716</v>
      </c>
      <c r="F123" s="79" t="s">
        <v>2428</v>
      </c>
      <c r="G123" s="79" t="b">
        <v>0</v>
      </c>
      <c r="H123" s="79" t="b">
        <v>0</v>
      </c>
      <c r="I123" s="79" t="b">
        <v>0</v>
      </c>
      <c r="J123" s="79" t="b">
        <v>0</v>
      </c>
      <c r="K123" s="79" t="b">
        <v>0</v>
      </c>
      <c r="L123" s="79" t="b">
        <v>0</v>
      </c>
    </row>
    <row r="124" spans="1:12" ht="15">
      <c r="A124" s="111" t="s">
        <v>2095</v>
      </c>
      <c r="B124" s="111" t="s">
        <v>2402</v>
      </c>
      <c r="C124" s="79">
        <v>2</v>
      </c>
      <c r="D124" s="112">
        <v>0.0010929695285324722</v>
      </c>
      <c r="E124" s="112">
        <v>3.1136091510730277</v>
      </c>
      <c r="F124" s="79" t="s">
        <v>2428</v>
      </c>
      <c r="G124" s="79" t="b">
        <v>0</v>
      </c>
      <c r="H124" s="79" t="b">
        <v>0</v>
      </c>
      <c r="I124" s="79" t="b">
        <v>0</v>
      </c>
      <c r="J124" s="79" t="b">
        <v>0</v>
      </c>
      <c r="K124" s="79" t="b">
        <v>0</v>
      </c>
      <c r="L124" s="79" t="b">
        <v>0</v>
      </c>
    </row>
    <row r="125" spans="1:12" ht="15">
      <c r="A125" s="111" t="s">
        <v>1962</v>
      </c>
      <c r="B125" s="111" t="s">
        <v>1746</v>
      </c>
      <c r="C125" s="79">
        <v>2</v>
      </c>
      <c r="D125" s="112">
        <v>0.001230835338316755</v>
      </c>
      <c r="E125" s="112">
        <v>2.059251488750435</v>
      </c>
      <c r="F125" s="79" t="s">
        <v>2428</v>
      </c>
      <c r="G125" s="79" t="b">
        <v>0</v>
      </c>
      <c r="H125" s="79" t="b">
        <v>1</v>
      </c>
      <c r="I125" s="79" t="b">
        <v>0</v>
      </c>
      <c r="J125" s="79" t="b">
        <v>0</v>
      </c>
      <c r="K125" s="79" t="b">
        <v>0</v>
      </c>
      <c r="L125" s="79" t="b">
        <v>0</v>
      </c>
    </row>
    <row r="126" spans="1:12" ht="15">
      <c r="A126" s="111" t="s">
        <v>1962</v>
      </c>
      <c r="B126" s="111" t="s">
        <v>1877</v>
      </c>
      <c r="C126" s="79">
        <v>2</v>
      </c>
      <c r="D126" s="112">
        <v>0.0010929695285324722</v>
      </c>
      <c r="E126" s="112">
        <v>2.5907304057926903</v>
      </c>
      <c r="F126" s="79" t="s">
        <v>2428</v>
      </c>
      <c r="G126" s="79" t="b">
        <v>0</v>
      </c>
      <c r="H126" s="79" t="b">
        <v>1</v>
      </c>
      <c r="I126" s="79" t="b">
        <v>0</v>
      </c>
      <c r="J126" s="79" t="b">
        <v>0</v>
      </c>
      <c r="K126" s="79" t="b">
        <v>0</v>
      </c>
      <c r="L126" s="79" t="b">
        <v>0</v>
      </c>
    </row>
    <row r="127" spans="1:12" ht="15">
      <c r="A127" s="111" t="s">
        <v>1749</v>
      </c>
      <c r="B127" s="111" t="s">
        <v>1740</v>
      </c>
      <c r="C127" s="79">
        <v>2</v>
      </c>
      <c r="D127" s="112">
        <v>0.001230835338316755</v>
      </c>
      <c r="E127" s="112">
        <v>1.1962787249664741</v>
      </c>
      <c r="F127" s="79" t="s">
        <v>2428</v>
      </c>
      <c r="G127" s="79" t="b">
        <v>0</v>
      </c>
      <c r="H127" s="79" t="b">
        <v>0</v>
      </c>
      <c r="I127" s="79" t="b">
        <v>0</v>
      </c>
      <c r="J127" s="79" t="b">
        <v>0</v>
      </c>
      <c r="K127" s="79" t="b">
        <v>1</v>
      </c>
      <c r="L127" s="79" t="b">
        <v>0</v>
      </c>
    </row>
    <row r="128" spans="1:12" ht="15">
      <c r="A128" s="111" t="s">
        <v>1744</v>
      </c>
      <c r="B128" s="111" t="s">
        <v>2071</v>
      </c>
      <c r="C128" s="79">
        <v>2</v>
      </c>
      <c r="D128" s="112">
        <v>0.0010929695285324722</v>
      </c>
      <c r="E128" s="112">
        <v>2.1841902253587353</v>
      </c>
      <c r="F128" s="79" t="s">
        <v>2428</v>
      </c>
      <c r="G128" s="79" t="b">
        <v>0</v>
      </c>
      <c r="H128" s="79" t="b">
        <v>0</v>
      </c>
      <c r="I128" s="79" t="b">
        <v>0</v>
      </c>
      <c r="J128" s="79" t="b">
        <v>0</v>
      </c>
      <c r="K128" s="79" t="b">
        <v>0</v>
      </c>
      <c r="L128" s="79" t="b">
        <v>0</v>
      </c>
    </row>
    <row r="129" spans="1:12" ht="15">
      <c r="A129" s="111" t="s">
        <v>1750</v>
      </c>
      <c r="B129" s="111" t="s">
        <v>1811</v>
      </c>
      <c r="C129" s="79">
        <v>2</v>
      </c>
      <c r="D129" s="112">
        <v>0.0010929695285324722</v>
      </c>
      <c r="E129" s="112">
        <v>1.8705711023867335</v>
      </c>
      <c r="F129" s="79" t="s">
        <v>2428</v>
      </c>
      <c r="G129" s="79" t="b">
        <v>1</v>
      </c>
      <c r="H129" s="79" t="b">
        <v>0</v>
      </c>
      <c r="I129" s="79" t="b">
        <v>0</v>
      </c>
      <c r="J129" s="79" t="b">
        <v>0</v>
      </c>
      <c r="K129" s="79" t="b">
        <v>0</v>
      </c>
      <c r="L129" s="79" t="b">
        <v>0</v>
      </c>
    </row>
    <row r="130" spans="1:12" ht="15">
      <c r="A130" s="111" t="s">
        <v>1753</v>
      </c>
      <c r="B130" s="111" t="s">
        <v>1745</v>
      </c>
      <c r="C130" s="79">
        <v>2</v>
      </c>
      <c r="D130" s="112">
        <v>0.0010929695285324722</v>
      </c>
      <c r="E130" s="112">
        <v>1.5821302340307728</v>
      </c>
      <c r="F130" s="79" t="s">
        <v>2428</v>
      </c>
      <c r="G130" s="79" t="b">
        <v>0</v>
      </c>
      <c r="H130" s="79" t="b">
        <v>0</v>
      </c>
      <c r="I130" s="79" t="b">
        <v>0</v>
      </c>
      <c r="J130" s="79" t="b">
        <v>0</v>
      </c>
      <c r="K130" s="79" t="b">
        <v>0</v>
      </c>
      <c r="L130" s="79" t="b">
        <v>0</v>
      </c>
    </row>
    <row r="131" spans="1:12" ht="15">
      <c r="A131" s="111" t="s">
        <v>1811</v>
      </c>
      <c r="B131" s="111" t="s">
        <v>1753</v>
      </c>
      <c r="C131" s="79">
        <v>2</v>
      </c>
      <c r="D131" s="112">
        <v>0.0010929695285324722</v>
      </c>
      <c r="E131" s="112">
        <v>2.034427905025403</v>
      </c>
      <c r="F131" s="79" t="s">
        <v>2428</v>
      </c>
      <c r="G131" s="79" t="b">
        <v>0</v>
      </c>
      <c r="H131" s="79" t="b">
        <v>0</v>
      </c>
      <c r="I131" s="79" t="b">
        <v>0</v>
      </c>
      <c r="J131" s="79" t="b">
        <v>0</v>
      </c>
      <c r="K131" s="79" t="b">
        <v>0</v>
      </c>
      <c r="L131" s="79" t="b">
        <v>0</v>
      </c>
    </row>
    <row r="132" spans="1:12" ht="15">
      <c r="A132" s="111" t="s">
        <v>2419</v>
      </c>
      <c r="B132" s="111" t="s">
        <v>1764</v>
      </c>
      <c r="C132" s="79">
        <v>2</v>
      </c>
      <c r="D132" s="112">
        <v>0.001230835338316755</v>
      </c>
      <c r="E132" s="112">
        <v>2.5115491597450657</v>
      </c>
      <c r="F132" s="79" t="s">
        <v>2428</v>
      </c>
      <c r="G132" s="79" t="b">
        <v>0</v>
      </c>
      <c r="H132" s="79" t="b">
        <v>0</v>
      </c>
      <c r="I132" s="79" t="b">
        <v>0</v>
      </c>
      <c r="J132" s="79" t="b">
        <v>0</v>
      </c>
      <c r="K132" s="79" t="b">
        <v>0</v>
      </c>
      <c r="L132" s="79" t="b">
        <v>0</v>
      </c>
    </row>
    <row r="133" spans="1:12" ht="15">
      <c r="A133" s="111" t="s">
        <v>2091</v>
      </c>
      <c r="B133" s="111" t="s">
        <v>1809</v>
      </c>
      <c r="C133" s="79">
        <v>2</v>
      </c>
      <c r="D133" s="112">
        <v>0.001230835338316755</v>
      </c>
      <c r="E133" s="112">
        <v>2.569541106722752</v>
      </c>
      <c r="F133" s="79" t="s">
        <v>2428</v>
      </c>
      <c r="G133" s="79" t="b">
        <v>0</v>
      </c>
      <c r="H133" s="79" t="b">
        <v>0</v>
      </c>
      <c r="I133" s="79" t="b">
        <v>0</v>
      </c>
      <c r="J133" s="79" t="b">
        <v>0</v>
      </c>
      <c r="K133" s="79" t="b">
        <v>0</v>
      </c>
      <c r="L133" s="79" t="b">
        <v>0</v>
      </c>
    </row>
    <row r="134" spans="1:12" ht="15">
      <c r="A134" s="111" t="s">
        <v>1809</v>
      </c>
      <c r="B134" s="111" t="s">
        <v>1956</v>
      </c>
      <c r="C134" s="79">
        <v>2</v>
      </c>
      <c r="D134" s="112">
        <v>0.001230835338316755</v>
      </c>
      <c r="E134" s="112">
        <v>2.444602370114452</v>
      </c>
      <c r="F134" s="79" t="s">
        <v>2428</v>
      </c>
      <c r="G134" s="79" t="b">
        <v>0</v>
      </c>
      <c r="H134" s="79" t="b">
        <v>0</v>
      </c>
      <c r="I134" s="79" t="b">
        <v>0</v>
      </c>
      <c r="J134" s="79" t="b">
        <v>0</v>
      </c>
      <c r="K134" s="79" t="b">
        <v>0</v>
      </c>
      <c r="L134" s="79" t="b">
        <v>0</v>
      </c>
    </row>
    <row r="135" spans="1:12" ht="15">
      <c r="A135" s="111" t="s">
        <v>1774</v>
      </c>
      <c r="B135" s="111" t="s">
        <v>1751</v>
      </c>
      <c r="C135" s="79">
        <v>2</v>
      </c>
      <c r="D135" s="112">
        <v>0.0010929695285324722</v>
      </c>
      <c r="E135" s="112">
        <v>1.7614266329616655</v>
      </c>
      <c r="F135" s="79" t="s">
        <v>2428</v>
      </c>
      <c r="G135" s="79" t="b">
        <v>0</v>
      </c>
      <c r="H135" s="79" t="b">
        <v>0</v>
      </c>
      <c r="I135" s="79" t="b">
        <v>0</v>
      </c>
      <c r="J135" s="79" t="b">
        <v>0</v>
      </c>
      <c r="K135" s="79" t="b">
        <v>0</v>
      </c>
      <c r="L135" s="79" t="b">
        <v>0</v>
      </c>
    </row>
    <row r="136" spans="1:12" ht="15">
      <c r="A136" s="111" t="s">
        <v>1754</v>
      </c>
      <c r="B136" s="111" t="s">
        <v>1773</v>
      </c>
      <c r="C136" s="79">
        <v>2</v>
      </c>
      <c r="D136" s="112">
        <v>0.0010929695285324722</v>
      </c>
      <c r="E136" s="112">
        <v>1.8125791554090467</v>
      </c>
      <c r="F136" s="79" t="s">
        <v>2428</v>
      </c>
      <c r="G136" s="79" t="b">
        <v>0</v>
      </c>
      <c r="H136" s="79" t="b">
        <v>0</v>
      </c>
      <c r="I136" s="79" t="b">
        <v>0</v>
      </c>
      <c r="J136" s="79" t="b">
        <v>0</v>
      </c>
      <c r="K136" s="79" t="b">
        <v>1</v>
      </c>
      <c r="L136" s="79" t="b">
        <v>0</v>
      </c>
    </row>
    <row r="137" spans="1:12" ht="15">
      <c r="A137" s="111" t="s">
        <v>1745</v>
      </c>
      <c r="B137" s="111" t="s">
        <v>1751</v>
      </c>
      <c r="C137" s="79">
        <v>2</v>
      </c>
      <c r="D137" s="112">
        <v>0.0010929695285324722</v>
      </c>
      <c r="E137" s="112">
        <v>1.4603966372976842</v>
      </c>
      <c r="F137" s="79" t="s">
        <v>2428</v>
      </c>
      <c r="G137" s="79" t="b">
        <v>0</v>
      </c>
      <c r="H137" s="79" t="b">
        <v>0</v>
      </c>
      <c r="I137" s="79" t="b">
        <v>0</v>
      </c>
      <c r="J137" s="79" t="b">
        <v>0</v>
      </c>
      <c r="K137" s="79" t="b">
        <v>0</v>
      </c>
      <c r="L137" s="79" t="b">
        <v>0</v>
      </c>
    </row>
    <row r="138" spans="1:12" ht="15">
      <c r="A138" s="111" t="s">
        <v>1751</v>
      </c>
      <c r="B138" s="111" t="s">
        <v>1797</v>
      </c>
      <c r="C138" s="79">
        <v>2</v>
      </c>
      <c r="D138" s="112">
        <v>0.0010929695285324722</v>
      </c>
      <c r="E138" s="112">
        <v>2.034427905025403</v>
      </c>
      <c r="F138" s="79" t="s">
        <v>2428</v>
      </c>
      <c r="G138" s="79" t="b">
        <v>0</v>
      </c>
      <c r="H138" s="79" t="b">
        <v>0</v>
      </c>
      <c r="I138" s="79" t="b">
        <v>0</v>
      </c>
      <c r="J138" s="79" t="b">
        <v>0</v>
      </c>
      <c r="K138" s="79" t="b">
        <v>0</v>
      </c>
      <c r="L138" s="79" t="b">
        <v>0</v>
      </c>
    </row>
    <row r="139" spans="1:12" ht="15">
      <c r="A139" s="111" t="s">
        <v>2425</v>
      </c>
      <c r="B139" s="111" t="s">
        <v>1773</v>
      </c>
      <c r="C139" s="79">
        <v>2</v>
      </c>
      <c r="D139" s="112">
        <v>0.0010929695285324722</v>
      </c>
      <c r="E139" s="112">
        <v>2.5907304057926903</v>
      </c>
      <c r="F139" s="79" t="s">
        <v>2428</v>
      </c>
      <c r="G139" s="79" t="b">
        <v>0</v>
      </c>
      <c r="H139" s="79" t="b">
        <v>1</v>
      </c>
      <c r="I139" s="79" t="b">
        <v>0</v>
      </c>
      <c r="J139" s="79" t="b">
        <v>0</v>
      </c>
      <c r="K139" s="79" t="b">
        <v>1</v>
      </c>
      <c r="L139" s="79" t="b">
        <v>0</v>
      </c>
    </row>
    <row r="140" spans="1:12" ht="15">
      <c r="A140" s="111" t="s">
        <v>1737</v>
      </c>
      <c r="B140" s="111" t="s">
        <v>1759</v>
      </c>
      <c r="C140" s="79">
        <v>6</v>
      </c>
      <c r="D140" s="112">
        <v>0.002988013020266003</v>
      </c>
      <c r="E140" s="112">
        <v>1.5941030294834622</v>
      </c>
      <c r="F140" s="79" t="s">
        <v>1703</v>
      </c>
      <c r="G140" s="79" t="b">
        <v>0</v>
      </c>
      <c r="H140" s="79" t="b">
        <v>0</v>
      </c>
      <c r="I140" s="79" t="b">
        <v>0</v>
      </c>
      <c r="J140" s="79" t="b">
        <v>0</v>
      </c>
      <c r="K140" s="79" t="b">
        <v>0</v>
      </c>
      <c r="L140" s="79" t="b">
        <v>0</v>
      </c>
    </row>
    <row r="141" spans="1:12" ht="15">
      <c r="A141" s="111" t="s">
        <v>1737</v>
      </c>
      <c r="B141" s="111" t="s">
        <v>1778</v>
      </c>
      <c r="C141" s="79">
        <v>5</v>
      </c>
      <c r="D141" s="112">
        <v>0.002596868132337222</v>
      </c>
      <c r="E141" s="112">
        <v>1.6910130424915186</v>
      </c>
      <c r="F141" s="79" t="s">
        <v>1703</v>
      </c>
      <c r="G141" s="79" t="b">
        <v>0</v>
      </c>
      <c r="H141" s="79" t="b">
        <v>0</v>
      </c>
      <c r="I141" s="79" t="b">
        <v>0</v>
      </c>
      <c r="J141" s="79" t="b">
        <v>0</v>
      </c>
      <c r="K141" s="79" t="b">
        <v>0</v>
      </c>
      <c r="L141" s="79" t="b">
        <v>0</v>
      </c>
    </row>
    <row r="142" spans="1:12" ht="15">
      <c r="A142" s="111" t="s">
        <v>1742</v>
      </c>
      <c r="B142" s="111" t="s">
        <v>1738</v>
      </c>
      <c r="C142" s="79">
        <v>4</v>
      </c>
      <c r="D142" s="112">
        <v>0.002182120700750271</v>
      </c>
      <c r="E142" s="112">
        <v>1.7190417660917623</v>
      </c>
      <c r="F142" s="79" t="s">
        <v>1703</v>
      </c>
      <c r="G142" s="79" t="b">
        <v>0</v>
      </c>
      <c r="H142" s="79" t="b">
        <v>0</v>
      </c>
      <c r="I142" s="79" t="b">
        <v>0</v>
      </c>
      <c r="J142" s="79" t="b">
        <v>0</v>
      </c>
      <c r="K142" s="79" t="b">
        <v>0</v>
      </c>
      <c r="L142" s="79" t="b">
        <v>0</v>
      </c>
    </row>
    <row r="143" spans="1:12" ht="15">
      <c r="A143" s="111" t="s">
        <v>1736</v>
      </c>
      <c r="B143" s="111" t="s">
        <v>1788</v>
      </c>
      <c r="C143" s="79">
        <v>4</v>
      </c>
      <c r="D143" s="112">
        <v>0.0023170073259684083</v>
      </c>
      <c r="E143" s="112">
        <v>1.2911385340422814</v>
      </c>
      <c r="F143" s="79" t="s">
        <v>1703</v>
      </c>
      <c r="G143" s="79" t="b">
        <v>0</v>
      </c>
      <c r="H143" s="79" t="b">
        <v>0</v>
      </c>
      <c r="I143" s="79" t="b">
        <v>0</v>
      </c>
      <c r="J143" s="79" t="b">
        <v>0</v>
      </c>
      <c r="K143" s="79" t="b">
        <v>1</v>
      </c>
      <c r="L143" s="79" t="b">
        <v>0</v>
      </c>
    </row>
    <row r="144" spans="1:12" ht="15">
      <c r="A144" s="111" t="s">
        <v>1939</v>
      </c>
      <c r="B144" s="111" t="s">
        <v>1940</v>
      </c>
      <c r="C144" s="79">
        <v>4</v>
      </c>
      <c r="D144" s="112">
        <v>0.002182120700750271</v>
      </c>
      <c r="E144" s="112">
        <v>2.9163223242173815</v>
      </c>
      <c r="F144" s="79" t="s">
        <v>1703</v>
      </c>
      <c r="G144" s="79" t="b">
        <v>0</v>
      </c>
      <c r="H144" s="79" t="b">
        <v>0</v>
      </c>
      <c r="I144" s="79" t="b">
        <v>0</v>
      </c>
      <c r="J144" s="79" t="b">
        <v>0</v>
      </c>
      <c r="K144" s="79" t="b">
        <v>0</v>
      </c>
      <c r="L144" s="79" t="b">
        <v>0</v>
      </c>
    </row>
    <row r="145" spans="1:12" ht="15">
      <c r="A145" s="111" t="s">
        <v>1836</v>
      </c>
      <c r="B145" s="111" t="s">
        <v>1763</v>
      </c>
      <c r="C145" s="79">
        <v>4</v>
      </c>
      <c r="D145" s="112">
        <v>0.0023170073259684083</v>
      </c>
      <c r="E145" s="112">
        <v>2.263109810442038</v>
      </c>
      <c r="F145" s="79" t="s">
        <v>1703</v>
      </c>
      <c r="G145" s="79" t="b">
        <v>0</v>
      </c>
      <c r="H145" s="79" t="b">
        <v>0</v>
      </c>
      <c r="I145" s="79" t="b">
        <v>0</v>
      </c>
      <c r="J145" s="79" t="b">
        <v>0</v>
      </c>
      <c r="K145" s="79" t="b">
        <v>0</v>
      </c>
      <c r="L145" s="79" t="b">
        <v>0</v>
      </c>
    </row>
    <row r="146" spans="1:12" ht="15">
      <c r="A146" s="111" t="s">
        <v>1773</v>
      </c>
      <c r="B146" s="111" t="s">
        <v>1736</v>
      </c>
      <c r="C146" s="79">
        <v>4</v>
      </c>
      <c r="D146" s="112">
        <v>0.002507119346541343</v>
      </c>
      <c r="E146" s="112">
        <v>1.1869550190246008</v>
      </c>
      <c r="F146" s="79" t="s">
        <v>1703</v>
      </c>
      <c r="G146" s="79" t="b">
        <v>0</v>
      </c>
      <c r="H146" s="79" t="b">
        <v>1</v>
      </c>
      <c r="I146" s="79" t="b">
        <v>0</v>
      </c>
      <c r="J146" s="79" t="b">
        <v>0</v>
      </c>
      <c r="K146" s="79" t="b">
        <v>0</v>
      </c>
      <c r="L146" s="79" t="b">
        <v>0</v>
      </c>
    </row>
    <row r="147" spans="1:12" ht="15">
      <c r="A147" s="111" t="s">
        <v>1917</v>
      </c>
      <c r="B147" s="111" t="s">
        <v>1828</v>
      </c>
      <c r="C147" s="79">
        <v>3</v>
      </c>
      <c r="D147" s="112">
        <v>0.0017377554944763062</v>
      </c>
      <c r="E147" s="112">
        <v>2.6152923285534</v>
      </c>
      <c r="F147" s="79" t="s">
        <v>1703</v>
      </c>
      <c r="G147" s="79" t="b">
        <v>0</v>
      </c>
      <c r="H147" s="79" t="b">
        <v>0</v>
      </c>
      <c r="I147" s="79" t="b">
        <v>0</v>
      </c>
      <c r="J147" s="79" t="b">
        <v>0</v>
      </c>
      <c r="K147" s="79" t="b">
        <v>0</v>
      </c>
      <c r="L147" s="79" t="b">
        <v>0</v>
      </c>
    </row>
    <row r="148" spans="1:12" ht="15">
      <c r="A148" s="111" t="s">
        <v>1737</v>
      </c>
      <c r="B148" s="111" t="s">
        <v>1747</v>
      </c>
      <c r="C148" s="79">
        <v>3</v>
      </c>
      <c r="D148" s="112">
        <v>0.0017377554944763062</v>
      </c>
      <c r="E148" s="112">
        <v>1.527156239852849</v>
      </c>
      <c r="F148" s="79" t="s">
        <v>1703</v>
      </c>
      <c r="G148" s="79" t="b">
        <v>0</v>
      </c>
      <c r="H148" s="79" t="b">
        <v>0</v>
      </c>
      <c r="I148" s="79" t="b">
        <v>0</v>
      </c>
      <c r="J148" s="79" t="b">
        <v>0</v>
      </c>
      <c r="K148" s="79" t="b">
        <v>0</v>
      </c>
      <c r="L148" s="79" t="b">
        <v>0</v>
      </c>
    </row>
    <row r="149" spans="1:12" ht="15">
      <c r="A149" s="111" t="s">
        <v>1737</v>
      </c>
      <c r="B149" s="111" t="s">
        <v>2027</v>
      </c>
      <c r="C149" s="79">
        <v>3</v>
      </c>
      <c r="D149" s="112">
        <v>0.0017377554944763062</v>
      </c>
      <c r="E149" s="112">
        <v>1.8951330251474434</v>
      </c>
      <c r="F149" s="79" t="s">
        <v>1703</v>
      </c>
      <c r="G149" s="79" t="b">
        <v>0</v>
      </c>
      <c r="H149" s="79" t="b">
        <v>0</v>
      </c>
      <c r="I149" s="79" t="b">
        <v>0</v>
      </c>
      <c r="J149" s="79" t="b">
        <v>0</v>
      </c>
      <c r="K149" s="79" t="b">
        <v>0</v>
      </c>
      <c r="L149" s="79" t="b">
        <v>0</v>
      </c>
    </row>
    <row r="150" spans="1:12" ht="15">
      <c r="A150" s="111" t="s">
        <v>1935</v>
      </c>
      <c r="B150" s="111" t="s">
        <v>1781</v>
      </c>
      <c r="C150" s="79">
        <v>3</v>
      </c>
      <c r="D150" s="112">
        <v>0.0017377554944763062</v>
      </c>
      <c r="E150" s="112">
        <v>2.5641398061060188</v>
      </c>
      <c r="F150" s="79" t="s">
        <v>1703</v>
      </c>
      <c r="G150" s="79" t="b">
        <v>0</v>
      </c>
      <c r="H150" s="79" t="b">
        <v>0</v>
      </c>
      <c r="I150" s="79" t="b">
        <v>0</v>
      </c>
      <c r="J150" s="79" t="b">
        <v>0</v>
      </c>
      <c r="K150" s="79" t="b">
        <v>0</v>
      </c>
      <c r="L150" s="79" t="b">
        <v>0</v>
      </c>
    </row>
    <row r="151" spans="1:12" ht="15">
      <c r="A151" s="111" t="s">
        <v>2066</v>
      </c>
      <c r="B151" s="111" t="s">
        <v>1762</v>
      </c>
      <c r="C151" s="79">
        <v>3</v>
      </c>
      <c r="D151" s="112">
        <v>0.0018803395099060074</v>
      </c>
      <c r="E151" s="112">
        <v>2.518382315545344</v>
      </c>
      <c r="F151" s="79" t="s">
        <v>1703</v>
      </c>
      <c r="G151" s="79" t="b">
        <v>0</v>
      </c>
      <c r="H151" s="79" t="b">
        <v>0</v>
      </c>
      <c r="I151" s="79" t="b">
        <v>0</v>
      </c>
      <c r="J151" s="79" t="b">
        <v>0</v>
      </c>
      <c r="K151" s="79" t="b">
        <v>0</v>
      </c>
      <c r="L151" s="79" t="b">
        <v>0</v>
      </c>
    </row>
    <row r="152" spans="1:12" ht="15">
      <c r="A152" s="111" t="s">
        <v>2075</v>
      </c>
      <c r="B152" s="111" t="s">
        <v>2076</v>
      </c>
      <c r="C152" s="79">
        <v>3</v>
      </c>
      <c r="D152" s="112">
        <v>0.0017377554944763062</v>
      </c>
      <c r="E152" s="112">
        <v>3.0412610608256814</v>
      </c>
      <c r="F152" s="79" t="s">
        <v>1703</v>
      </c>
      <c r="G152" s="79" t="b">
        <v>1</v>
      </c>
      <c r="H152" s="79" t="b">
        <v>0</v>
      </c>
      <c r="I152" s="79" t="b">
        <v>0</v>
      </c>
      <c r="J152" s="79" t="b">
        <v>0</v>
      </c>
      <c r="K152" s="79" t="b">
        <v>0</v>
      </c>
      <c r="L152" s="79" t="b">
        <v>0</v>
      </c>
    </row>
    <row r="153" spans="1:12" ht="15">
      <c r="A153" s="111" t="s">
        <v>2076</v>
      </c>
      <c r="B153" s="111" t="s">
        <v>1749</v>
      </c>
      <c r="C153" s="79">
        <v>3</v>
      </c>
      <c r="D153" s="112">
        <v>0.0017377554944763062</v>
      </c>
      <c r="E153" s="112">
        <v>2.372254279867106</v>
      </c>
      <c r="F153" s="79" t="s">
        <v>1703</v>
      </c>
      <c r="G153" s="79" t="b">
        <v>0</v>
      </c>
      <c r="H153" s="79" t="b">
        <v>0</v>
      </c>
      <c r="I153" s="79" t="b">
        <v>0</v>
      </c>
      <c r="J153" s="79" t="b">
        <v>0</v>
      </c>
      <c r="K153" s="79" t="b">
        <v>0</v>
      </c>
      <c r="L153" s="79" t="b">
        <v>0</v>
      </c>
    </row>
    <row r="154" spans="1:12" ht="15">
      <c r="A154" s="111" t="s">
        <v>1737</v>
      </c>
      <c r="B154" s="111" t="s">
        <v>1958</v>
      </c>
      <c r="C154" s="79">
        <v>3</v>
      </c>
      <c r="D154" s="112">
        <v>0.0017377554944763062</v>
      </c>
      <c r="E154" s="112">
        <v>1.7701942885391435</v>
      </c>
      <c r="F154" s="79" t="s">
        <v>1703</v>
      </c>
      <c r="G154" s="79" t="b">
        <v>0</v>
      </c>
      <c r="H154" s="79" t="b">
        <v>0</v>
      </c>
      <c r="I154" s="79" t="b">
        <v>0</v>
      </c>
      <c r="J154" s="79" t="b">
        <v>0</v>
      </c>
      <c r="K154" s="79" t="b">
        <v>0</v>
      </c>
      <c r="L154" s="79" t="b">
        <v>0</v>
      </c>
    </row>
    <row r="155" spans="1:12" ht="15">
      <c r="A155" s="111" t="s">
        <v>2088</v>
      </c>
      <c r="B155" s="111" t="s">
        <v>2089</v>
      </c>
      <c r="C155" s="79">
        <v>3</v>
      </c>
      <c r="D155" s="112">
        <v>0.0018803395099060074</v>
      </c>
      <c r="E155" s="112">
        <v>3.0412610608256814</v>
      </c>
      <c r="F155" s="79" t="s">
        <v>1703</v>
      </c>
      <c r="G155" s="79" t="b">
        <v>0</v>
      </c>
      <c r="H155" s="79" t="b">
        <v>0</v>
      </c>
      <c r="I155" s="79" t="b">
        <v>0</v>
      </c>
      <c r="J155" s="79" t="b">
        <v>0</v>
      </c>
      <c r="K155" s="79" t="b">
        <v>0</v>
      </c>
      <c r="L155" s="79" t="b">
        <v>0</v>
      </c>
    </row>
    <row r="156" spans="1:12" ht="15">
      <c r="A156" s="111" t="s">
        <v>1754</v>
      </c>
      <c r="B156" s="111" t="s">
        <v>1789</v>
      </c>
      <c r="C156" s="79">
        <v>3</v>
      </c>
      <c r="D156" s="112">
        <v>0.0021240884942493117</v>
      </c>
      <c r="E156" s="112">
        <v>2.0412610608256814</v>
      </c>
      <c r="F156" s="79" t="s">
        <v>1703</v>
      </c>
      <c r="G156" s="79" t="b">
        <v>0</v>
      </c>
      <c r="H156" s="79" t="b">
        <v>0</v>
      </c>
      <c r="I156" s="79" t="b">
        <v>0</v>
      </c>
      <c r="J156" s="79" t="b">
        <v>0</v>
      </c>
      <c r="K156" s="79" t="b">
        <v>0</v>
      </c>
      <c r="L156" s="79" t="b">
        <v>0</v>
      </c>
    </row>
    <row r="157" spans="1:12" ht="15">
      <c r="A157" s="111" t="s">
        <v>1931</v>
      </c>
      <c r="B157" s="111" t="s">
        <v>1754</v>
      </c>
      <c r="C157" s="79">
        <v>3</v>
      </c>
      <c r="D157" s="112">
        <v>0.0021240884942493117</v>
      </c>
      <c r="E157" s="112">
        <v>2.476989630387119</v>
      </c>
      <c r="F157" s="79" t="s">
        <v>1703</v>
      </c>
      <c r="G157" s="79" t="b">
        <v>0</v>
      </c>
      <c r="H157" s="79" t="b">
        <v>0</v>
      </c>
      <c r="I157" s="79" t="b">
        <v>0</v>
      </c>
      <c r="J157" s="79" t="b">
        <v>0</v>
      </c>
      <c r="K157" s="79" t="b">
        <v>0</v>
      </c>
      <c r="L157" s="79" t="b">
        <v>0</v>
      </c>
    </row>
    <row r="158" spans="1:12" ht="15">
      <c r="A158" s="111" t="s">
        <v>1885</v>
      </c>
      <c r="B158" s="111" t="s">
        <v>1885</v>
      </c>
      <c r="C158" s="79">
        <v>3</v>
      </c>
      <c r="D158" s="112">
        <v>0.0021240884942493117</v>
      </c>
      <c r="E158" s="112">
        <v>2.7913835876090816</v>
      </c>
      <c r="F158" s="79" t="s">
        <v>1703</v>
      </c>
      <c r="G158" s="79" t="b">
        <v>0</v>
      </c>
      <c r="H158" s="79" t="b">
        <v>0</v>
      </c>
      <c r="I158" s="79" t="b">
        <v>0</v>
      </c>
      <c r="J158" s="79" t="b">
        <v>0</v>
      </c>
      <c r="K158" s="79" t="b">
        <v>0</v>
      </c>
      <c r="L158" s="79" t="b">
        <v>0</v>
      </c>
    </row>
    <row r="159" spans="1:12" ht="15">
      <c r="A159" s="111" t="s">
        <v>1745</v>
      </c>
      <c r="B159" s="111" t="s">
        <v>1774</v>
      </c>
      <c r="C159" s="79">
        <v>3</v>
      </c>
      <c r="D159" s="112">
        <v>0.0017377554944763062</v>
      </c>
      <c r="E159" s="112">
        <v>1.7499909024508564</v>
      </c>
      <c r="F159" s="79" t="s">
        <v>1703</v>
      </c>
      <c r="G159" s="79" t="b">
        <v>0</v>
      </c>
      <c r="H159" s="79" t="b">
        <v>0</v>
      </c>
      <c r="I159" s="79" t="b">
        <v>0</v>
      </c>
      <c r="J159" s="79" t="b">
        <v>0</v>
      </c>
      <c r="K159" s="79" t="b">
        <v>0</v>
      </c>
      <c r="L159" s="79" t="b">
        <v>0</v>
      </c>
    </row>
    <row r="160" spans="1:12" ht="15">
      <c r="A160" s="111" t="s">
        <v>1740</v>
      </c>
      <c r="B160" s="111" t="s">
        <v>2002</v>
      </c>
      <c r="C160" s="79">
        <v>2</v>
      </c>
      <c r="D160" s="112">
        <v>0.0012535596732706714</v>
      </c>
      <c r="E160" s="112">
        <v>1.9805632204720698</v>
      </c>
      <c r="F160" s="79" t="s">
        <v>1703</v>
      </c>
      <c r="G160" s="79" t="b">
        <v>0</v>
      </c>
      <c r="H160" s="79" t="b">
        <v>1</v>
      </c>
      <c r="I160" s="79" t="b">
        <v>0</v>
      </c>
      <c r="J160" s="79" t="b">
        <v>0</v>
      </c>
      <c r="K160" s="79" t="b">
        <v>0</v>
      </c>
      <c r="L160" s="79" t="b">
        <v>0</v>
      </c>
    </row>
    <row r="161" spans="1:12" ht="15">
      <c r="A161" s="111" t="s">
        <v>1757</v>
      </c>
      <c r="B161" s="111" t="s">
        <v>2003</v>
      </c>
      <c r="C161" s="79">
        <v>2</v>
      </c>
      <c r="D161" s="112">
        <v>0.0012535596732706714</v>
      </c>
      <c r="E161" s="112">
        <v>2.643321052153644</v>
      </c>
      <c r="F161" s="79" t="s">
        <v>1703</v>
      </c>
      <c r="G161" s="79" t="b">
        <v>0</v>
      </c>
      <c r="H161" s="79" t="b">
        <v>0</v>
      </c>
      <c r="I161" s="79" t="b">
        <v>0</v>
      </c>
      <c r="J161" s="79" t="b">
        <v>0</v>
      </c>
      <c r="K161" s="79" t="b">
        <v>0</v>
      </c>
      <c r="L161" s="79" t="b">
        <v>0</v>
      </c>
    </row>
    <row r="162" spans="1:12" ht="15">
      <c r="A162" s="111" t="s">
        <v>1755</v>
      </c>
      <c r="B162" s="111" t="s">
        <v>1760</v>
      </c>
      <c r="C162" s="79">
        <v>2</v>
      </c>
      <c r="D162" s="112">
        <v>0.0012535596732706714</v>
      </c>
      <c r="E162" s="112">
        <v>1.7054689589024883</v>
      </c>
      <c r="F162" s="79" t="s">
        <v>1703</v>
      </c>
      <c r="G162" s="79" t="b">
        <v>0</v>
      </c>
      <c r="H162" s="79" t="b">
        <v>0</v>
      </c>
      <c r="I162" s="79" t="b">
        <v>0</v>
      </c>
      <c r="J162" s="79" t="b">
        <v>0</v>
      </c>
      <c r="K162" s="79" t="b">
        <v>0</v>
      </c>
      <c r="L162" s="79" t="b">
        <v>0</v>
      </c>
    </row>
    <row r="163" spans="1:12" ht="15">
      <c r="A163" s="111" t="s">
        <v>1737</v>
      </c>
      <c r="B163" s="111" t="s">
        <v>1744</v>
      </c>
      <c r="C163" s="79">
        <v>2</v>
      </c>
      <c r="D163" s="112">
        <v>0.0012535596732706714</v>
      </c>
      <c r="E163" s="112">
        <v>1.2419205113720997</v>
      </c>
      <c r="F163" s="79" t="s">
        <v>1703</v>
      </c>
      <c r="G163" s="79" t="b">
        <v>0</v>
      </c>
      <c r="H163" s="79" t="b">
        <v>0</v>
      </c>
      <c r="I163" s="79" t="b">
        <v>0</v>
      </c>
      <c r="J163" s="79" t="b">
        <v>0</v>
      </c>
      <c r="K163" s="79" t="b">
        <v>0</v>
      </c>
      <c r="L163" s="79" t="b">
        <v>0</v>
      </c>
    </row>
    <row r="164" spans="1:12" ht="15">
      <c r="A164" s="111" t="s">
        <v>1919</v>
      </c>
      <c r="B164" s="111" t="s">
        <v>2007</v>
      </c>
      <c r="C164" s="79">
        <v>2</v>
      </c>
      <c r="D164" s="112">
        <v>0.0012535596732706714</v>
      </c>
      <c r="E164" s="112">
        <v>2.7402310651617</v>
      </c>
      <c r="F164" s="79" t="s">
        <v>1703</v>
      </c>
      <c r="G164" s="79" t="b">
        <v>0</v>
      </c>
      <c r="H164" s="79" t="b">
        <v>0</v>
      </c>
      <c r="I164" s="79" t="b">
        <v>0</v>
      </c>
      <c r="J164" s="79" t="b">
        <v>0</v>
      </c>
      <c r="K164" s="79" t="b">
        <v>0</v>
      </c>
      <c r="L164" s="79" t="b">
        <v>0</v>
      </c>
    </row>
    <row r="165" spans="1:12" ht="15">
      <c r="A165" s="111" t="s">
        <v>2007</v>
      </c>
      <c r="B165" s="111" t="s">
        <v>1917</v>
      </c>
      <c r="C165" s="79">
        <v>2</v>
      </c>
      <c r="D165" s="112">
        <v>0.0012535596732706714</v>
      </c>
      <c r="E165" s="112">
        <v>3.0412610608256814</v>
      </c>
      <c r="F165" s="79" t="s">
        <v>1703</v>
      </c>
      <c r="G165" s="79" t="b">
        <v>0</v>
      </c>
      <c r="H165" s="79" t="b">
        <v>0</v>
      </c>
      <c r="I165" s="79" t="b">
        <v>0</v>
      </c>
      <c r="J165" s="79" t="b">
        <v>0</v>
      </c>
      <c r="K165" s="79" t="b">
        <v>0</v>
      </c>
      <c r="L165" s="79" t="b">
        <v>0</v>
      </c>
    </row>
    <row r="166" spans="1:12" ht="15">
      <c r="A166" s="111" t="s">
        <v>2187</v>
      </c>
      <c r="B166" s="111" t="s">
        <v>1803</v>
      </c>
      <c r="C166" s="79">
        <v>2</v>
      </c>
      <c r="D166" s="112">
        <v>0.0012535596732706714</v>
      </c>
      <c r="E166" s="112">
        <v>2.7402310651617</v>
      </c>
      <c r="F166" s="79" t="s">
        <v>1703</v>
      </c>
      <c r="G166" s="79" t="b">
        <v>0</v>
      </c>
      <c r="H166" s="79" t="b">
        <v>0</v>
      </c>
      <c r="I166" s="79" t="b">
        <v>0</v>
      </c>
      <c r="J166" s="79" t="b">
        <v>0</v>
      </c>
      <c r="K166" s="79" t="b">
        <v>0</v>
      </c>
      <c r="L166" s="79" t="b">
        <v>0</v>
      </c>
    </row>
    <row r="167" spans="1:12" ht="15">
      <c r="A167" s="111" t="s">
        <v>1924</v>
      </c>
      <c r="B167" s="111" t="s">
        <v>1905</v>
      </c>
      <c r="C167" s="79">
        <v>2</v>
      </c>
      <c r="D167" s="112">
        <v>0.0012535596732706714</v>
      </c>
      <c r="E167" s="112">
        <v>2.7402310651617</v>
      </c>
      <c r="F167" s="79" t="s">
        <v>1703</v>
      </c>
      <c r="G167" s="79" t="b">
        <v>0</v>
      </c>
      <c r="H167" s="79" t="b">
        <v>0</v>
      </c>
      <c r="I167" s="79" t="b">
        <v>0</v>
      </c>
      <c r="J167" s="79" t="b">
        <v>0</v>
      </c>
      <c r="K167" s="79" t="b">
        <v>0</v>
      </c>
      <c r="L167" s="79" t="b">
        <v>0</v>
      </c>
    </row>
    <row r="168" spans="1:12" ht="15">
      <c r="A168" s="111" t="s">
        <v>1736</v>
      </c>
      <c r="B168" s="111" t="s">
        <v>1861</v>
      </c>
      <c r="C168" s="79">
        <v>2</v>
      </c>
      <c r="D168" s="112">
        <v>0.0012535596732706714</v>
      </c>
      <c r="E168" s="112">
        <v>1.3422910564896626</v>
      </c>
      <c r="F168" s="79" t="s">
        <v>1703</v>
      </c>
      <c r="G168" s="79" t="b">
        <v>0</v>
      </c>
      <c r="H168" s="79" t="b">
        <v>0</v>
      </c>
      <c r="I168" s="79" t="b">
        <v>0</v>
      </c>
      <c r="J168" s="79" t="b">
        <v>0</v>
      </c>
      <c r="K168" s="79" t="b">
        <v>0</v>
      </c>
      <c r="L168" s="79" t="b">
        <v>0</v>
      </c>
    </row>
    <row r="169" spans="1:12" ht="15">
      <c r="A169" s="111" t="s">
        <v>1831</v>
      </c>
      <c r="B169" s="111" t="s">
        <v>1736</v>
      </c>
      <c r="C169" s="79">
        <v>2</v>
      </c>
      <c r="D169" s="112">
        <v>0.0012535596732706714</v>
      </c>
      <c r="E169" s="112">
        <v>1.3252577171908824</v>
      </c>
      <c r="F169" s="79" t="s">
        <v>1703</v>
      </c>
      <c r="G169" s="79" t="b">
        <v>0</v>
      </c>
      <c r="H169" s="79" t="b">
        <v>0</v>
      </c>
      <c r="I169" s="79" t="b">
        <v>0</v>
      </c>
      <c r="J169" s="79" t="b">
        <v>0</v>
      </c>
      <c r="K169" s="79" t="b">
        <v>0</v>
      </c>
      <c r="L169" s="79" t="b">
        <v>0</v>
      </c>
    </row>
    <row r="170" spans="1:12" ht="15">
      <c r="A170" s="111" t="s">
        <v>1739</v>
      </c>
      <c r="B170" s="111" t="s">
        <v>1736</v>
      </c>
      <c r="C170" s="79">
        <v>2</v>
      </c>
      <c r="D170" s="112">
        <v>0.0012535596732706714</v>
      </c>
      <c r="E170" s="112">
        <v>0.4501964537991822</v>
      </c>
      <c r="F170" s="79" t="s">
        <v>1703</v>
      </c>
      <c r="G170" s="79" t="b">
        <v>0</v>
      </c>
      <c r="H170" s="79" t="b">
        <v>0</v>
      </c>
      <c r="I170" s="79" t="b">
        <v>0</v>
      </c>
      <c r="J170" s="79" t="b">
        <v>0</v>
      </c>
      <c r="K170" s="79" t="b">
        <v>0</v>
      </c>
      <c r="L170" s="79" t="b">
        <v>0</v>
      </c>
    </row>
    <row r="171" spans="1:12" ht="15">
      <c r="A171" s="111" t="s">
        <v>1928</v>
      </c>
      <c r="B171" s="111" t="s">
        <v>1739</v>
      </c>
      <c r="C171" s="79">
        <v>2</v>
      </c>
      <c r="D171" s="112">
        <v>0.0012535596732706714</v>
      </c>
      <c r="E171" s="112">
        <v>1.6988383800034752</v>
      </c>
      <c r="F171" s="79" t="s">
        <v>1703</v>
      </c>
      <c r="G171" s="79" t="b">
        <v>0</v>
      </c>
      <c r="H171" s="79" t="b">
        <v>0</v>
      </c>
      <c r="I171" s="79" t="b">
        <v>0</v>
      </c>
      <c r="J171" s="79" t="b">
        <v>0</v>
      </c>
      <c r="K171" s="79" t="b">
        <v>0</v>
      </c>
      <c r="L171" s="79" t="b">
        <v>0</v>
      </c>
    </row>
    <row r="172" spans="1:12" ht="15">
      <c r="A172" s="111" t="s">
        <v>1934</v>
      </c>
      <c r="B172" s="111" t="s">
        <v>2234</v>
      </c>
      <c r="C172" s="79">
        <v>2</v>
      </c>
      <c r="D172" s="112">
        <v>0.0012535596732706714</v>
      </c>
      <c r="E172" s="112">
        <v>2.9163223242173815</v>
      </c>
      <c r="F172" s="79" t="s">
        <v>1703</v>
      </c>
      <c r="G172" s="79" t="b">
        <v>0</v>
      </c>
      <c r="H172" s="79" t="b">
        <v>0</v>
      </c>
      <c r="I172" s="79" t="b">
        <v>0</v>
      </c>
      <c r="J172" s="79" t="b">
        <v>0</v>
      </c>
      <c r="K172" s="79" t="b">
        <v>0</v>
      </c>
      <c r="L172" s="79" t="b">
        <v>0</v>
      </c>
    </row>
    <row r="173" spans="1:12" ht="15">
      <c r="A173" s="111" t="s">
        <v>1781</v>
      </c>
      <c r="B173" s="111" t="s">
        <v>1736</v>
      </c>
      <c r="C173" s="79">
        <v>2</v>
      </c>
      <c r="D173" s="112">
        <v>0.0012535596732706714</v>
      </c>
      <c r="E173" s="112">
        <v>1.0242277215269011</v>
      </c>
      <c r="F173" s="79" t="s">
        <v>1703</v>
      </c>
      <c r="G173" s="79" t="b">
        <v>0</v>
      </c>
      <c r="H173" s="79" t="b">
        <v>0</v>
      </c>
      <c r="I173" s="79" t="b">
        <v>0</v>
      </c>
      <c r="J173" s="79" t="b">
        <v>0</v>
      </c>
      <c r="K173" s="79" t="b">
        <v>0</v>
      </c>
      <c r="L173" s="79" t="b">
        <v>0</v>
      </c>
    </row>
    <row r="174" spans="1:12" ht="15">
      <c r="A174" s="111" t="s">
        <v>1736</v>
      </c>
      <c r="B174" s="111" t="s">
        <v>1935</v>
      </c>
      <c r="C174" s="79">
        <v>2</v>
      </c>
      <c r="D174" s="112">
        <v>0.0012535596732706714</v>
      </c>
      <c r="E174" s="112">
        <v>1.3422910564896626</v>
      </c>
      <c r="F174" s="79" t="s">
        <v>1703</v>
      </c>
      <c r="G174" s="79" t="b">
        <v>0</v>
      </c>
      <c r="H174" s="79" t="b">
        <v>0</v>
      </c>
      <c r="I174" s="79" t="b">
        <v>0</v>
      </c>
      <c r="J174" s="79" t="b">
        <v>0</v>
      </c>
      <c r="K174" s="79" t="b">
        <v>0</v>
      </c>
      <c r="L174" s="79" t="b">
        <v>0</v>
      </c>
    </row>
    <row r="175" spans="1:12" ht="15">
      <c r="A175" s="111" t="s">
        <v>2239</v>
      </c>
      <c r="B175" s="111" t="s">
        <v>1737</v>
      </c>
      <c r="C175" s="79">
        <v>2</v>
      </c>
      <c r="D175" s="112">
        <v>0.0012535596732706714</v>
      </c>
      <c r="E175" s="112">
        <v>1.9869033985030888</v>
      </c>
      <c r="F175" s="79" t="s">
        <v>1703</v>
      </c>
      <c r="G175" s="79" t="b">
        <v>1</v>
      </c>
      <c r="H175" s="79" t="b">
        <v>0</v>
      </c>
      <c r="I175" s="79" t="b">
        <v>0</v>
      </c>
      <c r="J175" s="79" t="b">
        <v>0</v>
      </c>
      <c r="K175" s="79" t="b">
        <v>0</v>
      </c>
      <c r="L175" s="79" t="b">
        <v>0</v>
      </c>
    </row>
    <row r="176" spans="1:12" ht="15">
      <c r="A176" s="111" t="s">
        <v>1737</v>
      </c>
      <c r="B176" s="111" t="s">
        <v>2240</v>
      </c>
      <c r="C176" s="79">
        <v>2</v>
      </c>
      <c r="D176" s="112">
        <v>0.0012535596732706714</v>
      </c>
      <c r="E176" s="112">
        <v>1.8951330251474434</v>
      </c>
      <c r="F176" s="79" t="s">
        <v>1703</v>
      </c>
      <c r="G176" s="79" t="b">
        <v>0</v>
      </c>
      <c r="H176" s="79" t="b">
        <v>0</v>
      </c>
      <c r="I176" s="79" t="b">
        <v>0</v>
      </c>
      <c r="J176" s="79" t="b">
        <v>0</v>
      </c>
      <c r="K176" s="79" t="b">
        <v>0</v>
      </c>
      <c r="L176" s="79" t="b">
        <v>0</v>
      </c>
    </row>
    <row r="177" spans="1:12" ht="15">
      <c r="A177" s="111" t="s">
        <v>2038</v>
      </c>
      <c r="B177" s="111" t="s">
        <v>2039</v>
      </c>
      <c r="C177" s="79">
        <v>2</v>
      </c>
      <c r="D177" s="112">
        <v>0.0012535596732706714</v>
      </c>
      <c r="E177" s="112">
        <v>2.86516980177</v>
      </c>
      <c r="F177" s="79" t="s">
        <v>1703</v>
      </c>
      <c r="G177" s="79" t="b">
        <v>0</v>
      </c>
      <c r="H177" s="79" t="b">
        <v>0</v>
      </c>
      <c r="I177" s="79" t="b">
        <v>0</v>
      </c>
      <c r="J177" s="79" t="b">
        <v>0</v>
      </c>
      <c r="K177" s="79" t="b">
        <v>0</v>
      </c>
      <c r="L177" s="79" t="b">
        <v>0</v>
      </c>
    </row>
    <row r="178" spans="1:12" ht="15">
      <c r="A178" s="111" t="s">
        <v>2242</v>
      </c>
      <c r="B178" s="111" t="s">
        <v>1864</v>
      </c>
      <c r="C178" s="79">
        <v>2</v>
      </c>
      <c r="D178" s="112">
        <v>0.0014160589961662079</v>
      </c>
      <c r="E178" s="112">
        <v>2.9163223242173815</v>
      </c>
      <c r="F178" s="79" t="s">
        <v>1703</v>
      </c>
      <c r="G178" s="79" t="b">
        <v>0</v>
      </c>
      <c r="H178" s="79" t="b">
        <v>1</v>
      </c>
      <c r="I178" s="79" t="b">
        <v>0</v>
      </c>
      <c r="J178" s="79" t="b">
        <v>0</v>
      </c>
      <c r="K178" s="79" t="b">
        <v>0</v>
      </c>
      <c r="L178" s="79" t="b">
        <v>0</v>
      </c>
    </row>
    <row r="179" spans="1:12" ht="15">
      <c r="A179" s="111" t="s">
        <v>1736</v>
      </c>
      <c r="B179" s="111" t="s">
        <v>1941</v>
      </c>
      <c r="C179" s="79">
        <v>2</v>
      </c>
      <c r="D179" s="112">
        <v>0.0012535596732706714</v>
      </c>
      <c r="E179" s="112">
        <v>1.3422910564896626</v>
      </c>
      <c r="F179" s="79" t="s">
        <v>1703</v>
      </c>
      <c r="G179" s="79" t="b">
        <v>0</v>
      </c>
      <c r="H179" s="79" t="b">
        <v>0</v>
      </c>
      <c r="I179" s="79" t="b">
        <v>0</v>
      </c>
      <c r="J179" s="79" t="b">
        <v>0</v>
      </c>
      <c r="K179" s="79" t="b">
        <v>1</v>
      </c>
      <c r="L179" s="79" t="b">
        <v>0</v>
      </c>
    </row>
    <row r="180" spans="1:12" ht="15">
      <c r="A180" s="111" t="s">
        <v>1830</v>
      </c>
      <c r="B180" s="111" t="s">
        <v>2243</v>
      </c>
      <c r="C180" s="79">
        <v>2</v>
      </c>
      <c r="D180" s="112">
        <v>0.0012535596732706714</v>
      </c>
      <c r="E180" s="112">
        <v>2.8194123112093252</v>
      </c>
      <c r="F180" s="79" t="s">
        <v>1703</v>
      </c>
      <c r="G180" s="79" t="b">
        <v>0</v>
      </c>
      <c r="H180" s="79" t="b">
        <v>0</v>
      </c>
      <c r="I180" s="79" t="b">
        <v>0</v>
      </c>
      <c r="J180" s="79" t="b">
        <v>0</v>
      </c>
      <c r="K180" s="79" t="b">
        <v>0</v>
      </c>
      <c r="L180" s="79" t="b">
        <v>0</v>
      </c>
    </row>
    <row r="181" spans="1:12" ht="15">
      <c r="A181" s="111" t="s">
        <v>2042</v>
      </c>
      <c r="B181" s="111" t="s">
        <v>1806</v>
      </c>
      <c r="C181" s="79">
        <v>2</v>
      </c>
      <c r="D181" s="112">
        <v>0.0014160589961662079</v>
      </c>
      <c r="E181" s="112">
        <v>2.4971930164754057</v>
      </c>
      <c r="F181" s="79" t="s">
        <v>1703</v>
      </c>
      <c r="G181" s="79" t="b">
        <v>0</v>
      </c>
      <c r="H181" s="79" t="b">
        <v>0</v>
      </c>
      <c r="I181" s="79" t="b">
        <v>0</v>
      </c>
      <c r="J181" s="79" t="b">
        <v>0</v>
      </c>
      <c r="K181" s="79" t="b">
        <v>0</v>
      </c>
      <c r="L181" s="79" t="b">
        <v>0</v>
      </c>
    </row>
    <row r="182" spans="1:12" ht="15">
      <c r="A182" s="111" t="s">
        <v>1736</v>
      </c>
      <c r="B182" s="111" t="s">
        <v>1860</v>
      </c>
      <c r="C182" s="79">
        <v>2</v>
      </c>
      <c r="D182" s="112">
        <v>0.0012535596732706714</v>
      </c>
      <c r="E182" s="112">
        <v>1.2453810434816062</v>
      </c>
      <c r="F182" s="79" t="s">
        <v>1703</v>
      </c>
      <c r="G182" s="79" t="b">
        <v>0</v>
      </c>
      <c r="H182" s="79" t="b">
        <v>0</v>
      </c>
      <c r="I182" s="79" t="b">
        <v>0</v>
      </c>
      <c r="J182" s="79" t="b">
        <v>0</v>
      </c>
      <c r="K182" s="79" t="b">
        <v>0</v>
      </c>
      <c r="L182" s="79" t="b">
        <v>0</v>
      </c>
    </row>
    <row r="183" spans="1:12" ht="15">
      <c r="A183" s="111" t="s">
        <v>1740</v>
      </c>
      <c r="B183" s="111" t="s">
        <v>2251</v>
      </c>
      <c r="C183" s="79">
        <v>2</v>
      </c>
      <c r="D183" s="112">
        <v>0.0014160589961662079</v>
      </c>
      <c r="E183" s="112">
        <v>2.156654479527751</v>
      </c>
      <c r="F183" s="79" t="s">
        <v>1703</v>
      </c>
      <c r="G183" s="79" t="b">
        <v>0</v>
      </c>
      <c r="H183" s="79" t="b">
        <v>1</v>
      </c>
      <c r="I183" s="79" t="b">
        <v>0</v>
      </c>
      <c r="J183" s="79" t="b">
        <v>0</v>
      </c>
      <c r="K183" s="79" t="b">
        <v>0</v>
      </c>
      <c r="L183" s="79" t="b">
        <v>0</v>
      </c>
    </row>
    <row r="184" spans="1:12" ht="15">
      <c r="A184" s="111" t="s">
        <v>1932</v>
      </c>
      <c r="B184" s="111" t="s">
        <v>1756</v>
      </c>
      <c r="C184" s="79">
        <v>2</v>
      </c>
      <c r="D184" s="112">
        <v>0.0012535596732706714</v>
      </c>
      <c r="E184" s="112">
        <v>2.263109810442038</v>
      </c>
      <c r="F184" s="79" t="s">
        <v>1703</v>
      </c>
      <c r="G184" s="79" t="b">
        <v>0</v>
      </c>
      <c r="H184" s="79" t="b">
        <v>0</v>
      </c>
      <c r="I184" s="79" t="b">
        <v>0</v>
      </c>
      <c r="J184" s="79" t="b">
        <v>0</v>
      </c>
      <c r="K184" s="79" t="b">
        <v>0</v>
      </c>
      <c r="L184" s="79" t="b">
        <v>0</v>
      </c>
    </row>
    <row r="185" spans="1:12" ht="15">
      <c r="A185" s="111" t="s">
        <v>1736</v>
      </c>
      <c r="B185" s="111" t="s">
        <v>2045</v>
      </c>
      <c r="C185" s="79">
        <v>2</v>
      </c>
      <c r="D185" s="112">
        <v>0.0012535596732706714</v>
      </c>
      <c r="E185" s="112">
        <v>1.4672297930979628</v>
      </c>
      <c r="F185" s="79" t="s">
        <v>1703</v>
      </c>
      <c r="G185" s="79" t="b">
        <v>0</v>
      </c>
      <c r="H185" s="79" t="b">
        <v>0</v>
      </c>
      <c r="I185" s="79" t="b">
        <v>0</v>
      </c>
      <c r="J185" s="79" t="b">
        <v>0</v>
      </c>
      <c r="K185" s="79" t="b">
        <v>0</v>
      </c>
      <c r="L185" s="79" t="b">
        <v>0</v>
      </c>
    </row>
    <row r="186" spans="1:12" ht="15">
      <c r="A186" s="111" t="s">
        <v>1736</v>
      </c>
      <c r="B186" s="111" t="s">
        <v>1786</v>
      </c>
      <c r="C186" s="79">
        <v>2</v>
      </c>
      <c r="D186" s="112">
        <v>0.0012535596732706714</v>
      </c>
      <c r="E186" s="112">
        <v>1.0412610608256816</v>
      </c>
      <c r="F186" s="79" t="s">
        <v>1703</v>
      </c>
      <c r="G186" s="79" t="b">
        <v>0</v>
      </c>
      <c r="H186" s="79" t="b">
        <v>0</v>
      </c>
      <c r="I186" s="79" t="b">
        <v>0</v>
      </c>
      <c r="J186" s="79" t="b">
        <v>0</v>
      </c>
      <c r="K186" s="79" t="b">
        <v>1</v>
      </c>
      <c r="L186" s="79" t="b">
        <v>0</v>
      </c>
    </row>
    <row r="187" spans="1:12" ht="15">
      <c r="A187" s="111" t="s">
        <v>1736</v>
      </c>
      <c r="B187" s="111" t="s">
        <v>1758</v>
      </c>
      <c r="C187" s="79">
        <v>2</v>
      </c>
      <c r="D187" s="112">
        <v>0.0012535596732706714</v>
      </c>
      <c r="E187" s="112">
        <v>0.9443510478176251</v>
      </c>
      <c r="F187" s="79" t="s">
        <v>1703</v>
      </c>
      <c r="G187" s="79" t="b">
        <v>0</v>
      </c>
      <c r="H187" s="79" t="b">
        <v>0</v>
      </c>
      <c r="I187" s="79" t="b">
        <v>0</v>
      </c>
      <c r="J187" s="79" t="b">
        <v>0</v>
      </c>
      <c r="K187" s="79" t="b">
        <v>0</v>
      </c>
      <c r="L187" s="79" t="b">
        <v>0</v>
      </c>
    </row>
    <row r="188" spans="1:12" ht="15">
      <c r="A188" s="111" t="s">
        <v>1847</v>
      </c>
      <c r="B188" s="111" t="s">
        <v>1737</v>
      </c>
      <c r="C188" s="79">
        <v>2</v>
      </c>
      <c r="D188" s="112">
        <v>0.0012535596732706714</v>
      </c>
      <c r="E188" s="112">
        <v>1.9869033985030888</v>
      </c>
      <c r="F188" s="79" t="s">
        <v>1703</v>
      </c>
      <c r="G188" s="79" t="b">
        <v>0</v>
      </c>
      <c r="H188" s="79" t="b">
        <v>0</v>
      </c>
      <c r="I188" s="79" t="b">
        <v>0</v>
      </c>
      <c r="J188" s="79" t="b">
        <v>0</v>
      </c>
      <c r="K188" s="79" t="b">
        <v>0</v>
      </c>
      <c r="L188" s="79" t="b">
        <v>0</v>
      </c>
    </row>
    <row r="189" spans="1:12" ht="15">
      <c r="A189" s="111" t="s">
        <v>2054</v>
      </c>
      <c r="B189" s="111" t="s">
        <v>2273</v>
      </c>
      <c r="C189" s="79">
        <v>2</v>
      </c>
      <c r="D189" s="112">
        <v>0.0012535596732706714</v>
      </c>
      <c r="E189" s="112">
        <v>3.0412610608256814</v>
      </c>
      <c r="F189" s="79" t="s">
        <v>1703</v>
      </c>
      <c r="G189" s="79" t="b">
        <v>0</v>
      </c>
      <c r="H189" s="79" t="b">
        <v>1</v>
      </c>
      <c r="I189" s="79" t="b">
        <v>0</v>
      </c>
      <c r="J189" s="79" t="b">
        <v>0</v>
      </c>
      <c r="K189" s="79" t="b">
        <v>0</v>
      </c>
      <c r="L189" s="79" t="b">
        <v>0</v>
      </c>
    </row>
    <row r="190" spans="1:12" ht="15">
      <c r="A190" s="111" t="s">
        <v>2273</v>
      </c>
      <c r="B190" s="111" t="s">
        <v>2274</v>
      </c>
      <c r="C190" s="79">
        <v>2</v>
      </c>
      <c r="D190" s="112">
        <v>0.0012535596732706714</v>
      </c>
      <c r="E190" s="112">
        <v>3.2173523198813627</v>
      </c>
      <c r="F190" s="79" t="s">
        <v>1703</v>
      </c>
      <c r="G190" s="79" t="b">
        <v>0</v>
      </c>
      <c r="H190" s="79" t="b">
        <v>0</v>
      </c>
      <c r="I190" s="79" t="b">
        <v>0</v>
      </c>
      <c r="J190" s="79" t="b">
        <v>0</v>
      </c>
      <c r="K190" s="79" t="b">
        <v>0</v>
      </c>
      <c r="L190" s="79" t="b">
        <v>0</v>
      </c>
    </row>
    <row r="191" spans="1:12" ht="15">
      <c r="A191" s="111" t="s">
        <v>1825</v>
      </c>
      <c r="B191" s="111" t="s">
        <v>1766</v>
      </c>
      <c r="C191" s="79">
        <v>2</v>
      </c>
      <c r="D191" s="112">
        <v>0.0012535596732706714</v>
      </c>
      <c r="E191" s="112">
        <v>2.4971930164754057</v>
      </c>
      <c r="F191" s="79" t="s">
        <v>1703</v>
      </c>
      <c r="G191" s="79" t="b">
        <v>0</v>
      </c>
      <c r="H191" s="79" t="b">
        <v>0</v>
      </c>
      <c r="I191" s="79" t="b">
        <v>0</v>
      </c>
      <c r="J191" s="79" t="b">
        <v>0</v>
      </c>
      <c r="K191" s="79" t="b">
        <v>0</v>
      </c>
      <c r="L191" s="79" t="b">
        <v>0</v>
      </c>
    </row>
    <row r="192" spans="1:12" ht="15">
      <c r="A192" s="111" t="s">
        <v>2286</v>
      </c>
      <c r="B192" s="111" t="s">
        <v>2058</v>
      </c>
      <c r="C192" s="79">
        <v>2</v>
      </c>
      <c r="D192" s="112">
        <v>0.0014160589961662079</v>
      </c>
      <c r="E192" s="112">
        <v>3.0412610608256814</v>
      </c>
      <c r="F192" s="79" t="s">
        <v>1703</v>
      </c>
      <c r="G192" s="79" t="b">
        <v>0</v>
      </c>
      <c r="H192" s="79" t="b">
        <v>0</v>
      </c>
      <c r="I192" s="79" t="b">
        <v>0</v>
      </c>
      <c r="J192" s="79" t="b">
        <v>0</v>
      </c>
      <c r="K192" s="79" t="b">
        <v>0</v>
      </c>
      <c r="L192" s="79" t="b">
        <v>0</v>
      </c>
    </row>
    <row r="193" spans="1:12" ht="15">
      <c r="A193" s="111" t="s">
        <v>1805</v>
      </c>
      <c r="B193" s="111" t="s">
        <v>1874</v>
      </c>
      <c r="C193" s="79">
        <v>2</v>
      </c>
      <c r="D193" s="112">
        <v>0.0012535596732706714</v>
      </c>
      <c r="E193" s="112">
        <v>2.2753442668590496</v>
      </c>
      <c r="F193" s="79" t="s">
        <v>1703</v>
      </c>
      <c r="G193" s="79" t="b">
        <v>0</v>
      </c>
      <c r="H193" s="79" t="b">
        <v>0</v>
      </c>
      <c r="I193" s="79" t="b">
        <v>0</v>
      </c>
      <c r="J193" s="79" t="b">
        <v>0</v>
      </c>
      <c r="K193" s="79" t="b">
        <v>0</v>
      </c>
      <c r="L193" s="79" t="b">
        <v>0</v>
      </c>
    </row>
    <row r="194" spans="1:12" ht="15">
      <c r="A194" s="111" t="s">
        <v>1805</v>
      </c>
      <c r="B194" s="111" t="s">
        <v>1777</v>
      </c>
      <c r="C194" s="79">
        <v>2</v>
      </c>
      <c r="D194" s="112">
        <v>0.0012535596732706714</v>
      </c>
      <c r="E194" s="112">
        <v>2.0200717617557435</v>
      </c>
      <c r="F194" s="79" t="s">
        <v>1703</v>
      </c>
      <c r="G194" s="79" t="b">
        <v>0</v>
      </c>
      <c r="H194" s="79" t="b">
        <v>0</v>
      </c>
      <c r="I194" s="79" t="b">
        <v>0</v>
      </c>
      <c r="J194" s="79" t="b">
        <v>0</v>
      </c>
      <c r="K194" s="79" t="b">
        <v>0</v>
      </c>
      <c r="L194" s="79" t="b">
        <v>0</v>
      </c>
    </row>
    <row r="195" spans="1:12" ht="15">
      <c r="A195" s="111" t="s">
        <v>2300</v>
      </c>
      <c r="B195" s="111" t="s">
        <v>1856</v>
      </c>
      <c r="C195" s="79">
        <v>2</v>
      </c>
      <c r="D195" s="112">
        <v>0.0014160589961662079</v>
      </c>
      <c r="E195" s="112">
        <v>2.8194123112093252</v>
      </c>
      <c r="F195" s="79" t="s">
        <v>1703</v>
      </c>
      <c r="G195" s="79" t="b">
        <v>0</v>
      </c>
      <c r="H195" s="79" t="b">
        <v>0</v>
      </c>
      <c r="I195" s="79" t="b">
        <v>0</v>
      </c>
      <c r="J195" s="79" t="b">
        <v>0</v>
      </c>
      <c r="K195" s="79" t="b">
        <v>0</v>
      </c>
      <c r="L195" s="79" t="b">
        <v>0</v>
      </c>
    </row>
    <row r="196" spans="1:12" ht="15">
      <c r="A196" s="111" t="s">
        <v>1741</v>
      </c>
      <c r="B196" s="111" t="s">
        <v>1775</v>
      </c>
      <c r="C196" s="79">
        <v>2</v>
      </c>
      <c r="D196" s="112">
        <v>0.0012535596732706714</v>
      </c>
      <c r="E196" s="112">
        <v>1.9329215860368432</v>
      </c>
      <c r="F196" s="79" t="s">
        <v>1703</v>
      </c>
      <c r="G196" s="79" t="b">
        <v>0</v>
      </c>
      <c r="H196" s="79" t="b">
        <v>0</v>
      </c>
      <c r="I196" s="79" t="b">
        <v>0</v>
      </c>
      <c r="J196" s="79" t="b">
        <v>0</v>
      </c>
      <c r="K196" s="79" t="b">
        <v>1</v>
      </c>
      <c r="L196" s="79" t="b">
        <v>0</v>
      </c>
    </row>
    <row r="197" spans="1:12" ht="15">
      <c r="A197" s="111" t="s">
        <v>1752</v>
      </c>
      <c r="B197" s="111" t="s">
        <v>1955</v>
      </c>
      <c r="C197" s="79">
        <v>2</v>
      </c>
      <c r="D197" s="112">
        <v>0.0012535596732706714</v>
      </c>
      <c r="E197" s="112">
        <v>2.3008983713314377</v>
      </c>
      <c r="F197" s="79" t="s">
        <v>1703</v>
      </c>
      <c r="G197" s="79" t="b">
        <v>0</v>
      </c>
      <c r="H197" s="79" t="b">
        <v>0</v>
      </c>
      <c r="I197" s="79" t="b">
        <v>0</v>
      </c>
      <c r="J197" s="79" t="b">
        <v>1</v>
      </c>
      <c r="K197" s="79" t="b">
        <v>0</v>
      </c>
      <c r="L197" s="79" t="b">
        <v>0</v>
      </c>
    </row>
    <row r="198" spans="1:12" ht="15">
      <c r="A198" s="111" t="s">
        <v>1955</v>
      </c>
      <c r="B198" s="111" t="s">
        <v>1736</v>
      </c>
      <c r="C198" s="79">
        <v>2</v>
      </c>
      <c r="D198" s="112">
        <v>0.0012535596732706714</v>
      </c>
      <c r="E198" s="112">
        <v>1.3252577171908824</v>
      </c>
      <c r="F198" s="79" t="s">
        <v>1703</v>
      </c>
      <c r="G198" s="79" t="b">
        <v>1</v>
      </c>
      <c r="H198" s="79" t="b">
        <v>0</v>
      </c>
      <c r="I198" s="79" t="b">
        <v>0</v>
      </c>
      <c r="J198" s="79" t="b">
        <v>0</v>
      </c>
      <c r="K198" s="79" t="b">
        <v>0</v>
      </c>
      <c r="L198" s="79" t="b">
        <v>0</v>
      </c>
    </row>
    <row r="199" spans="1:12" ht="15">
      <c r="A199" s="111" t="s">
        <v>1736</v>
      </c>
      <c r="B199" s="111" t="s">
        <v>1736</v>
      </c>
      <c r="C199" s="79">
        <v>2</v>
      </c>
      <c r="D199" s="112">
        <v>0.0012535596732706714</v>
      </c>
      <c r="E199" s="112">
        <v>0.052256445127144675</v>
      </c>
      <c r="F199" s="79" t="s">
        <v>1703</v>
      </c>
      <c r="G199" s="79" t="b">
        <v>0</v>
      </c>
      <c r="H199" s="79" t="b">
        <v>0</v>
      </c>
      <c r="I199" s="79" t="b">
        <v>0</v>
      </c>
      <c r="J199" s="79" t="b">
        <v>0</v>
      </c>
      <c r="K199" s="79" t="b">
        <v>0</v>
      </c>
      <c r="L199" s="79" t="b">
        <v>0</v>
      </c>
    </row>
    <row r="200" spans="1:12" ht="15">
      <c r="A200" s="111" t="s">
        <v>2339</v>
      </c>
      <c r="B200" s="111" t="s">
        <v>2340</v>
      </c>
      <c r="C200" s="79">
        <v>2</v>
      </c>
      <c r="D200" s="112">
        <v>0.0012535596732706714</v>
      </c>
      <c r="E200" s="112">
        <v>3.2173523198813627</v>
      </c>
      <c r="F200" s="79" t="s">
        <v>1703</v>
      </c>
      <c r="G200" s="79" t="b">
        <v>1</v>
      </c>
      <c r="H200" s="79" t="b">
        <v>0</v>
      </c>
      <c r="I200" s="79" t="b">
        <v>0</v>
      </c>
      <c r="J200" s="79" t="b">
        <v>0</v>
      </c>
      <c r="K200" s="79" t="b">
        <v>0</v>
      </c>
      <c r="L200" s="79" t="b">
        <v>0</v>
      </c>
    </row>
    <row r="201" spans="1:12" ht="15">
      <c r="A201" s="111" t="s">
        <v>1763</v>
      </c>
      <c r="B201" s="111" t="s">
        <v>2347</v>
      </c>
      <c r="C201" s="79">
        <v>2</v>
      </c>
      <c r="D201" s="112">
        <v>0.0012535596732706714</v>
      </c>
      <c r="E201" s="112">
        <v>2.476989630387119</v>
      </c>
      <c r="F201" s="79" t="s">
        <v>1703</v>
      </c>
      <c r="G201" s="79" t="b">
        <v>0</v>
      </c>
      <c r="H201" s="79" t="b">
        <v>0</v>
      </c>
      <c r="I201" s="79" t="b">
        <v>0</v>
      </c>
      <c r="J201" s="79" t="b">
        <v>0</v>
      </c>
      <c r="K201" s="79" t="b">
        <v>0</v>
      </c>
      <c r="L201" s="79" t="b">
        <v>0</v>
      </c>
    </row>
    <row r="202" spans="1:12" ht="15">
      <c r="A202" s="111" t="s">
        <v>2347</v>
      </c>
      <c r="B202" s="111" t="s">
        <v>2348</v>
      </c>
      <c r="C202" s="79">
        <v>2</v>
      </c>
      <c r="D202" s="112">
        <v>0.0012535596732706714</v>
      </c>
      <c r="E202" s="112">
        <v>3.2173523198813627</v>
      </c>
      <c r="F202" s="79" t="s">
        <v>1703</v>
      </c>
      <c r="G202" s="79" t="b">
        <v>0</v>
      </c>
      <c r="H202" s="79" t="b">
        <v>0</v>
      </c>
      <c r="I202" s="79" t="b">
        <v>0</v>
      </c>
      <c r="J202" s="79" t="b">
        <v>0</v>
      </c>
      <c r="K202" s="79" t="b">
        <v>0</v>
      </c>
      <c r="L202" s="79" t="b">
        <v>0</v>
      </c>
    </row>
    <row r="203" spans="1:12" ht="15">
      <c r="A203" s="111" t="s">
        <v>1859</v>
      </c>
      <c r="B203" s="111" t="s">
        <v>1836</v>
      </c>
      <c r="C203" s="79">
        <v>2</v>
      </c>
      <c r="D203" s="112">
        <v>0.0012535596732706714</v>
      </c>
      <c r="E203" s="112">
        <v>2.3422910564896626</v>
      </c>
      <c r="F203" s="79" t="s">
        <v>1703</v>
      </c>
      <c r="G203" s="79" t="b">
        <v>1</v>
      </c>
      <c r="H203" s="79" t="b">
        <v>0</v>
      </c>
      <c r="I203" s="79" t="b">
        <v>0</v>
      </c>
      <c r="J203" s="79" t="b">
        <v>0</v>
      </c>
      <c r="K203" s="79" t="b">
        <v>0</v>
      </c>
      <c r="L203" s="79" t="b">
        <v>0</v>
      </c>
    </row>
    <row r="204" spans="1:12" ht="15">
      <c r="A204" s="111" t="s">
        <v>1779</v>
      </c>
      <c r="B204" s="111" t="s">
        <v>1739</v>
      </c>
      <c r="C204" s="79">
        <v>2</v>
      </c>
      <c r="D204" s="112">
        <v>0.0012535596732706714</v>
      </c>
      <c r="E204" s="112">
        <v>1.3466558618921127</v>
      </c>
      <c r="F204" s="79" t="s">
        <v>1703</v>
      </c>
      <c r="G204" s="79" t="b">
        <v>0</v>
      </c>
      <c r="H204" s="79" t="b">
        <v>0</v>
      </c>
      <c r="I204" s="79" t="b">
        <v>0</v>
      </c>
      <c r="J204" s="79" t="b">
        <v>0</v>
      </c>
      <c r="K204" s="79" t="b">
        <v>0</v>
      </c>
      <c r="L204" s="79" t="b">
        <v>0</v>
      </c>
    </row>
    <row r="205" spans="1:12" ht="15">
      <c r="A205" s="111" t="s">
        <v>1739</v>
      </c>
      <c r="B205" s="111" t="s">
        <v>2069</v>
      </c>
      <c r="C205" s="79">
        <v>2</v>
      </c>
      <c r="D205" s="112">
        <v>0.0012535596732706714</v>
      </c>
      <c r="E205" s="112">
        <v>1.8651698017700002</v>
      </c>
      <c r="F205" s="79" t="s">
        <v>1703</v>
      </c>
      <c r="G205" s="79" t="b">
        <v>0</v>
      </c>
      <c r="H205" s="79" t="b">
        <v>0</v>
      </c>
      <c r="I205" s="79" t="b">
        <v>0</v>
      </c>
      <c r="J205" s="79" t="b">
        <v>0</v>
      </c>
      <c r="K205" s="79" t="b">
        <v>0</v>
      </c>
      <c r="L205" s="79" t="b">
        <v>0</v>
      </c>
    </row>
    <row r="206" spans="1:12" ht="15">
      <c r="A206" s="111" t="s">
        <v>1736</v>
      </c>
      <c r="B206" s="111" t="s">
        <v>1771</v>
      </c>
      <c r="C206" s="79">
        <v>2</v>
      </c>
      <c r="D206" s="112">
        <v>0.0012535596732706714</v>
      </c>
      <c r="E206" s="112">
        <v>1.1661997974339815</v>
      </c>
      <c r="F206" s="79" t="s">
        <v>1703</v>
      </c>
      <c r="G206" s="79" t="b">
        <v>0</v>
      </c>
      <c r="H206" s="79" t="b">
        <v>0</v>
      </c>
      <c r="I206" s="79" t="b">
        <v>0</v>
      </c>
      <c r="J206" s="79" t="b">
        <v>0</v>
      </c>
      <c r="K206" s="79" t="b">
        <v>0</v>
      </c>
      <c r="L206" s="79" t="b">
        <v>0</v>
      </c>
    </row>
    <row r="207" spans="1:12" ht="15">
      <c r="A207" s="111" t="s">
        <v>1740</v>
      </c>
      <c r="B207" s="111" t="s">
        <v>2077</v>
      </c>
      <c r="C207" s="79">
        <v>2</v>
      </c>
      <c r="D207" s="112">
        <v>0.0012535596732706714</v>
      </c>
      <c r="E207" s="112">
        <v>1.9805632204720698</v>
      </c>
      <c r="F207" s="79" t="s">
        <v>1703</v>
      </c>
      <c r="G207" s="79" t="b">
        <v>0</v>
      </c>
      <c r="H207" s="79" t="b">
        <v>1</v>
      </c>
      <c r="I207" s="79" t="b">
        <v>0</v>
      </c>
      <c r="J207" s="79" t="b">
        <v>0</v>
      </c>
      <c r="K207" s="79" t="b">
        <v>0</v>
      </c>
      <c r="L207" s="79" t="b">
        <v>0</v>
      </c>
    </row>
    <row r="208" spans="1:12" ht="15">
      <c r="A208" s="111" t="s">
        <v>1957</v>
      </c>
      <c r="B208" s="111" t="s">
        <v>1862</v>
      </c>
      <c r="C208" s="79">
        <v>2</v>
      </c>
      <c r="D208" s="112">
        <v>0.0012535596732706714</v>
      </c>
      <c r="E208" s="112">
        <v>2.6152923285534</v>
      </c>
      <c r="F208" s="79" t="s">
        <v>1703</v>
      </c>
      <c r="G208" s="79" t="b">
        <v>0</v>
      </c>
      <c r="H208" s="79" t="b">
        <v>0</v>
      </c>
      <c r="I208" s="79" t="b">
        <v>0</v>
      </c>
      <c r="J208" s="79" t="b">
        <v>0</v>
      </c>
      <c r="K208" s="79" t="b">
        <v>0</v>
      </c>
      <c r="L208" s="79" t="b">
        <v>0</v>
      </c>
    </row>
    <row r="209" spans="1:12" ht="15">
      <c r="A209" s="111" t="s">
        <v>1862</v>
      </c>
      <c r="B209" s="111" t="s">
        <v>1822</v>
      </c>
      <c r="C209" s="79">
        <v>2</v>
      </c>
      <c r="D209" s="112">
        <v>0.0012535596732706714</v>
      </c>
      <c r="E209" s="112">
        <v>2.6152923285534</v>
      </c>
      <c r="F209" s="79" t="s">
        <v>1703</v>
      </c>
      <c r="G209" s="79" t="b">
        <v>0</v>
      </c>
      <c r="H209" s="79" t="b">
        <v>0</v>
      </c>
      <c r="I209" s="79" t="b">
        <v>0</v>
      </c>
      <c r="J209" s="79" t="b">
        <v>0</v>
      </c>
      <c r="K209" s="79" t="b">
        <v>0</v>
      </c>
      <c r="L209" s="79" t="b">
        <v>0</v>
      </c>
    </row>
    <row r="210" spans="1:12" ht="15">
      <c r="A210" s="111" t="s">
        <v>1822</v>
      </c>
      <c r="B210" s="111" t="s">
        <v>2078</v>
      </c>
      <c r="C210" s="79">
        <v>2</v>
      </c>
      <c r="D210" s="112">
        <v>0.0012535596732706714</v>
      </c>
      <c r="E210" s="112">
        <v>2.643321052153644</v>
      </c>
      <c r="F210" s="79" t="s">
        <v>1703</v>
      </c>
      <c r="G210" s="79" t="b">
        <v>0</v>
      </c>
      <c r="H210" s="79" t="b">
        <v>0</v>
      </c>
      <c r="I210" s="79" t="b">
        <v>0</v>
      </c>
      <c r="J210" s="79" t="b">
        <v>0</v>
      </c>
      <c r="K210" s="79" t="b">
        <v>0</v>
      </c>
      <c r="L210" s="79" t="b">
        <v>0</v>
      </c>
    </row>
    <row r="211" spans="1:12" ht="15">
      <c r="A211" s="111" t="s">
        <v>2366</v>
      </c>
      <c r="B211" s="111" t="s">
        <v>1795</v>
      </c>
      <c r="C211" s="79">
        <v>2</v>
      </c>
      <c r="D211" s="112">
        <v>0.0012535596732706714</v>
      </c>
      <c r="E211" s="112">
        <v>2.8194123112093252</v>
      </c>
      <c r="F211" s="79" t="s">
        <v>1703</v>
      </c>
      <c r="G211" s="79" t="b">
        <v>0</v>
      </c>
      <c r="H211" s="79" t="b">
        <v>0</v>
      </c>
      <c r="I211" s="79" t="b">
        <v>0</v>
      </c>
      <c r="J211" s="79" t="b">
        <v>0</v>
      </c>
      <c r="K211" s="79" t="b">
        <v>0</v>
      </c>
      <c r="L211" s="79" t="b">
        <v>0</v>
      </c>
    </row>
    <row r="212" spans="1:12" ht="15">
      <c r="A212" s="111" t="s">
        <v>2068</v>
      </c>
      <c r="B212" s="111" t="s">
        <v>1831</v>
      </c>
      <c r="C212" s="79">
        <v>2</v>
      </c>
      <c r="D212" s="112">
        <v>0.0012535596732706714</v>
      </c>
      <c r="E212" s="112">
        <v>2.5641398061060188</v>
      </c>
      <c r="F212" s="79" t="s">
        <v>1703</v>
      </c>
      <c r="G212" s="79" t="b">
        <v>0</v>
      </c>
      <c r="H212" s="79" t="b">
        <v>0</v>
      </c>
      <c r="I212" s="79" t="b">
        <v>0</v>
      </c>
      <c r="J212" s="79" t="b">
        <v>0</v>
      </c>
      <c r="K212" s="79" t="b">
        <v>0</v>
      </c>
      <c r="L212" s="79" t="b">
        <v>0</v>
      </c>
    </row>
    <row r="213" spans="1:12" ht="15">
      <c r="A213" s="111" t="s">
        <v>1878</v>
      </c>
      <c r="B213" s="111" t="s">
        <v>2371</v>
      </c>
      <c r="C213" s="79">
        <v>2</v>
      </c>
      <c r="D213" s="112">
        <v>0.0012535596732706714</v>
      </c>
      <c r="E213" s="112">
        <v>2.8194123112093252</v>
      </c>
      <c r="F213" s="79" t="s">
        <v>1703</v>
      </c>
      <c r="G213" s="79" t="b">
        <v>0</v>
      </c>
      <c r="H213" s="79" t="b">
        <v>0</v>
      </c>
      <c r="I213" s="79" t="b">
        <v>0</v>
      </c>
      <c r="J213" s="79" t="b">
        <v>0</v>
      </c>
      <c r="K213" s="79" t="b">
        <v>1</v>
      </c>
      <c r="L213" s="79" t="b">
        <v>0</v>
      </c>
    </row>
    <row r="214" spans="1:12" ht="15">
      <c r="A214" s="111" t="s">
        <v>2372</v>
      </c>
      <c r="B214" s="111" t="s">
        <v>1742</v>
      </c>
      <c r="C214" s="79">
        <v>2</v>
      </c>
      <c r="D214" s="112">
        <v>0.0014160589961662079</v>
      </c>
      <c r="E214" s="112">
        <v>2.3422910564896626</v>
      </c>
      <c r="F214" s="79" t="s">
        <v>1703</v>
      </c>
      <c r="G214" s="79" t="b">
        <v>0</v>
      </c>
      <c r="H214" s="79" t="b">
        <v>0</v>
      </c>
      <c r="I214" s="79" t="b">
        <v>0</v>
      </c>
      <c r="J214" s="79" t="b">
        <v>0</v>
      </c>
      <c r="K214" s="79" t="b">
        <v>0</v>
      </c>
      <c r="L214" s="79" t="b">
        <v>0</v>
      </c>
    </row>
    <row r="215" spans="1:12" ht="15">
      <c r="A215" s="111" t="s">
        <v>2374</v>
      </c>
      <c r="B215" s="111" t="s">
        <v>2375</v>
      </c>
      <c r="C215" s="79">
        <v>2</v>
      </c>
      <c r="D215" s="112">
        <v>0.0012535596732706714</v>
      </c>
      <c r="E215" s="112">
        <v>3.2173523198813627</v>
      </c>
      <c r="F215" s="79" t="s">
        <v>1703</v>
      </c>
      <c r="G215" s="79" t="b">
        <v>0</v>
      </c>
      <c r="H215" s="79" t="b">
        <v>0</v>
      </c>
      <c r="I215" s="79" t="b">
        <v>0</v>
      </c>
      <c r="J215" s="79" t="b">
        <v>0</v>
      </c>
      <c r="K215" s="79" t="b">
        <v>0</v>
      </c>
      <c r="L215" s="79" t="b">
        <v>0</v>
      </c>
    </row>
    <row r="216" spans="1:12" ht="15">
      <c r="A216" s="111" t="s">
        <v>1795</v>
      </c>
      <c r="B216" s="111" t="s">
        <v>1753</v>
      </c>
      <c r="C216" s="79">
        <v>2</v>
      </c>
      <c r="D216" s="112">
        <v>0.0012535596732706714</v>
      </c>
      <c r="E216" s="112">
        <v>2.0412610608256814</v>
      </c>
      <c r="F216" s="79" t="s">
        <v>1703</v>
      </c>
      <c r="G216" s="79" t="b">
        <v>0</v>
      </c>
      <c r="H216" s="79" t="b">
        <v>0</v>
      </c>
      <c r="I216" s="79" t="b">
        <v>0</v>
      </c>
      <c r="J216" s="79" t="b">
        <v>0</v>
      </c>
      <c r="K216" s="79" t="b">
        <v>0</v>
      </c>
      <c r="L216" s="79" t="b">
        <v>0</v>
      </c>
    </row>
    <row r="217" spans="1:12" ht="15">
      <c r="A217" s="111" t="s">
        <v>1960</v>
      </c>
      <c r="B217" s="111" t="s">
        <v>2384</v>
      </c>
      <c r="C217" s="79">
        <v>2</v>
      </c>
      <c r="D217" s="112">
        <v>0.0012535596732706714</v>
      </c>
      <c r="E217" s="112">
        <v>2.9163223242173815</v>
      </c>
      <c r="F217" s="79" t="s">
        <v>1703</v>
      </c>
      <c r="G217" s="79" t="b">
        <v>0</v>
      </c>
      <c r="H217" s="79" t="b">
        <v>0</v>
      </c>
      <c r="I217" s="79" t="b">
        <v>0</v>
      </c>
      <c r="J217" s="79" t="b">
        <v>0</v>
      </c>
      <c r="K217" s="79" t="b">
        <v>0</v>
      </c>
      <c r="L217" s="79" t="b">
        <v>0</v>
      </c>
    </row>
    <row r="218" spans="1:12" ht="15">
      <c r="A218" s="111" t="s">
        <v>1790</v>
      </c>
      <c r="B218" s="111" t="s">
        <v>1961</v>
      </c>
      <c r="C218" s="79">
        <v>2</v>
      </c>
      <c r="D218" s="112">
        <v>0.0012535596732706714</v>
      </c>
      <c r="E218" s="112">
        <v>2.314262332889419</v>
      </c>
      <c r="F218" s="79" t="s">
        <v>1703</v>
      </c>
      <c r="G218" s="79" t="b">
        <v>0</v>
      </c>
      <c r="H218" s="79" t="b">
        <v>0</v>
      </c>
      <c r="I218" s="79" t="b">
        <v>0</v>
      </c>
      <c r="J218" s="79" t="b">
        <v>0</v>
      </c>
      <c r="K218" s="79" t="b">
        <v>1</v>
      </c>
      <c r="L218" s="79" t="b">
        <v>0</v>
      </c>
    </row>
    <row r="219" spans="1:12" ht="15">
      <c r="A219" s="111" t="s">
        <v>1809</v>
      </c>
      <c r="B219" s="111" t="s">
        <v>1764</v>
      </c>
      <c r="C219" s="79">
        <v>2</v>
      </c>
      <c r="D219" s="112">
        <v>0.0012535596732706714</v>
      </c>
      <c r="E219" s="112">
        <v>1.8951330251474434</v>
      </c>
      <c r="F219" s="79" t="s">
        <v>1703</v>
      </c>
      <c r="G219" s="79" t="b">
        <v>0</v>
      </c>
      <c r="H219" s="79" t="b">
        <v>0</v>
      </c>
      <c r="I219" s="79" t="b">
        <v>0</v>
      </c>
      <c r="J219" s="79" t="b">
        <v>0</v>
      </c>
      <c r="K219" s="79" t="b">
        <v>0</v>
      </c>
      <c r="L219" s="79" t="b">
        <v>0</v>
      </c>
    </row>
    <row r="220" spans="1:12" ht="15">
      <c r="A220" s="111" t="s">
        <v>1764</v>
      </c>
      <c r="B220" s="111" t="s">
        <v>1810</v>
      </c>
      <c r="C220" s="79">
        <v>2</v>
      </c>
      <c r="D220" s="112">
        <v>0.0012535596732706714</v>
      </c>
      <c r="E220" s="112">
        <v>2.0412610608256814</v>
      </c>
      <c r="F220" s="79" t="s">
        <v>1703</v>
      </c>
      <c r="G220" s="79" t="b">
        <v>0</v>
      </c>
      <c r="H220" s="79" t="b">
        <v>0</v>
      </c>
      <c r="I220" s="79" t="b">
        <v>0</v>
      </c>
      <c r="J220" s="79" t="b">
        <v>0</v>
      </c>
      <c r="K220" s="79" t="b">
        <v>0</v>
      </c>
      <c r="L220" s="79" t="b">
        <v>0</v>
      </c>
    </row>
    <row r="221" spans="1:12" ht="15">
      <c r="A221" s="111" t="s">
        <v>2390</v>
      </c>
      <c r="B221" s="111" t="s">
        <v>1764</v>
      </c>
      <c r="C221" s="79">
        <v>2</v>
      </c>
      <c r="D221" s="112">
        <v>0.0014160589961662079</v>
      </c>
      <c r="E221" s="112">
        <v>2.439201069497719</v>
      </c>
      <c r="F221" s="79" t="s">
        <v>1703</v>
      </c>
      <c r="G221" s="79" t="b">
        <v>0</v>
      </c>
      <c r="H221" s="79" t="b">
        <v>0</v>
      </c>
      <c r="I221" s="79" t="b">
        <v>0</v>
      </c>
      <c r="J221" s="79" t="b">
        <v>0</v>
      </c>
      <c r="K221" s="79" t="b">
        <v>0</v>
      </c>
      <c r="L221" s="79" t="b">
        <v>0</v>
      </c>
    </row>
    <row r="222" spans="1:12" ht="15">
      <c r="A222" s="111" t="s">
        <v>1764</v>
      </c>
      <c r="B222" s="111" t="s">
        <v>1790</v>
      </c>
      <c r="C222" s="79">
        <v>2</v>
      </c>
      <c r="D222" s="112">
        <v>0.0012535596732706714</v>
      </c>
      <c r="E222" s="112">
        <v>1.8371410781697568</v>
      </c>
      <c r="F222" s="79" t="s">
        <v>1703</v>
      </c>
      <c r="G222" s="79" t="b">
        <v>0</v>
      </c>
      <c r="H222" s="79" t="b">
        <v>0</v>
      </c>
      <c r="I222" s="79" t="b">
        <v>0</v>
      </c>
      <c r="J222" s="79" t="b">
        <v>0</v>
      </c>
      <c r="K222" s="79" t="b">
        <v>0</v>
      </c>
      <c r="L222" s="79" t="b">
        <v>0</v>
      </c>
    </row>
    <row r="223" spans="1:12" ht="15">
      <c r="A223" s="111" t="s">
        <v>1810</v>
      </c>
      <c r="B223" s="111" t="s">
        <v>1790</v>
      </c>
      <c r="C223" s="79">
        <v>2</v>
      </c>
      <c r="D223" s="112">
        <v>0.0012535596732706714</v>
      </c>
      <c r="E223" s="112">
        <v>2.138171073833738</v>
      </c>
      <c r="F223" s="79" t="s">
        <v>1703</v>
      </c>
      <c r="G223" s="79" t="b">
        <v>0</v>
      </c>
      <c r="H223" s="79" t="b">
        <v>0</v>
      </c>
      <c r="I223" s="79" t="b">
        <v>0</v>
      </c>
      <c r="J223" s="79" t="b">
        <v>0</v>
      </c>
      <c r="K223" s="79" t="b">
        <v>0</v>
      </c>
      <c r="L223" s="79" t="b">
        <v>0</v>
      </c>
    </row>
    <row r="224" spans="1:12" ht="15">
      <c r="A224" s="111" t="s">
        <v>2084</v>
      </c>
      <c r="B224" s="111" t="s">
        <v>2087</v>
      </c>
      <c r="C224" s="79">
        <v>2</v>
      </c>
      <c r="D224" s="112">
        <v>0.0012535596732706714</v>
      </c>
      <c r="E224" s="112">
        <v>2.86516980177</v>
      </c>
      <c r="F224" s="79" t="s">
        <v>1703</v>
      </c>
      <c r="G224" s="79" t="b">
        <v>0</v>
      </c>
      <c r="H224" s="79" t="b">
        <v>0</v>
      </c>
      <c r="I224" s="79" t="b">
        <v>0</v>
      </c>
      <c r="J224" s="79" t="b">
        <v>0</v>
      </c>
      <c r="K224" s="79" t="b">
        <v>0</v>
      </c>
      <c r="L224" s="79" t="b">
        <v>0</v>
      </c>
    </row>
    <row r="225" spans="1:12" ht="15">
      <c r="A225" s="111" t="s">
        <v>2092</v>
      </c>
      <c r="B225" s="111" t="s">
        <v>1754</v>
      </c>
      <c r="C225" s="79">
        <v>2</v>
      </c>
      <c r="D225" s="112">
        <v>0.0014160589961662079</v>
      </c>
      <c r="E225" s="112">
        <v>2.3008983713314377</v>
      </c>
      <c r="F225" s="79" t="s">
        <v>1703</v>
      </c>
      <c r="G225" s="79" t="b">
        <v>0</v>
      </c>
      <c r="H225" s="79" t="b">
        <v>0</v>
      </c>
      <c r="I225" s="79" t="b">
        <v>0</v>
      </c>
      <c r="J225" s="79" t="b">
        <v>0</v>
      </c>
      <c r="K225" s="79" t="b">
        <v>0</v>
      </c>
      <c r="L225" s="79" t="b">
        <v>0</v>
      </c>
    </row>
    <row r="226" spans="1:12" ht="15">
      <c r="A226" s="111" t="s">
        <v>1746</v>
      </c>
      <c r="B226" s="111" t="s">
        <v>1737</v>
      </c>
      <c r="C226" s="79">
        <v>2</v>
      </c>
      <c r="D226" s="112">
        <v>0.0014160589961662079</v>
      </c>
      <c r="E226" s="112">
        <v>1.141805358488832</v>
      </c>
      <c r="F226" s="79" t="s">
        <v>1703</v>
      </c>
      <c r="G226" s="79" t="b">
        <v>0</v>
      </c>
      <c r="H226" s="79" t="b">
        <v>0</v>
      </c>
      <c r="I226" s="79" t="b">
        <v>0</v>
      </c>
      <c r="J226" s="79" t="b">
        <v>0</v>
      </c>
      <c r="K226" s="79" t="b">
        <v>0</v>
      </c>
      <c r="L226" s="79" t="b">
        <v>0</v>
      </c>
    </row>
    <row r="227" spans="1:12" ht="15">
      <c r="A227" s="111" t="s">
        <v>1880</v>
      </c>
      <c r="B227" s="111" t="s">
        <v>2093</v>
      </c>
      <c r="C227" s="79">
        <v>2</v>
      </c>
      <c r="D227" s="112">
        <v>0.0014160589961662079</v>
      </c>
      <c r="E227" s="112">
        <v>2.643321052153644</v>
      </c>
      <c r="F227" s="79" t="s">
        <v>1703</v>
      </c>
      <c r="G227" s="79" t="b">
        <v>0</v>
      </c>
      <c r="H227" s="79" t="b">
        <v>1</v>
      </c>
      <c r="I227" s="79" t="b">
        <v>0</v>
      </c>
      <c r="J227" s="79" t="b">
        <v>1</v>
      </c>
      <c r="K227" s="79" t="b">
        <v>0</v>
      </c>
      <c r="L227" s="79" t="b">
        <v>0</v>
      </c>
    </row>
    <row r="228" spans="1:12" ht="15">
      <c r="A228" s="111" t="s">
        <v>1736</v>
      </c>
      <c r="B228" s="111" t="s">
        <v>1884</v>
      </c>
      <c r="C228" s="79">
        <v>2</v>
      </c>
      <c r="D228" s="112">
        <v>0.0014160589961662079</v>
      </c>
      <c r="E228" s="112">
        <v>1.2453810434816062</v>
      </c>
      <c r="F228" s="79" t="s">
        <v>1703</v>
      </c>
      <c r="G228" s="79" t="b">
        <v>0</v>
      </c>
      <c r="H228" s="79" t="b">
        <v>0</v>
      </c>
      <c r="I228" s="79" t="b">
        <v>0</v>
      </c>
      <c r="J228" s="79" t="b">
        <v>0</v>
      </c>
      <c r="K228" s="79" t="b">
        <v>1</v>
      </c>
      <c r="L228" s="79" t="b">
        <v>0</v>
      </c>
    </row>
    <row r="229" spans="1:12" ht="15">
      <c r="A229" s="111" t="s">
        <v>1761</v>
      </c>
      <c r="B229" s="111" t="s">
        <v>1736</v>
      </c>
      <c r="C229" s="79">
        <v>2</v>
      </c>
      <c r="D229" s="112">
        <v>0.0012535596732706714</v>
      </c>
      <c r="E229" s="112">
        <v>1.0242277215269011</v>
      </c>
      <c r="F229" s="79" t="s">
        <v>1703</v>
      </c>
      <c r="G229" s="79" t="b">
        <v>0</v>
      </c>
      <c r="H229" s="79" t="b">
        <v>0</v>
      </c>
      <c r="I229" s="79" t="b">
        <v>0</v>
      </c>
      <c r="J229" s="79" t="b">
        <v>0</v>
      </c>
      <c r="K229" s="79" t="b">
        <v>0</v>
      </c>
      <c r="L229" s="79" t="b">
        <v>0</v>
      </c>
    </row>
    <row r="230" spans="1:12" ht="15">
      <c r="A230" s="111" t="s">
        <v>1736</v>
      </c>
      <c r="B230" s="111" t="s">
        <v>2074</v>
      </c>
      <c r="C230" s="79">
        <v>2</v>
      </c>
      <c r="D230" s="112">
        <v>0.0012535596732706714</v>
      </c>
      <c r="E230" s="112">
        <v>1.4672297930979628</v>
      </c>
      <c r="F230" s="79" t="s">
        <v>1703</v>
      </c>
      <c r="G230" s="79" t="b">
        <v>0</v>
      </c>
      <c r="H230" s="79" t="b">
        <v>0</v>
      </c>
      <c r="I230" s="79" t="b">
        <v>0</v>
      </c>
      <c r="J230" s="79" t="b">
        <v>0</v>
      </c>
      <c r="K230" s="79" t="b">
        <v>0</v>
      </c>
      <c r="L230" s="79" t="b">
        <v>0</v>
      </c>
    </row>
    <row r="231" spans="1:12" ht="15">
      <c r="A231" s="111" t="s">
        <v>2074</v>
      </c>
      <c r="B231" s="111" t="s">
        <v>1736</v>
      </c>
      <c r="C231" s="79">
        <v>2</v>
      </c>
      <c r="D231" s="112">
        <v>0.0012535596732706714</v>
      </c>
      <c r="E231" s="112">
        <v>1.6262877128548634</v>
      </c>
      <c r="F231" s="79" t="s">
        <v>1703</v>
      </c>
      <c r="G231" s="79" t="b">
        <v>0</v>
      </c>
      <c r="H231" s="79" t="b">
        <v>0</v>
      </c>
      <c r="I231" s="79" t="b">
        <v>0</v>
      </c>
      <c r="J231" s="79" t="b">
        <v>0</v>
      </c>
      <c r="K231" s="79" t="b">
        <v>0</v>
      </c>
      <c r="L231" s="79" t="b">
        <v>0</v>
      </c>
    </row>
    <row r="232" spans="1:12" ht="15">
      <c r="A232" s="111" t="s">
        <v>2400</v>
      </c>
      <c r="B232" s="111" t="s">
        <v>1863</v>
      </c>
      <c r="C232" s="79">
        <v>2</v>
      </c>
      <c r="D232" s="112">
        <v>0.0012535596732706714</v>
      </c>
      <c r="E232" s="112">
        <v>2.8194123112093252</v>
      </c>
      <c r="F232" s="79" t="s">
        <v>1703</v>
      </c>
      <c r="G232" s="79" t="b">
        <v>0</v>
      </c>
      <c r="H232" s="79" t="b">
        <v>0</v>
      </c>
      <c r="I232" s="79" t="b">
        <v>0</v>
      </c>
      <c r="J232" s="79" t="b">
        <v>0</v>
      </c>
      <c r="K232" s="79" t="b">
        <v>0</v>
      </c>
      <c r="L232" s="79" t="b">
        <v>0</v>
      </c>
    </row>
    <row r="233" spans="1:12" ht="15">
      <c r="A233" s="111" t="s">
        <v>2095</v>
      </c>
      <c r="B233" s="111" t="s">
        <v>2402</v>
      </c>
      <c r="C233" s="79">
        <v>2</v>
      </c>
      <c r="D233" s="112">
        <v>0.0012535596732706714</v>
      </c>
      <c r="E233" s="112">
        <v>3.0412610608256814</v>
      </c>
      <c r="F233" s="79" t="s">
        <v>1703</v>
      </c>
      <c r="G233" s="79" t="b">
        <v>0</v>
      </c>
      <c r="H233" s="79" t="b">
        <v>0</v>
      </c>
      <c r="I233" s="79" t="b">
        <v>0</v>
      </c>
      <c r="J233" s="79" t="b">
        <v>0</v>
      </c>
      <c r="K233" s="79" t="b">
        <v>0</v>
      </c>
      <c r="L233" s="79" t="b">
        <v>0</v>
      </c>
    </row>
    <row r="234" spans="1:12" ht="15">
      <c r="A234" s="111" t="s">
        <v>1962</v>
      </c>
      <c r="B234" s="111" t="s">
        <v>1877</v>
      </c>
      <c r="C234" s="79">
        <v>2</v>
      </c>
      <c r="D234" s="112">
        <v>0.0012535596732706714</v>
      </c>
      <c r="E234" s="112">
        <v>2.518382315545344</v>
      </c>
      <c r="F234" s="79" t="s">
        <v>1703</v>
      </c>
      <c r="G234" s="79" t="b">
        <v>0</v>
      </c>
      <c r="H234" s="79" t="b">
        <v>1</v>
      </c>
      <c r="I234" s="79" t="b">
        <v>0</v>
      </c>
      <c r="J234" s="79" t="b">
        <v>0</v>
      </c>
      <c r="K234" s="79" t="b">
        <v>0</v>
      </c>
      <c r="L234" s="79" t="b">
        <v>0</v>
      </c>
    </row>
    <row r="235" spans="1:12" ht="15">
      <c r="A235" s="111" t="s">
        <v>1962</v>
      </c>
      <c r="B235" s="111" t="s">
        <v>1746</v>
      </c>
      <c r="C235" s="79">
        <v>2</v>
      </c>
      <c r="D235" s="112">
        <v>0.0014160589961662079</v>
      </c>
      <c r="E235" s="112">
        <v>2.0412610608256814</v>
      </c>
      <c r="F235" s="79" t="s">
        <v>1703</v>
      </c>
      <c r="G235" s="79" t="b">
        <v>0</v>
      </c>
      <c r="H235" s="79" t="b">
        <v>1</v>
      </c>
      <c r="I235" s="79" t="b">
        <v>0</v>
      </c>
      <c r="J235" s="79" t="b">
        <v>0</v>
      </c>
      <c r="K235" s="79" t="b">
        <v>0</v>
      </c>
      <c r="L235" s="79" t="b">
        <v>0</v>
      </c>
    </row>
    <row r="236" spans="1:12" ht="15">
      <c r="A236" s="111" t="s">
        <v>1749</v>
      </c>
      <c r="B236" s="111" t="s">
        <v>1740</v>
      </c>
      <c r="C236" s="79">
        <v>2</v>
      </c>
      <c r="D236" s="112">
        <v>0.0014160589961662079</v>
      </c>
      <c r="E236" s="112">
        <v>1.3308615947088809</v>
      </c>
      <c r="F236" s="79" t="s">
        <v>1703</v>
      </c>
      <c r="G236" s="79" t="b">
        <v>0</v>
      </c>
      <c r="H236" s="79" t="b">
        <v>0</v>
      </c>
      <c r="I236" s="79" t="b">
        <v>0</v>
      </c>
      <c r="J236" s="79" t="b">
        <v>0</v>
      </c>
      <c r="K236" s="79" t="b">
        <v>1</v>
      </c>
      <c r="L236" s="79" t="b">
        <v>0</v>
      </c>
    </row>
    <row r="237" spans="1:12" ht="15">
      <c r="A237" s="111" t="s">
        <v>1744</v>
      </c>
      <c r="B237" s="111" t="s">
        <v>2071</v>
      </c>
      <c r="C237" s="79">
        <v>2</v>
      </c>
      <c r="D237" s="112">
        <v>0.0012535596732706714</v>
      </c>
      <c r="E237" s="112">
        <v>2.439201069497719</v>
      </c>
      <c r="F237" s="79" t="s">
        <v>1703</v>
      </c>
      <c r="G237" s="79" t="b">
        <v>0</v>
      </c>
      <c r="H237" s="79" t="b">
        <v>0</v>
      </c>
      <c r="I237" s="79" t="b">
        <v>0</v>
      </c>
      <c r="J237" s="79" t="b">
        <v>0</v>
      </c>
      <c r="K237" s="79" t="b">
        <v>0</v>
      </c>
      <c r="L237" s="79" t="b">
        <v>0</v>
      </c>
    </row>
    <row r="238" spans="1:12" ht="15">
      <c r="A238" s="111" t="s">
        <v>1750</v>
      </c>
      <c r="B238" s="111" t="s">
        <v>1811</v>
      </c>
      <c r="C238" s="79">
        <v>2</v>
      </c>
      <c r="D238" s="112">
        <v>0.0012535596732706714</v>
      </c>
      <c r="E238" s="112">
        <v>1.8603709188882316</v>
      </c>
      <c r="F238" s="79" t="s">
        <v>1703</v>
      </c>
      <c r="G238" s="79" t="b">
        <v>1</v>
      </c>
      <c r="H238" s="79" t="b">
        <v>0</v>
      </c>
      <c r="I238" s="79" t="b">
        <v>0</v>
      </c>
      <c r="J238" s="79" t="b">
        <v>0</v>
      </c>
      <c r="K238" s="79" t="b">
        <v>0</v>
      </c>
      <c r="L238" s="79" t="b">
        <v>0</v>
      </c>
    </row>
    <row r="239" spans="1:12" ht="15">
      <c r="A239" s="111" t="s">
        <v>1753</v>
      </c>
      <c r="B239" s="111" t="s">
        <v>1745</v>
      </c>
      <c r="C239" s="79">
        <v>2</v>
      </c>
      <c r="D239" s="112">
        <v>0.0012535596732706714</v>
      </c>
      <c r="E239" s="112">
        <v>1.564139806106019</v>
      </c>
      <c r="F239" s="79" t="s">
        <v>1703</v>
      </c>
      <c r="G239" s="79" t="b">
        <v>0</v>
      </c>
      <c r="H239" s="79" t="b">
        <v>0</v>
      </c>
      <c r="I239" s="79" t="b">
        <v>0</v>
      </c>
      <c r="J239" s="79" t="b">
        <v>0</v>
      </c>
      <c r="K239" s="79" t="b">
        <v>0</v>
      </c>
      <c r="L239" s="79" t="b">
        <v>0</v>
      </c>
    </row>
    <row r="240" spans="1:12" ht="15">
      <c r="A240" s="111" t="s">
        <v>1811</v>
      </c>
      <c r="B240" s="111" t="s">
        <v>1753</v>
      </c>
      <c r="C240" s="79">
        <v>2</v>
      </c>
      <c r="D240" s="112">
        <v>0.0012535596732706714</v>
      </c>
      <c r="E240" s="112">
        <v>1.9620798147780567</v>
      </c>
      <c r="F240" s="79" t="s">
        <v>1703</v>
      </c>
      <c r="G240" s="79" t="b">
        <v>0</v>
      </c>
      <c r="H240" s="79" t="b">
        <v>0</v>
      </c>
      <c r="I240" s="79" t="b">
        <v>0</v>
      </c>
      <c r="J240" s="79" t="b">
        <v>0</v>
      </c>
      <c r="K240" s="79" t="b">
        <v>0</v>
      </c>
      <c r="L240" s="79" t="b">
        <v>0</v>
      </c>
    </row>
    <row r="241" spans="1:12" ht="15">
      <c r="A241" s="111" t="s">
        <v>1809</v>
      </c>
      <c r="B241" s="111" t="s">
        <v>1956</v>
      </c>
      <c r="C241" s="79">
        <v>2</v>
      </c>
      <c r="D241" s="112">
        <v>0.0014160589961662079</v>
      </c>
      <c r="E241" s="112">
        <v>2.372254279867106</v>
      </c>
      <c r="F241" s="79" t="s">
        <v>1703</v>
      </c>
      <c r="G241" s="79" t="b">
        <v>0</v>
      </c>
      <c r="H241" s="79" t="b">
        <v>0</v>
      </c>
      <c r="I241" s="79" t="b">
        <v>0</v>
      </c>
      <c r="J241" s="79" t="b">
        <v>0</v>
      </c>
      <c r="K241" s="79" t="b">
        <v>0</v>
      </c>
      <c r="L241" s="79" t="b">
        <v>0</v>
      </c>
    </row>
    <row r="242" spans="1:12" ht="15">
      <c r="A242" s="111" t="s">
        <v>2419</v>
      </c>
      <c r="B242" s="111" t="s">
        <v>1764</v>
      </c>
      <c r="C242" s="79">
        <v>2</v>
      </c>
      <c r="D242" s="112">
        <v>0.0014160589961662079</v>
      </c>
      <c r="E242" s="112">
        <v>2.439201069497719</v>
      </c>
      <c r="F242" s="79" t="s">
        <v>1703</v>
      </c>
      <c r="G242" s="79" t="b">
        <v>0</v>
      </c>
      <c r="H242" s="79" t="b">
        <v>0</v>
      </c>
      <c r="I242" s="79" t="b">
        <v>0</v>
      </c>
      <c r="J242" s="79" t="b">
        <v>0</v>
      </c>
      <c r="K242" s="79" t="b">
        <v>0</v>
      </c>
      <c r="L242" s="79" t="b">
        <v>0</v>
      </c>
    </row>
    <row r="243" spans="1:12" ht="15">
      <c r="A243" s="111" t="s">
        <v>2091</v>
      </c>
      <c r="B243" s="111" t="s">
        <v>1809</v>
      </c>
      <c r="C243" s="79">
        <v>2</v>
      </c>
      <c r="D243" s="112">
        <v>0.0014160589961662079</v>
      </c>
      <c r="E243" s="112">
        <v>2.4971930164754057</v>
      </c>
      <c r="F243" s="79" t="s">
        <v>1703</v>
      </c>
      <c r="G243" s="79" t="b">
        <v>0</v>
      </c>
      <c r="H243" s="79" t="b">
        <v>0</v>
      </c>
      <c r="I243" s="79" t="b">
        <v>0</v>
      </c>
      <c r="J243" s="79" t="b">
        <v>0</v>
      </c>
      <c r="K243" s="79" t="b">
        <v>0</v>
      </c>
      <c r="L243" s="79" t="b">
        <v>0</v>
      </c>
    </row>
    <row r="244" spans="1:12" ht="15">
      <c r="A244" s="111" t="s">
        <v>1774</v>
      </c>
      <c r="B244" s="111" t="s">
        <v>1751</v>
      </c>
      <c r="C244" s="79">
        <v>2</v>
      </c>
      <c r="D244" s="112">
        <v>0.0012535596732706714</v>
      </c>
      <c r="E244" s="112">
        <v>1.7512264494631635</v>
      </c>
      <c r="F244" s="79" t="s">
        <v>1703</v>
      </c>
      <c r="G244" s="79" t="b">
        <v>0</v>
      </c>
      <c r="H244" s="79" t="b">
        <v>0</v>
      </c>
      <c r="I244" s="79" t="b">
        <v>0</v>
      </c>
      <c r="J244" s="79" t="b">
        <v>0</v>
      </c>
      <c r="K244" s="79" t="b">
        <v>0</v>
      </c>
      <c r="L244" s="79" t="b">
        <v>0</v>
      </c>
    </row>
    <row r="245" spans="1:12" ht="15">
      <c r="A245" s="111" t="s">
        <v>1754</v>
      </c>
      <c r="B245" s="111" t="s">
        <v>1773</v>
      </c>
      <c r="C245" s="79">
        <v>2</v>
      </c>
      <c r="D245" s="112">
        <v>0.0012535596732706714</v>
      </c>
      <c r="E245" s="112">
        <v>1.819412311209325</v>
      </c>
      <c r="F245" s="79" t="s">
        <v>1703</v>
      </c>
      <c r="G245" s="79" t="b">
        <v>0</v>
      </c>
      <c r="H245" s="79" t="b">
        <v>0</v>
      </c>
      <c r="I245" s="79" t="b">
        <v>0</v>
      </c>
      <c r="J245" s="79" t="b">
        <v>0</v>
      </c>
      <c r="K245" s="79" t="b">
        <v>1</v>
      </c>
      <c r="L245" s="79" t="b">
        <v>0</v>
      </c>
    </row>
    <row r="246" spans="1:12" ht="15">
      <c r="A246" s="111" t="s">
        <v>1745</v>
      </c>
      <c r="B246" s="111" t="s">
        <v>1751</v>
      </c>
      <c r="C246" s="79">
        <v>2</v>
      </c>
      <c r="D246" s="112">
        <v>0.0012535596732706714</v>
      </c>
      <c r="E246" s="112">
        <v>1.5013489762465635</v>
      </c>
      <c r="F246" s="79" t="s">
        <v>1703</v>
      </c>
      <c r="G246" s="79" t="b">
        <v>0</v>
      </c>
      <c r="H246" s="79" t="b">
        <v>0</v>
      </c>
      <c r="I246" s="79" t="b">
        <v>0</v>
      </c>
      <c r="J246" s="79" t="b">
        <v>0</v>
      </c>
      <c r="K246" s="79" t="b">
        <v>0</v>
      </c>
      <c r="L246" s="79" t="b">
        <v>0</v>
      </c>
    </row>
    <row r="247" spans="1:12" ht="15">
      <c r="A247" s="111" t="s">
        <v>1751</v>
      </c>
      <c r="B247" s="111" t="s">
        <v>1797</v>
      </c>
      <c r="C247" s="79">
        <v>2</v>
      </c>
      <c r="D247" s="112">
        <v>0.0012535596732706714</v>
      </c>
      <c r="E247" s="112">
        <v>2.079049621715081</v>
      </c>
      <c r="F247" s="79" t="s">
        <v>1703</v>
      </c>
      <c r="G247" s="79" t="b">
        <v>0</v>
      </c>
      <c r="H247" s="79" t="b">
        <v>0</v>
      </c>
      <c r="I247" s="79" t="b">
        <v>0</v>
      </c>
      <c r="J247" s="79" t="b">
        <v>0</v>
      </c>
      <c r="K247" s="79" t="b">
        <v>0</v>
      </c>
      <c r="L247" s="79" t="b">
        <v>0</v>
      </c>
    </row>
    <row r="248" spans="1:12" ht="15">
      <c r="A248" s="111" t="s">
        <v>2425</v>
      </c>
      <c r="B248" s="111" t="s">
        <v>1773</v>
      </c>
      <c r="C248" s="79">
        <v>2</v>
      </c>
      <c r="D248" s="112">
        <v>0.0012535596732706714</v>
      </c>
      <c r="E248" s="112">
        <v>2.518382315545344</v>
      </c>
      <c r="F248" s="79" t="s">
        <v>1703</v>
      </c>
      <c r="G248" s="79" t="b">
        <v>0</v>
      </c>
      <c r="H248" s="79" t="b">
        <v>1</v>
      </c>
      <c r="I248" s="79" t="b">
        <v>0</v>
      </c>
      <c r="J248" s="79" t="b">
        <v>0</v>
      </c>
      <c r="K248" s="79" t="b">
        <v>1</v>
      </c>
      <c r="L248" s="79" t="b">
        <v>0</v>
      </c>
    </row>
    <row r="249" spans="1:12" ht="15">
      <c r="A249" s="111" t="s">
        <v>1767</v>
      </c>
      <c r="B249" s="111" t="s">
        <v>1748</v>
      </c>
      <c r="C249" s="79">
        <v>4</v>
      </c>
      <c r="D249" s="112">
        <v>0.009413737432134934</v>
      </c>
      <c r="E249" s="112">
        <v>1.0854983680713173</v>
      </c>
      <c r="F249" s="79" t="s">
        <v>1704</v>
      </c>
      <c r="G249" s="79" t="b">
        <v>0</v>
      </c>
      <c r="H249" s="79" t="b">
        <v>0</v>
      </c>
      <c r="I249" s="79" t="b">
        <v>0</v>
      </c>
      <c r="J249" s="79" t="b">
        <v>0</v>
      </c>
      <c r="K249" s="79" t="b">
        <v>0</v>
      </c>
      <c r="L249" s="79" t="b">
        <v>0</v>
      </c>
    </row>
    <row r="250" spans="1:12" ht="15">
      <c r="A250" s="111" t="s">
        <v>1747</v>
      </c>
      <c r="B250" s="111" t="s">
        <v>1792</v>
      </c>
      <c r="C250" s="79">
        <v>3</v>
      </c>
      <c r="D250" s="112">
        <v>0.013141717127919004</v>
      </c>
      <c r="E250" s="112">
        <v>1.0622685273528425</v>
      </c>
      <c r="F250" s="79" t="s">
        <v>1704</v>
      </c>
      <c r="G250" s="79" t="b">
        <v>0</v>
      </c>
      <c r="H250" s="79" t="b">
        <v>0</v>
      </c>
      <c r="I250" s="79" t="b">
        <v>0</v>
      </c>
      <c r="J250" s="79" t="b">
        <v>0</v>
      </c>
      <c r="K250" s="79" t="b">
        <v>0</v>
      </c>
      <c r="L250" s="79" t="b">
        <v>0</v>
      </c>
    </row>
    <row r="251" spans="1:12" ht="15">
      <c r="A251" s="111" t="s">
        <v>1792</v>
      </c>
      <c r="B251" s="111" t="s">
        <v>1747</v>
      </c>
      <c r="C251" s="79">
        <v>3</v>
      </c>
      <c r="D251" s="112">
        <v>0.010101010101010102</v>
      </c>
      <c r="E251" s="112">
        <v>1.0622685273528425</v>
      </c>
      <c r="F251" s="79" t="s">
        <v>1704</v>
      </c>
      <c r="G251" s="79" t="b">
        <v>0</v>
      </c>
      <c r="H251" s="79" t="b">
        <v>0</v>
      </c>
      <c r="I251" s="79" t="b">
        <v>0</v>
      </c>
      <c r="J251" s="79" t="b">
        <v>0</v>
      </c>
      <c r="K251" s="79" t="b">
        <v>0</v>
      </c>
      <c r="L251" s="79" t="b">
        <v>0</v>
      </c>
    </row>
    <row r="252" spans="1:12" ht="15">
      <c r="A252" s="111" t="s">
        <v>1768</v>
      </c>
      <c r="B252" s="111" t="s">
        <v>1748</v>
      </c>
      <c r="C252" s="79">
        <v>2</v>
      </c>
      <c r="D252" s="112">
        <v>0.006734006734006734</v>
      </c>
      <c r="E252" s="112">
        <v>1.0275064210936307</v>
      </c>
      <c r="F252" s="79" t="s">
        <v>1704</v>
      </c>
      <c r="G252" s="79" t="b">
        <v>0</v>
      </c>
      <c r="H252" s="79" t="b">
        <v>0</v>
      </c>
      <c r="I252" s="79" t="b">
        <v>0</v>
      </c>
      <c r="J252" s="79" t="b">
        <v>0</v>
      </c>
      <c r="K252" s="79" t="b">
        <v>0</v>
      </c>
      <c r="L252" s="79" t="b">
        <v>0</v>
      </c>
    </row>
    <row r="253" spans="1:12" ht="15">
      <c r="A253" s="111" t="s">
        <v>1846</v>
      </c>
      <c r="B253" s="111" t="s">
        <v>1783</v>
      </c>
      <c r="C253" s="79">
        <v>2</v>
      </c>
      <c r="D253" s="112">
        <v>0.008761144751946</v>
      </c>
      <c r="E253" s="112">
        <v>2.1414497734004674</v>
      </c>
      <c r="F253" s="79" t="s">
        <v>1704</v>
      </c>
      <c r="G253" s="79" t="b">
        <v>0</v>
      </c>
      <c r="H253" s="79" t="b">
        <v>0</v>
      </c>
      <c r="I253" s="79" t="b">
        <v>0</v>
      </c>
      <c r="J253" s="79" t="b">
        <v>0</v>
      </c>
      <c r="K253" s="79" t="b">
        <v>0</v>
      </c>
      <c r="L253" s="79" t="b">
        <v>0</v>
      </c>
    </row>
    <row r="254" spans="1:12" ht="15">
      <c r="A254" s="111" t="s">
        <v>1738</v>
      </c>
      <c r="B254" s="111" t="s">
        <v>1744</v>
      </c>
      <c r="C254" s="79">
        <v>2</v>
      </c>
      <c r="D254" s="112">
        <v>0.008761144751946</v>
      </c>
      <c r="E254" s="112">
        <v>0.7612385316888614</v>
      </c>
      <c r="F254" s="79" t="s">
        <v>1704</v>
      </c>
      <c r="G254" s="79" t="b">
        <v>0</v>
      </c>
      <c r="H254" s="79" t="b">
        <v>0</v>
      </c>
      <c r="I254" s="79" t="b">
        <v>0</v>
      </c>
      <c r="J254" s="79" t="b">
        <v>0</v>
      </c>
      <c r="K254" s="79" t="b">
        <v>0</v>
      </c>
      <c r="L254" s="79" t="b">
        <v>0</v>
      </c>
    </row>
    <row r="255" spans="1:12" ht="15">
      <c r="A255" s="111" t="s">
        <v>1748</v>
      </c>
      <c r="B255" s="111" t="s">
        <v>1748</v>
      </c>
      <c r="C255" s="79">
        <v>2</v>
      </c>
      <c r="D255" s="112">
        <v>0.006734006734006734</v>
      </c>
      <c r="E255" s="112">
        <v>0.5156230601147562</v>
      </c>
      <c r="F255" s="79" t="s">
        <v>1704</v>
      </c>
      <c r="G255" s="79" t="b">
        <v>0</v>
      </c>
      <c r="H255" s="79" t="b">
        <v>0</v>
      </c>
      <c r="I255" s="79" t="b">
        <v>0</v>
      </c>
      <c r="J255" s="79" t="b">
        <v>0</v>
      </c>
      <c r="K255" s="79" t="b">
        <v>0</v>
      </c>
      <c r="L255" s="79" t="b">
        <v>0</v>
      </c>
    </row>
    <row r="256" spans="1:12" ht="15">
      <c r="A256" s="111" t="s">
        <v>1738</v>
      </c>
      <c r="B256" s="111" t="s">
        <v>1998</v>
      </c>
      <c r="C256" s="79">
        <v>2</v>
      </c>
      <c r="D256" s="112">
        <v>0.006734006734006734</v>
      </c>
      <c r="E256" s="112">
        <v>1.3632985230168237</v>
      </c>
      <c r="F256" s="79" t="s">
        <v>1704</v>
      </c>
      <c r="G256" s="79" t="b">
        <v>0</v>
      </c>
      <c r="H256" s="79" t="b">
        <v>0</v>
      </c>
      <c r="I256" s="79" t="b">
        <v>0</v>
      </c>
      <c r="J256" s="79" t="b">
        <v>0</v>
      </c>
      <c r="K256" s="79" t="b">
        <v>0</v>
      </c>
      <c r="L256" s="79" t="b">
        <v>0</v>
      </c>
    </row>
    <row r="257" spans="1:12" ht="15">
      <c r="A257" s="111" t="s">
        <v>1737</v>
      </c>
      <c r="B257" s="111" t="s">
        <v>1748</v>
      </c>
      <c r="C257" s="79">
        <v>2</v>
      </c>
      <c r="D257" s="112">
        <v>0.006734006734006734</v>
      </c>
      <c r="E257" s="112">
        <v>0.6753239029822682</v>
      </c>
      <c r="F257" s="79" t="s">
        <v>1704</v>
      </c>
      <c r="G257" s="79" t="b">
        <v>0</v>
      </c>
      <c r="H257" s="79" t="b">
        <v>0</v>
      </c>
      <c r="I257" s="79" t="b">
        <v>0</v>
      </c>
      <c r="J257" s="79" t="b">
        <v>0</v>
      </c>
      <c r="K257" s="79" t="b">
        <v>0</v>
      </c>
      <c r="L257" s="79" t="b">
        <v>0</v>
      </c>
    </row>
    <row r="258" spans="1:12" ht="15">
      <c r="A258" s="111" t="s">
        <v>1754</v>
      </c>
      <c r="B258" s="111" t="s">
        <v>2110</v>
      </c>
      <c r="C258" s="79">
        <v>2</v>
      </c>
      <c r="D258" s="112">
        <v>0.008985970019820334</v>
      </c>
      <c r="E258" s="112">
        <v>1.4983105537896007</v>
      </c>
      <c r="F258" s="79" t="s">
        <v>1706</v>
      </c>
      <c r="G258" s="79" t="b">
        <v>0</v>
      </c>
      <c r="H258" s="79" t="b">
        <v>0</v>
      </c>
      <c r="I258" s="79" t="b">
        <v>0</v>
      </c>
      <c r="J258" s="79" t="b">
        <v>0</v>
      </c>
      <c r="K258" s="79" t="b">
        <v>0</v>
      </c>
      <c r="L258" s="79" t="b">
        <v>0</v>
      </c>
    </row>
    <row r="259" spans="1:12" ht="15">
      <c r="A259" s="111" t="s">
        <v>1824</v>
      </c>
      <c r="B259" s="111" t="s">
        <v>1758</v>
      </c>
      <c r="C259" s="79">
        <v>2</v>
      </c>
      <c r="D259" s="112">
        <v>0.017971940039640668</v>
      </c>
      <c r="E259" s="112">
        <v>1.4983105537896007</v>
      </c>
      <c r="F259" s="79" t="s">
        <v>1706</v>
      </c>
      <c r="G259" s="79" t="b">
        <v>1</v>
      </c>
      <c r="H259" s="79" t="b">
        <v>0</v>
      </c>
      <c r="I259" s="79" t="b">
        <v>0</v>
      </c>
      <c r="J259" s="79" t="b">
        <v>0</v>
      </c>
      <c r="K259" s="79" t="b">
        <v>0</v>
      </c>
      <c r="L259" s="79" t="b">
        <v>0</v>
      </c>
    </row>
    <row r="260" spans="1:12" ht="15">
      <c r="A260" s="111" t="s">
        <v>2132</v>
      </c>
      <c r="B260" s="111" t="s">
        <v>1740</v>
      </c>
      <c r="C260" s="79">
        <v>2</v>
      </c>
      <c r="D260" s="112">
        <v>0.01564331982687418</v>
      </c>
      <c r="E260" s="112">
        <v>1.0413926851582251</v>
      </c>
      <c r="F260" s="79" t="s">
        <v>1707</v>
      </c>
      <c r="G260" s="79" t="b">
        <v>0</v>
      </c>
      <c r="H260" s="79" t="b">
        <v>0</v>
      </c>
      <c r="I260" s="79" t="b">
        <v>0</v>
      </c>
      <c r="J260" s="79" t="b">
        <v>0</v>
      </c>
      <c r="K260" s="79" t="b">
        <v>1</v>
      </c>
      <c r="L260" s="79" t="b">
        <v>0</v>
      </c>
    </row>
    <row r="261" spans="1:12" ht="15">
      <c r="A261" s="111" t="s">
        <v>1902</v>
      </c>
      <c r="B261" s="111" t="s">
        <v>1982</v>
      </c>
      <c r="C261" s="79">
        <v>2</v>
      </c>
      <c r="D261" s="112">
        <v>0.014684390032389328</v>
      </c>
      <c r="E261" s="112">
        <v>1.591064607026499</v>
      </c>
      <c r="F261" s="79" t="s">
        <v>1711</v>
      </c>
      <c r="G261" s="79" t="b">
        <v>0</v>
      </c>
      <c r="H261" s="79" t="b">
        <v>0</v>
      </c>
      <c r="I261" s="79" t="b">
        <v>0</v>
      </c>
      <c r="J261" s="79" t="b">
        <v>0</v>
      </c>
      <c r="K261" s="79" t="b">
        <v>0</v>
      </c>
      <c r="L261" s="79" t="b">
        <v>0</v>
      </c>
    </row>
    <row r="262" spans="1:12" ht="15">
      <c r="A262" s="111" t="s">
        <v>1991</v>
      </c>
      <c r="B262" s="111" t="s">
        <v>1906</v>
      </c>
      <c r="C262" s="79">
        <v>2</v>
      </c>
      <c r="D262" s="112">
        <v>0.014684390032389328</v>
      </c>
      <c r="E262" s="112">
        <v>1.591064607026499</v>
      </c>
      <c r="F262" s="79" t="s">
        <v>1711</v>
      </c>
      <c r="G262" s="79" t="b">
        <v>0</v>
      </c>
      <c r="H262" s="79" t="b">
        <v>0</v>
      </c>
      <c r="I262" s="79" t="b">
        <v>0</v>
      </c>
      <c r="J262" s="79" t="b">
        <v>0</v>
      </c>
      <c r="K262" s="79" t="b">
        <v>0</v>
      </c>
      <c r="L262" s="79" t="b">
        <v>0</v>
      </c>
    </row>
    <row r="263" spans="1:12" ht="15">
      <c r="A263" s="111" t="s">
        <v>1737</v>
      </c>
      <c r="B263" s="111" t="s">
        <v>1778</v>
      </c>
      <c r="C263" s="79">
        <v>2</v>
      </c>
      <c r="D263" s="112">
        <v>0.053058667822938346</v>
      </c>
      <c r="E263" s="112">
        <v>0.7403626894942439</v>
      </c>
      <c r="F263" s="79" t="s">
        <v>1712</v>
      </c>
      <c r="G263" s="79" t="b">
        <v>0</v>
      </c>
      <c r="H263" s="79" t="b">
        <v>0</v>
      </c>
      <c r="I263" s="79" t="b">
        <v>0</v>
      </c>
      <c r="J263" s="79" t="b">
        <v>0</v>
      </c>
      <c r="K263" s="79" t="b">
        <v>0</v>
      </c>
      <c r="L263" s="79" t="b">
        <v>0</v>
      </c>
    </row>
    <row r="264" spans="1:12" ht="15">
      <c r="A264" s="111" t="s">
        <v>1778</v>
      </c>
      <c r="B264" s="111" t="s">
        <v>1769</v>
      </c>
      <c r="C264" s="79">
        <v>2</v>
      </c>
      <c r="D264" s="112">
        <v>0.053058667822938346</v>
      </c>
      <c r="E264" s="112">
        <v>0.7403626894942439</v>
      </c>
      <c r="F264" s="79" t="s">
        <v>1712</v>
      </c>
      <c r="G264" s="79" t="b">
        <v>0</v>
      </c>
      <c r="H264" s="79" t="b">
        <v>0</v>
      </c>
      <c r="I264" s="79" t="b">
        <v>0</v>
      </c>
      <c r="J264" s="79" t="b">
        <v>0</v>
      </c>
      <c r="K264" s="79" t="b">
        <v>0</v>
      </c>
      <c r="L264" s="79" t="b">
        <v>0</v>
      </c>
    </row>
    <row r="265" spans="1:12" ht="15">
      <c r="A265" s="111" t="s">
        <v>2147</v>
      </c>
      <c r="B265" s="111" t="s">
        <v>1737</v>
      </c>
      <c r="C265" s="79">
        <v>2</v>
      </c>
      <c r="D265" s="112">
        <v>0.07952020911994373</v>
      </c>
      <c r="E265" s="112">
        <v>0.6989700043360187</v>
      </c>
      <c r="F265" s="79" t="s">
        <v>1714</v>
      </c>
      <c r="G265" s="79" t="b">
        <v>0</v>
      </c>
      <c r="H265" s="79" t="b">
        <v>1</v>
      </c>
      <c r="I265" s="79" t="b">
        <v>0</v>
      </c>
      <c r="J265" s="79" t="b">
        <v>0</v>
      </c>
      <c r="K265" s="79" t="b">
        <v>0</v>
      </c>
      <c r="L265" s="7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D67254C-0B67-45F0-A852-1D0DDC3F445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2020-05-20T09:23:13Z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